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Rorvis\Dropbox (Energy InNovation)\My Documents\Energy Policy Solutions\US\Models\eps-us\InputData\trans\HVSbVT\"/>
    </mc:Choice>
  </mc:AlternateContent>
  <xr:revisionPtr revIDLastSave="0" documentId="13_ncr:1_{F191E34E-BBF4-4021-9FF3-8CE570D0BE31}" xr6:coauthVersionLast="46" xr6:coauthVersionMax="46" xr10:uidLastSave="{00000000-0000-0000-0000-000000000000}"/>
  <bookViews>
    <workbookView xWindow="-120" yWindow="-120" windowWidth="29040" windowHeight="17640" firstSheet="3" activeTab="10" xr2:uid="{2D0C701F-39D8-4AB9-AD20-A6E416BE73C3}"/>
  </bookViews>
  <sheets>
    <sheet name="About" sheetId="1" r:id="rId1"/>
    <sheet name="FRED Data" sheetId="16" r:id="rId2"/>
    <sheet name="AEO2021 Table 49" sheetId="17" r:id="rId3"/>
    <sheet name="AEO Table 48" sheetId="21" r:id="rId4"/>
    <sheet name="BTS 1-12" sheetId="18" r:id="rId5"/>
    <sheet name="BTS 1-17" sheetId="15" r:id="rId6"/>
    <sheet name="DOE" sheetId="22" r:id="rId7"/>
    <sheet name="AEO Table 36" sheetId="19" r:id="rId8"/>
    <sheet name="BTS 1-11" sheetId="24" r:id="rId9"/>
    <sheet name="Calibrated Multipliers" sheetId="23" r:id="rId10"/>
    <sheet name="HVSbVT-LDVs-psgr" sheetId="3" r:id="rId11"/>
    <sheet name="HVSbVT-LDVs-frgt" sheetId="4" r:id="rId12"/>
    <sheet name="HVSbVT-HDVs-psgr" sheetId="5" r:id="rId13"/>
    <sheet name="HVSbVT-HDVs-frgt" sheetId="6" r:id="rId14"/>
    <sheet name="HVSbVT-aircraft-psgr" sheetId="7" r:id="rId15"/>
    <sheet name="HVSbVT-aircraft-frgt" sheetId="8" r:id="rId16"/>
    <sheet name="HVSbVT-rail-psgr" sheetId="9" r:id="rId17"/>
    <sheet name="HVSbVT-rail-frgt" sheetId="10" r:id="rId18"/>
    <sheet name="HVSbVT-ships-psgr" sheetId="11" r:id="rId19"/>
    <sheet name="HVSbVT-ships-frgt" sheetId="12" r:id="rId20"/>
    <sheet name="HVSbVT-motorbikes-psgr" sheetId="13" r:id="rId21"/>
    <sheet name="HVSbVT-motorbikes-frgt" sheetId="14" r:id="rId22"/>
  </sheets>
  <externalReferences>
    <externalReference r:id="rId23"/>
    <externalReference r:id="rId2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4" i="3" l="1"/>
  <c r="AD4" i="3"/>
  <c r="AC4" i="3"/>
  <c r="AB4" i="3"/>
  <c r="AA4" i="3"/>
  <c r="Z4" i="3"/>
  <c r="Y4" i="3"/>
  <c r="X4" i="3"/>
  <c r="W4" i="3"/>
  <c r="V4" i="3"/>
  <c r="U4" i="3"/>
  <c r="T4" i="3"/>
  <c r="S4" i="3"/>
  <c r="R4" i="3"/>
  <c r="Q4" i="3"/>
  <c r="P4" i="3"/>
  <c r="O4" i="3"/>
  <c r="N4" i="3"/>
  <c r="M4" i="3"/>
  <c r="L4" i="3"/>
  <c r="K4" i="3"/>
  <c r="J4" i="3"/>
  <c r="I4" i="3"/>
  <c r="H4" i="3"/>
  <c r="G4" i="3"/>
  <c r="F4" i="3"/>
  <c r="E4" i="3"/>
  <c r="D4" i="3"/>
  <c r="C4" i="3"/>
  <c r="B4" i="3"/>
  <c r="B2" i="23"/>
  <c r="AB3" i="6" l="1"/>
  <c r="AC3" i="6"/>
  <c r="AD3" i="6"/>
  <c r="AE3" i="6"/>
  <c r="AB4" i="6"/>
  <c r="AC4" i="6"/>
  <c r="AD4" i="6"/>
  <c r="AE4" i="6"/>
  <c r="AB5" i="6"/>
  <c r="AC5" i="6"/>
  <c r="AD5" i="6"/>
  <c r="AE5" i="6"/>
  <c r="AB6" i="6"/>
  <c r="AC6" i="6"/>
  <c r="AD6" i="6"/>
  <c r="AE6" i="6"/>
  <c r="AB7" i="6"/>
  <c r="AC7" i="6"/>
  <c r="AD7" i="6"/>
  <c r="AE7" i="6"/>
  <c r="AB8" i="6"/>
  <c r="AC8" i="6"/>
  <c r="AD8" i="6"/>
  <c r="AE8" i="6"/>
  <c r="C3" i="6"/>
  <c r="D3" i="6"/>
  <c r="E3" i="6"/>
  <c r="F3" i="6"/>
  <c r="G3" i="6"/>
  <c r="H3" i="6"/>
  <c r="I3" i="6"/>
  <c r="J3" i="6"/>
  <c r="K3" i="6"/>
  <c r="L3" i="6"/>
  <c r="M3" i="6"/>
  <c r="N3" i="6"/>
  <c r="O3" i="6"/>
  <c r="P3" i="6"/>
  <c r="Q3" i="6"/>
  <c r="R3" i="6"/>
  <c r="S3" i="6"/>
  <c r="T3" i="6"/>
  <c r="U3" i="6"/>
  <c r="V3" i="6"/>
  <c r="W3" i="6"/>
  <c r="X3" i="6"/>
  <c r="Y3" i="6"/>
  <c r="Z3" i="6"/>
  <c r="AA3" i="6"/>
  <c r="C4" i="6"/>
  <c r="D4" i="6"/>
  <c r="E4" i="6"/>
  <c r="F4" i="6"/>
  <c r="G4" i="6"/>
  <c r="H4" i="6"/>
  <c r="I4" i="6"/>
  <c r="J4" i="6"/>
  <c r="K4" i="6"/>
  <c r="L4" i="6"/>
  <c r="M4" i="6"/>
  <c r="N4" i="6"/>
  <c r="O4" i="6"/>
  <c r="P4" i="6"/>
  <c r="Q4" i="6"/>
  <c r="R4" i="6"/>
  <c r="S4" i="6"/>
  <c r="T4" i="6"/>
  <c r="U4" i="6"/>
  <c r="V4" i="6"/>
  <c r="W4" i="6"/>
  <c r="X4" i="6"/>
  <c r="Y4" i="6"/>
  <c r="Z4" i="6"/>
  <c r="AA4" i="6"/>
  <c r="C5" i="6"/>
  <c r="D5" i="6"/>
  <c r="E5" i="6"/>
  <c r="F5" i="6"/>
  <c r="G5" i="6"/>
  <c r="H5" i="6"/>
  <c r="I5" i="6"/>
  <c r="J5" i="6"/>
  <c r="K5" i="6"/>
  <c r="L5" i="6"/>
  <c r="M5" i="6"/>
  <c r="N5" i="6"/>
  <c r="O5" i="6"/>
  <c r="P5" i="6"/>
  <c r="Q5" i="6"/>
  <c r="R5" i="6"/>
  <c r="S5" i="6"/>
  <c r="T5" i="6"/>
  <c r="U5" i="6"/>
  <c r="V5" i="6"/>
  <c r="W5" i="6"/>
  <c r="X5" i="6"/>
  <c r="Y5" i="6"/>
  <c r="Z5" i="6"/>
  <c r="AA5" i="6"/>
  <c r="C6" i="6"/>
  <c r="D6" i="6"/>
  <c r="E6" i="6"/>
  <c r="F6" i="6"/>
  <c r="G6" i="6"/>
  <c r="H6" i="6"/>
  <c r="I6" i="6"/>
  <c r="J6" i="6"/>
  <c r="K6" i="6"/>
  <c r="L6" i="6"/>
  <c r="M6" i="6"/>
  <c r="N6" i="6"/>
  <c r="O6" i="6"/>
  <c r="P6" i="6"/>
  <c r="Q6" i="6"/>
  <c r="R6" i="6"/>
  <c r="S6" i="6"/>
  <c r="T6" i="6"/>
  <c r="U6" i="6"/>
  <c r="V6" i="6"/>
  <c r="W6" i="6"/>
  <c r="X6" i="6"/>
  <c r="Y6" i="6"/>
  <c r="Z6" i="6"/>
  <c r="AA6" i="6"/>
  <c r="C7" i="6"/>
  <c r="D7" i="6"/>
  <c r="E7" i="6"/>
  <c r="F7" i="6"/>
  <c r="G7" i="6"/>
  <c r="H7" i="6"/>
  <c r="I7" i="6"/>
  <c r="J7" i="6"/>
  <c r="K7" i="6"/>
  <c r="L7" i="6"/>
  <c r="M7" i="6"/>
  <c r="N7" i="6"/>
  <c r="O7" i="6"/>
  <c r="P7" i="6"/>
  <c r="Q7" i="6"/>
  <c r="R7" i="6"/>
  <c r="S7" i="6"/>
  <c r="T7" i="6"/>
  <c r="U7" i="6"/>
  <c r="V7" i="6"/>
  <c r="W7" i="6"/>
  <c r="X7" i="6"/>
  <c r="Y7" i="6"/>
  <c r="Z7" i="6"/>
  <c r="AA7" i="6"/>
  <c r="C8" i="6"/>
  <c r="D8" i="6"/>
  <c r="E8" i="6"/>
  <c r="F8" i="6"/>
  <c r="G8" i="6"/>
  <c r="H8" i="6"/>
  <c r="I8" i="6"/>
  <c r="J8" i="6"/>
  <c r="K8" i="6"/>
  <c r="L8" i="6"/>
  <c r="M8" i="6"/>
  <c r="N8" i="6"/>
  <c r="O8" i="6"/>
  <c r="P8" i="6"/>
  <c r="Q8" i="6"/>
  <c r="R8" i="6"/>
  <c r="S8" i="6"/>
  <c r="T8" i="6"/>
  <c r="U8" i="6"/>
  <c r="V8" i="6"/>
  <c r="W8" i="6"/>
  <c r="X8" i="6"/>
  <c r="Y8" i="6"/>
  <c r="Z8" i="6"/>
  <c r="AA8" i="6"/>
  <c r="B8" i="6"/>
  <c r="B7" i="6"/>
  <c r="B6" i="6"/>
  <c r="B5" i="6"/>
  <c r="B4" i="6"/>
  <c r="B3" i="6"/>
  <c r="W6" i="3"/>
  <c r="X6" i="3"/>
  <c r="Y6" i="3"/>
  <c r="Z6" i="3"/>
  <c r="AA6" i="3"/>
  <c r="AB6" i="3"/>
  <c r="AC6" i="3"/>
  <c r="AD6" i="3"/>
  <c r="AE6" i="3"/>
  <c r="W2" i="3"/>
  <c r="X2" i="3"/>
  <c r="Y2" i="3"/>
  <c r="Z2" i="3"/>
  <c r="AA2" i="3"/>
  <c r="AB2" i="3"/>
  <c r="AC2" i="3"/>
  <c r="AD2" i="3"/>
  <c r="AE2" i="3"/>
  <c r="J8" i="22"/>
  <c r="K8" i="22"/>
  <c r="K9" i="22" s="1"/>
  <c r="K10" i="22" s="1"/>
  <c r="K11" i="22" s="1"/>
  <c r="K12" i="22" s="1"/>
  <c r="K13" i="22" s="1"/>
  <c r="K14" i="22" s="1"/>
  <c r="J9" i="22"/>
  <c r="J10" i="22" s="1"/>
  <c r="J11" i="22" s="1"/>
  <c r="J12" i="22" s="1"/>
  <c r="J13" i="22" s="1"/>
  <c r="J14" i="22" s="1"/>
  <c r="K7" i="22"/>
  <c r="J7" i="22"/>
  <c r="K6" i="22"/>
  <c r="J6" i="22"/>
  <c r="H7" i="22"/>
  <c r="I7" i="22"/>
  <c r="I8" i="22"/>
  <c r="I9" i="22"/>
  <c r="I10" i="22"/>
  <c r="I11" i="22"/>
  <c r="I12" i="22"/>
  <c r="I13" i="22"/>
  <c r="I14" i="22"/>
  <c r="I6" i="22"/>
  <c r="H10" i="22"/>
  <c r="H11" i="22"/>
  <c r="H12" i="22"/>
  <c r="H13" i="22"/>
  <c r="H14" i="22"/>
  <c r="H8" i="22"/>
  <c r="H9" i="22"/>
  <c r="H6" i="22"/>
  <c r="E7" i="22"/>
  <c r="E8" i="22"/>
  <c r="E9" i="22"/>
  <c r="E10" i="22"/>
  <c r="E11" i="22"/>
  <c r="E12" i="22"/>
  <c r="E13" i="22"/>
  <c r="E14" i="22"/>
  <c r="E15" i="22"/>
  <c r="E16" i="22"/>
  <c r="E17" i="22"/>
  <c r="E18" i="22"/>
  <c r="E19" i="22"/>
  <c r="E20" i="22"/>
  <c r="E21" i="22"/>
  <c r="E22" i="22"/>
  <c r="E23" i="22"/>
  <c r="E24" i="22"/>
  <c r="E25" i="22"/>
  <c r="E26" i="22"/>
  <c r="E27" i="22"/>
  <c r="E28" i="22"/>
  <c r="E29" i="22"/>
  <c r="E30" i="22"/>
  <c r="E31" i="22"/>
  <c r="E32" i="22"/>
  <c r="E33" i="22"/>
  <c r="E34" i="22"/>
  <c r="E35" i="22"/>
  <c r="E36" i="22"/>
  <c r="E37" i="22"/>
  <c r="E38" i="22"/>
  <c r="E39" i="22"/>
  <c r="E40" i="22"/>
  <c r="E41" i="22"/>
  <c r="E42" i="22"/>
  <c r="E43" i="22"/>
  <c r="E44" i="22"/>
  <c r="E45" i="22"/>
  <c r="E46" i="22"/>
  <c r="E47" i="22"/>
  <c r="E48" i="22"/>
  <c r="E49" i="22"/>
  <c r="E50" i="22"/>
  <c r="E51" i="22"/>
  <c r="E52" i="22"/>
  <c r="E53" i="22"/>
  <c r="E54" i="22"/>
  <c r="E55" i="22"/>
  <c r="E56" i="22"/>
  <c r="E57" i="22"/>
  <c r="E58" i="22"/>
  <c r="E59" i="22"/>
  <c r="E60" i="22"/>
  <c r="E61" i="22"/>
  <c r="E62" i="22"/>
  <c r="E63" i="22"/>
  <c r="E64" i="22"/>
  <c r="E65" i="22"/>
  <c r="E66" i="22"/>
  <c r="E67" i="22"/>
  <c r="E68" i="22"/>
  <c r="E69" i="22"/>
  <c r="E70" i="22"/>
  <c r="E71" i="22"/>
  <c r="E72" i="22"/>
  <c r="E73" i="22"/>
  <c r="E74" i="22"/>
  <c r="E75" i="22"/>
  <c r="E76" i="22"/>
  <c r="E77" i="22"/>
  <c r="E78" i="22"/>
  <c r="E79" i="22"/>
  <c r="E80" i="22"/>
  <c r="E81" i="22"/>
  <c r="E82" i="22"/>
  <c r="E83" i="22"/>
  <c r="E84" i="22"/>
  <c r="E85" i="22"/>
  <c r="E86" i="22"/>
  <c r="E87" i="22"/>
  <c r="E88" i="22"/>
  <c r="E89" i="22"/>
  <c r="E90" i="22"/>
  <c r="E91" i="22"/>
  <c r="E92" i="22"/>
  <c r="E93" i="22"/>
  <c r="E94" i="22"/>
  <c r="E95" i="22"/>
  <c r="E96" i="22"/>
  <c r="E97" i="22"/>
  <c r="E98" i="22"/>
  <c r="E99" i="22"/>
  <c r="E100" i="22"/>
  <c r="E101" i="22"/>
  <c r="E102" i="22"/>
  <c r="E103" i="22"/>
  <c r="E104" i="22"/>
  <c r="E105" i="22"/>
  <c r="E106" i="22"/>
  <c r="E107" i="22"/>
  <c r="E108" i="22"/>
  <c r="E109" i="22"/>
  <c r="E110" i="22"/>
  <c r="E111" i="22"/>
  <c r="E112" i="22"/>
  <c r="E113" i="22"/>
  <c r="E114" i="22"/>
  <c r="E115" i="22"/>
  <c r="E116" i="22"/>
  <c r="E117" i="22"/>
  <c r="E118" i="22"/>
  <c r="E119" i="22"/>
  <c r="E120" i="22"/>
  <c r="E121" i="22"/>
  <c r="E122" i="22"/>
  <c r="E6" i="22"/>
  <c r="D122" i="22"/>
  <c r="D121" i="22"/>
  <c r="D120" i="22"/>
  <c r="D119" i="22"/>
  <c r="D118" i="22"/>
  <c r="D117" i="22"/>
  <c r="D116" i="22"/>
  <c r="D115" i="22"/>
  <c r="D114" i="22"/>
  <c r="D113" i="22"/>
  <c r="D112" i="22"/>
  <c r="D111" i="22"/>
  <c r="D110" i="22"/>
  <c r="D109" i="22"/>
  <c r="D108" i="22"/>
  <c r="D107" i="22"/>
  <c r="D106" i="22"/>
  <c r="D105" i="22"/>
  <c r="D104" i="22"/>
  <c r="D103" i="22"/>
  <c r="D102" i="22"/>
  <c r="D101" i="22"/>
  <c r="D100" i="22"/>
  <c r="D99" i="22"/>
  <c r="D98" i="22"/>
  <c r="D97" i="22"/>
  <c r="D96" i="22"/>
  <c r="D95" i="22"/>
  <c r="D94" i="22"/>
  <c r="D93" i="22"/>
  <c r="D92" i="22"/>
  <c r="D91" i="22"/>
  <c r="D90" i="22"/>
  <c r="D89" i="22"/>
  <c r="D88" i="22"/>
  <c r="D87" i="22"/>
  <c r="D86" i="22"/>
  <c r="D85" i="22"/>
  <c r="D84" i="22"/>
  <c r="D83" i="22"/>
  <c r="D82" i="22"/>
  <c r="D81" i="22"/>
  <c r="D80" i="22"/>
  <c r="D79" i="22"/>
  <c r="D78" i="22"/>
  <c r="D77" i="22"/>
  <c r="D76" i="22"/>
  <c r="D75" i="22"/>
  <c r="D74" i="22"/>
  <c r="D73" i="22"/>
  <c r="D72" i="22"/>
  <c r="D71" i="22"/>
  <c r="D70" i="22"/>
  <c r="D69" i="22"/>
  <c r="D68" i="22"/>
  <c r="D67" i="22"/>
  <c r="D66" i="22"/>
  <c r="D65" i="22"/>
  <c r="D64" i="22"/>
  <c r="D63" i="22"/>
  <c r="D62" i="22"/>
  <c r="D61" i="22"/>
  <c r="D60" i="22"/>
  <c r="D59" i="22"/>
  <c r="D58" i="22"/>
  <c r="D57" i="22"/>
  <c r="D56" i="22"/>
  <c r="D55" i="22"/>
  <c r="D54" i="22"/>
  <c r="D53" i="22"/>
  <c r="D52" i="22"/>
  <c r="D51" i="22"/>
  <c r="D50" i="22"/>
  <c r="D49" i="22"/>
  <c r="D48" i="22"/>
  <c r="D47" i="22"/>
  <c r="D46" i="22"/>
  <c r="D45" i="22"/>
  <c r="D44" i="22"/>
  <c r="D43" i="22"/>
  <c r="D42" i="22"/>
  <c r="D41" i="22"/>
  <c r="D40" i="22"/>
  <c r="D39" i="22"/>
  <c r="D38" i="22"/>
  <c r="D37" i="22"/>
  <c r="D36" i="22"/>
  <c r="D35" i="22"/>
  <c r="D34" i="22"/>
  <c r="D33" i="22"/>
  <c r="D32" i="22"/>
  <c r="D31" i="22"/>
  <c r="D30" i="22"/>
  <c r="D29" i="22"/>
  <c r="D28" i="22"/>
  <c r="D27" i="22"/>
  <c r="D26" i="22"/>
  <c r="D25" i="22"/>
  <c r="D24" i="22"/>
  <c r="D23" i="22"/>
  <c r="D22" i="22"/>
  <c r="D21" i="22"/>
  <c r="D20" i="22"/>
  <c r="D19" i="22"/>
  <c r="D18" i="22"/>
  <c r="D17" i="22"/>
  <c r="D16" i="22"/>
  <c r="D15" i="22"/>
  <c r="D14" i="22"/>
  <c r="D13" i="22"/>
  <c r="D12" i="22"/>
  <c r="D11" i="22"/>
  <c r="D10" i="22"/>
  <c r="D9" i="22"/>
  <c r="D8" i="22"/>
  <c r="D7" i="22"/>
  <c r="D6" i="22"/>
  <c r="Z4" i="11" l="1"/>
  <c r="AA4" i="11" s="1"/>
  <c r="AB4" i="11" s="1"/>
  <c r="AC4" i="11" s="1"/>
  <c r="AD4" i="11" s="1"/>
  <c r="AE4" i="11" s="1"/>
  <c r="Z5" i="11"/>
  <c r="AA5" i="11"/>
  <c r="AB5" i="11"/>
  <c r="AC5" i="11"/>
  <c r="AD5" i="11" s="1"/>
  <c r="AE5" i="11" s="1"/>
  <c r="C4" i="11"/>
  <c r="D4" i="11"/>
  <c r="E4" i="11"/>
  <c r="F4" i="11"/>
  <c r="G4" i="11"/>
  <c r="H4" i="11"/>
  <c r="I4" i="11"/>
  <c r="J4" i="11"/>
  <c r="K4" i="11"/>
  <c r="L4" i="11"/>
  <c r="M4" i="11"/>
  <c r="N4" i="11"/>
  <c r="O4" i="11"/>
  <c r="P4" i="11"/>
  <c r="Q4" i="11"/>
  <c r="R4" i="11"/>
  <c r="S4" i="11"/>
  <c r="T4" i="11"/>
  <c r="U4" i="11"/>
  <c r="V4" i="11"/>
  <c r="W4" i="11"/>
  <c r="X4" i="11"/>
  <c r="Y4" i="11"/>
  <c r="C5" i="11"/>
  <c r="D5" i="11"/>
  <c r="E5" i="11"/>
  <c r="F5" i="11"/>
  <c r="G5" i="11"/>
  <c r="H5" i="11"/>
  <c r="I5" i="11"/>
  <c r="J5" i="11"/>
  <c r="K5" i="11"/>
  <c r="L5" i="11"/>
  <c r="M5" i="11"/>
  <c r="N5" i="11"/>
  <c r="O5" i="11"/>
  <c r="P5" i="11"/>
  <c r="Q5" i="11"/>
  <c r="R5" i="11"/>
  <c r="S5" i="11"/>
  <c r="T5" i="11"/>
  <c r="U5" i="11"/>
  <c r="V5" i="11"/>
  <c r="W5" i="11"/>
  <c r="X5" i="11"/>
  <c r="Y5" i="11"/>
  <c r="AE4" i="13"/>
  <c r="C4" i="13"/>
  <c r="D4" i="13"/>
  <c r="E4" i="13"/>
  <c r="F4" i="13"/>
  <c r="G4" i="13"/>
  <c r="H4" i="13"/>
  <c r="I4" i="13"/>
  <c r="J4" i="13"/>
  <c r="K4" i="13"/>
  <c r="L4" i="13"/>
  <c r="M4" i="13"/>
  <c r="N4" i="13"/>
  <c r="O4" i="13"/>
  <c r="P4" i="13"/>
  <c r="Q4" i="13"/>
  <c r="R4" i="13"/>
  <c r="S4" i="13"/>
  <c r="T4" i="13"/>
  <c r="U4" i="13"/>
  <c r="V4" i="13"/>
  <c r="W4" i="13"/>
  <c r="X4" i="13"/>
  <c r="Y4" i="13"/>
  <c r="Z4" i="13"/>
  <c r="AA4" i="13"/>
  <c r="AB4" i="13"/>
  <c r="AC4" i="13"/>
  <c r="AD4" i="13"/>
  <c r="B4" i="13"/>
  <c r="B4" i="11"/>
  <c r="B5" i="11"/>
  <c r="C5" i="12"/>
  <c r="D5" i="12"/>
  <c r="E5" i="12"/>
  <c r="F5" i="12"/>
  <c r="G5" i="12"/>
  <c r="H5" i="12"/>
  <c r="I5" i="12"/>
  <c r="J5" i="12"/>
  <c r="K5" i="12"/>
  <c r="L5" i="12"/>
  <c r="M5" i="12"/>
  <c r="N5" i="12"/>
  <c r="O5" i="12"/>
  <c r="P5" i="12"/>
  <c r="Q5" i="12"/>
  <c r="AE5" i="12"/>
  <c r="B5" i="12"/>
  <c r="AE5" i="10"/>
  <c r="AE3" i="10"/>
  <c r="AD3" i="10"/>
  <c r="AC3" i="10"/>
  <c r="AB3" i="10"/>
  <c r="AA3" i="10"/>
  <c r="Z3" i="10"/>
  <c r="Y3" i="10"/>
  <c r="X3" i="10"/>
  <c r="W3" i="10"/>
  <c r="V3" i="10"/>
  <c r="U3" i="10"/>
  <c r="T3" i="10"/>
  <c r="S3" i="10"/>
  <c r="R3" i="10"/>
  <c r="Q3" i="10"/>
  <c r="P3" i="10"/>
  <c r="O3" i="10"/>
  <c r="N3" i="10"/>
  <c r="M3" i="10"/>
  <c r="L3" i="10"/>
  <c r="K3" i="10"/>
  <c r="J3" i="10"/>
  <c r="I3" i="10"/>
  <c r="H3" i="10"/>
  <c r="G3" i="10"/>
  <c r="F3" i="10"/>
  <c r="E3" i="10"/>
  <c r="D3" i="10"/>
  <c r="C3" i="10"/>
  <c r="B3"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B5" i="10"/>
  <c r="AE5" i="9"/>
  <c r="AD5" i="9"/>
  <c r="AE2" i="9"/>
  <c r="AD2" i="9"/>
  <c r="C2" i="9"/>
  <c r="D2" i="9"/>
  <c r="E2" i="9"/>
  <c r="F2" i="9"/>
  <c r="G2" i="9"/>
  <c r="H2" i="9"/>
  <c r="I2" i="9"/>
  <c r="J2" i="9"/>
  <c r="K2" i="9"/>
  <c r="L2" i="9"/>
  <c r="M2" i="9"/>
  <c r="N2" i="9"/>
  <c r="O2" i="9"/>
  <c r="P2" i="9"/>
  <c r="Q2" i="9"/>
  <c r="R2" i="9"/>
  <c r="S2" i="9"/>
  <c r="T2" i="9"/>
  <c r="U2" i="9"/>
  <c r="V2" i="9"/>
  <c r="W2" i="9"/>
  <c r="X2" i="9"/>
  <c r="Y2" i="9"/>
  <c r="Z2" i="9"/>
  <c r="AA2" i="9"/>
  <c r="AB2" i="9"/>
  <c r="AC2" i="9"/>
  <c r="B2" i="9"/>
  <c r="C5" i="9"/>
  <c r="D5" i="9"/>
  <c r="E5" i="9"/>
  <c r="F5" i="9"/>
  <c r="G5" i="9"/>
  <c r="H5" i="9"/>
  <c r="I5" i="9"/>
  <c r="J5" i="9"/>
  <c r="K5" i="9"/>
  <c r="L5" i="9"/>
  <c r="M5" i="9"/>
  <c r="N5" i="9"/>
  <c r="O5" i="9"/>
  <c r="P5" i="9"/>
  <c r="Q5" i="9"/>
  <c r="R5" i="9"/>
  <c r="S5" i="9"/>
  <c r="T5" i="9"/>
  <c r="U5" i="9"/>
  <c r="V5" i="9"/>
  <c r="W5" i="9"/>
  <c r="X5" i="9"/>
  <c r="Y5" i="9"/>
  <c r="Z5" i="9"/>
  <c r="AA5" i="9"/>
  <c r="AB5" i="9"/>
  <c r="AC5" i="9"/>
  <c r="B5" i="9"/>
  <c r="C5" i="7"/>
  <c r="D5" i="7"/>
  <c r="E5" i="7"/>
  <c r="F5" i="7"/>
  <c r="G5" i="7"/>
  <c r="H5" i="7"/>
  <c r="I5" i="7"/>
  <c r="J5" i="7"/>
  <c r="K5" i="7"/>
  <c r="L5" i="7"/>
  <c r="M5" i="7"/>
  <c r="N5" i="7"/>
  <c r="O5" i="7"/>
  <c r="P5" i="7"/>
  <c r="Q5" i="7"/>
  <c r="R5" i="7"/>
  <c r="S5" i="7"/>
  <c r="T5" i="7"/>
  <c r="U5" i="7"/>
  <c r="V5" i="7"/>
  <c r="W5" i="7"/>
  <c r="X5" i="7"/>
  <c r="Y5" i="7"/>
  <c r="Z5" i="7"/>
  <c r="AA5" i="7"/>
  <c r="AB5" i="7"/>
  <c r="AC5" i="7"/>
  <c r="B5" i="7"/>
  <c r="C5" i="8"/>
  <c r="D5" i="8"/>
  <c r="E5" i="8"/>
  <c r="F5" i="8"/>
  <c r="G5" i="8"/>
  <c r="H5" i="8"/>
  <c r="I5" i="8"/>
  <c r="J5" i="8"/>
  <c r="K5" i="8"/>
  <c r="L5" i="8"/>
  <c r="M5" i="8"/>
  <c r="N5" i="8"/>
  <c r="O5" i="8"/>
  <c r="P5" i="8"/>
  <c r="Q5" i="8"/>
  <c r="R5" i="8"/>
  <c r="S5" i="8"/>
  <c r="T5" i="8"/>
  <c r="U5" i="8"/>
  <c r="V5" i="8"/>
  <c r="W5" i="8"/>
  <c r="X5" i="8"/>
  <c r="Y5" i="8"/>
  <c r="Z5" i="8"/>
  <c r="AA5" i="8"/>
  <c r="AB5" i="8"/>
  <c r="AC5" i="8"/>
  <c r="AD5" i="8" s="1"/>
  <c r="AE5" i="8" s="1"/>
  <c r="B5" i="8"/>
  <c r="AD5" i="7" l="1"/>
  <c r="AE5" i="7" s="1"/>
  <c r="AE2" i="5"/>
  <c r="AE3" i="5"/>
  <c r="AE4" i="5"/>
  <c r="AE5" i="5"/>
  <c r="AE6" i="5"/>
  <c r="AE7" i="5"/>
  <c r="AE8" i="5"/>
  <c r="AD3" i="5"/>
  <c r="AD4" i="5"/>
  <c r="AD5" i="5"/>
  <c r="AD6" i="5"/>
  <c r="AD7" i="5"/>
  <c r="AD8" i="5"/>
  <c r="AD2" i="5"/>
  <c r="C2" i="5"/>
  <c r="D2" i="5"/>
  <c r="E2" i="5"/>
  <c r="F2" i="5"/>
  <c r="G2" i="5"/>
  <c r="H2" i="5"/>
  <c r="I2" i="5"/>
  <c r="J2" i="5"/>
  <c r="K2" i="5"/>
  <c r="L2" i="5"/>
  <c r="M2" i="5"/>
  <c r="N2" i="5"/>
  <c r="O2" i="5"/>
  <c r="P2" i="5"/>
  <c r="Q2" i="5"/>
  <c r="R2" i="5"/>
  <c r="S2" i="5"/>
  <c r="T2" i="5"/>
  <c r="U2" i="5"/>
  <c r="V2" i="5"/>
  <c r="W2" i="5"/>
  <c r="X2" i="5"/>
  <c r="Y2" i="5"/>
  <c r="Z2" i="5"/>
  <c r="AA2" i="5"/>
  <c r="AB2" i="5"/>
  <c r="AC2" i="5"/>
  <c r="C3" i="5"/>
  <c r="D3" i="5"/>
  <c r="E3" i="5"/>
  <c r="F3" i="5"/>
  <c r="G3" i="5"/>
  <c r="H3" i="5"/>
  <c r="I3" i="5"/>
  <c r="J3" i="5"/>
  <c r="K3" i="5"/>
  <c r="L3" i="5"/>
  <c r="M3" i="5"/>
  <c r="N3" i="5"/>
  <c r="O3" i="5"/>
  <c r="P3" i="5"/>
  <c r="Q3" i="5"/>
  <c r="R3" i="5"/>
  <c r="S3" i="5"/>
  <c r="T3" i="5"/>
  <c r="U3" i="5"/>
  <c r="V3" i="5"/>
  <c r="W3" i="5"/>
  <c r="X3" i="5"/>
  <c r="Y3" i="5"/>
  <c r="Z3" i="5"/>
  <c r="AA3" i="5"/>
  <c r="AB3" i="5"/>
  <c r="AC3" i="5"/>
  <c r="C4" i="5"/>
  <c r="D4" i="5"/>
  <c r="E4" i="5"/>
  <c r="F4" i="5"/>
  <c r="G4" i="5"/>
  <c r="H4" i="5"/>
  <c r="I4" i="5"/>
  <c r="J4" i="5"/>
  <c r="K4" i="5"/>
  <c r="L4" i="5"/>
  <c r="M4" i="5"/>
  <c r="N4" i="5"/>
  <c r="O4" i="5"/>
  <c r="P4" i="5"/>
  <c r="Q4" i="5"/>
  <c r="R4" i="5"/>
  <c r="S4" i="5"/>
  <c r="T4" i="5"/>
  <c r="U4" i="5"/>
  <c r="V4" i="5"/>
  <c r="W4" i="5"/>
  <c r="X4" i="5"/>
  <c r="Y4" i="5"/>
  <c r="Z4" i="5"/>
  <c r="AA4" i="5"/>
  <c r="AB4" i="5"/>
  <c r="AC4" i="5"/>
  <c r="C5" i="5"/>
  <c r="D5" i="5"/>
  <c r="E5" i="5"/>
  <c r="F5" i="5"/>
  <c r="G5" i="5"/>
  <c r="H5" i="5"/>
  <c r="I5" i="5"/>
  <c r="J5" i="5"/>
  <c r="K5" i="5"/>
  <c r="L5" i="5"/>
  <c r="M5" i="5"/>
  <c r="N5" i="5"/>
  <c r="O5" i="5"/>
  <c r="P5" i="5"/>
  <c r="Q5" i="5"/>
  <c r="R5" i="5"/>
  <c r="S5" i="5"/>
  <c r="T5" i="5"/>
  <c r="U5" i="5"/>
  <c r="V5" i="5"/>
  <c r="W5" i="5"/>
  <c r="X5" i="5"/>
  <c r="Y5" i="5"/>
  <c r="Z5" i="5"/>
  <c r="AA5" i="5"/>
  <c r="AB5" i="5"/>
  <c r="AC5" i="5"/>
  <c r="C7" i="5"/>
  <c r="D7" i="5"/>
  <c r="E7" i="5"/>
  <c r="F7" i="5"/>
  <c r="G7" i="5"/>
  <c r="H7" i="5"/>
  <c r="I7" i="5"/>
  <c r="J7" i="5"/>
  <c r="K7" i="5"/>
  <c r="L7" i="5"/>
  <c r="M7" i="5"/>
  <c r="N7" i="5"/>
  <c r="O7" i="5"/>
  <c r="P7" i="5"/>
  <c r="Q7" i="5"/>
  <c r="R7" i="5"/>
  <c r="S7" i="5"/>
  <c r="T7" i="5"/>
  <c r="U7" i="5"/>
  <c r="V7" i="5"/>
  <c r="W7" i="5"/>
  <c r="X7" i="5"/>
  <c r="Y7" i="5"/>
  <c r="Z7" i="5"/>
  <c r="AA7" i="5"/>
  <c r="AB7" i="5"/>
  <c r="AC7" i="5"/>
  <c r="C8" i="5"/>
  <c r="D8" i="5"/>
  <c r="E8" i="5"/>
  <c r="F8" i="5"/>
  <c r="G8" i="5"/>
  <c r="H8" i="5"/>
  <c r="I8" i="5"/>
  <c r="J8" i="5"/>
  <c r="K8" i="5"/>
  <c r="L8" i="5"/>
  <c r="M8" i="5"/>
  <c r="N8" i="5"/>
  <c r="O8" i="5"/>
  <c r="P8" i="5"/>
  <c r="Q8" i="5"/>
  <c r="R8" i="5"/>
  <c r="S8" i="5"/>
  <c r="T8" i="5"/>
  <c r="U8" i="5"/>
  <c r="V8" i="5"/>
  <c r="W8" i="5"/>
  <c r="X8" i="5"/>
  <c r="Y8" i="5"/>
  <c r="Z8" i="5"/>
  <c r="AA8" i="5"/>
  <c r="AB8" i="5"/>
  <c r="AC8" i="5"/>
  <c r="B8" i="5"/>
  <c r="B7" i="5"/>
  <c r="B5" i="5"/>
  <c r="B4" i="5"/>
  <c r="B3" i="5"/>
  <c r="B2" i="5"/>
  <c r="C3" i="4" l="1"/>
  <c r="D3" i="4"/>
  <c r="E3" i="4"/>
  <c r="F3" i="4"/>
  <c r="G3" i="4"/>
  <c r="H3" i="4"/>
  <c r="I3" i="4"/>
  <c r="J3" i="4"/>
  <c r="K3" i="4"/>
  <c r="L3" i="4"/>
  <c r="M3" i="4"/>
  <c r="N3" i="4"/>
  <c r="O3" i="4"/>
  <c r="P3" i="4"/>
  <c r="Q3" i="4"/>
  <c r="R3" i="4"/>
  <c r="S3" i="4"/>
  <c r="T3" i="4"/>
  <c r="U3" i="4"/>
  <c r="V3" i="4"/>
  <c r="W3" i="4"/>
  <c r="X3" i="4"/>
  <c r="Y3" i="4"/>
  <c r="Z3" i="4"/>
  <c r="AA3" i="4"/>
  <c r="AB3" i="4"/>
  <c r="AC3" i="4"/>
  <c r="AD3" i="4"/>
  <c r="AE3" i="4"/>
  <c r="C4" i="4"/>
  <c r="D4" i="4"/>
  <c r="E4" i="4"/>
  <c r="F4" i="4"/>
  <c r="G4" i="4"/>
  <c r="H4" i="4"/>
  <c r="I4" i="4"/>
  <c r="J4" i="4"/>
  <c r="K4" i="4"/>
  <c r="L4" i="4"/>
  <c r="M4" i="4"/>
  <c r="N4" i="4"/>
  <c r="O4" i="4"/>
  <c r="P4" i="4"/>
  <c r="Q4" i="4"/>
  <c r="R4" i="4"/>
  <c r="S4" i="4"/>
  <c r="T4" i="4"/>
  <c r="U4" i="4"/>
  <c r="V4" i="4"/>
  <c r="W4" i="4"/>
  <c r="X4" i="4"/>
  <c r="Y4" i="4"/>
  <c r="Z4" i="4"/>
  <c r="AA4" i="4"/>
  <c r="AB4" i="4"/>
  <c r="AC4" i="4"/>
  <c r="AD4" i="4"/>
  <c r="AE4" i="4"/>
  <c r="C5" i="4"/>
  <c r="D5" i="4"/>
  <c r="E5" i="4"/>
  <c r="F5" i="4"/>
  <c r="G5" i="4"/>
  <c r="H5" i="4"/>
  <c r="I5" i="4"/>
  <c r="J5" i="4"/>
  <c r="K5" i="4"/>
  <c r="L5" i="4"/>
  <c r="M5" i="4"/>
  <c r="N5" i="4"/>
  <c r="O5" i="4"/>
  <c r="P5" i="4"/>
  <c r="Q5" i="4"/>
  <c r="R5" i="4"/>
  <c r="S5" i="4"/>
  <c r="T5" i="4"/>
  <c r="U5" i="4"/>
  <c r="V5" i="4"/>
  <c r="W5" i="4"/>
  <c r="X5" i="4"/>
  <c r="Y5" i="4"/>
  <c r="Z5" i="4"/>
  <c r="AA5" i="4"/>
  <c r="AB5" i="4"/>
  <c r="AC5" i="4"/>
  <c r="AD5" i="4"/>
  <c r="AE5" i="4"/>
  <c r="C6" i="4"/>
  <c r="D6" i="4"/>
  <c r="E6" i="4"/>
  <c r="F6" i="4"/>
  <c r="G6" i="4"/>
  <c r="H6" i="4"/>
  <c r="I6" i="4"/>
  <c r="J6" i="4"/>
  <c r="K6" i="4"/>
  <c r="L6" i="4"/>
  <c r="M6" i="4"/>
  <c r="N6" i="4"/>
  <c r="O6" i="4"/>
  <c r="P6" i="4"/>
  <c r="Q6" i="4"/>
  <c r="R6" i="4"/>
  <c r="S6" i="4"/>
  <c r="T6" i="4"/>
  <c r="U6" i="4"/>
  <c r="V6" i="4"/>
  <c r="W6" i="4"/>
  <c r="X6" i="4"/>
  <c r="Y6" i="4"/>
  <c r="Z6" i="4"/>
  <c r="AA6" i="4"/>
  <c r="AB6" i="4"/>
  <c r="AC6" i="4"/>
  <c r="AD6" i="4"/>
  <c r="AE6" i="4"/>
  <c r="C7" i="4"/>
  <c r="D7" i="4"/>
  <c r="E7" i="4"/>
  <c r="F7" i="4"/>
  <c r="G7" i="4"/>
  <c r="H7" i="4"/>
  <c r="I7" i="4"/>
  <c r="J7" i="4"/>
  <c r="K7" i="4"/>
  <c r="L7" i="4"/>
  <c r="M7" i="4"/>
  <c r="N7" i="4"/>
  <c r="O7" i="4"/>
  <c r="P7" i="4"/>
  <c r="Q7" i="4"/>
  <c r="R7" i="4"/>
  <c r="S7" i="4"/>
  <c r="T7" i="4"/>
  <c r="U7" i="4"/>
  <c r="V7" i="4"/>
  <c r="W7" i="4"/>
  <c r="X7" i="4"/>
  <c r="Y7" i="4"/>
  <c r="Z7" i="4"/>
  <c r="AA7" i="4"/>
  <c r="AB7" i="4"/>
  <c r="AC7" i="4"/>
  <c r="AD7" i="4"/>
  <c r="AE7" i="4"/>
  <c r="B6" i="4"/>
  <c r="B4" i="4"/>
  <c r="B7" i="4"/>
  <c r="B3" i="4"/>
  <c r="B5" i="4"/>
  <c r="K14" i="16"/>
  <c r="K15" i="16"/>
  <c r="K16" i="16"/>
  <c r="K17" i="16"/>
  <c r="K18" i="16"/>
  <c r="K19" i="16"/>
  <c r="K20" i="16"/>
  <c r="K21" i="16"/>
  <c r="K22" i="16"/>
  <c r="K23" i="16"/>
  <c r="K24" i="16"/>
  <c r="K25" i="16"/>
  <c r="K26" i="16"/>
  <c r="K27" i="16"/>
  <c r="K28" i="16"/>
  <c r="K29" i="16"/>
  <c r="K30" i="16"/>
  <c r="K31" i="16"/>
  <c r="K32" i="16"/>
  <c r="K33" i="16"/>
  <c r="K34" i="16"/>
  <c r="K35" i="16"/>
  <c r="K36" i="16"/>
  <c r="K37" i="16"/>
  <c r="K38" i="16"/>
  <c r="K39" i="16"/>
  <c r="K40" i="16"/>
  <c r="K41" i="16"/>
  <c r="K42" i="16"/>
  <c r="K43" i="16"/>
  <c r="K44"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K13" i="16"/>
  <c r="G13" i="16"/>
  <c r="J4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4" i="16"/>
  <c r="B49" i="16"/>
</calcChain>
</file>

<file path=xl/sharedStrings.xml><?xml version="1.0" encoding="utf-8"?>
<sst xmlns="http://schemas.openxmlformats.org/spreadsheetml/2006/main" count="3407" uniqueCount="1552">
  <si>
    <t>Sources:</t>
  </si>
  <si>
    <t>HSVbVT Historical Vehicle Sales by Vehicle Technology</t>
  </si>
  <si>
    <t>battery electric vehicle</t>
  </si>
  <si>
    <t>natural gas vehicle</t>
  </si>
  <si>
    <t>gasoline vehicle</t>
  </si>
  <si>
    <t>diesel vehicle</t>
  </si>
  <si>
    <t>plugin hybrid vehicle</t>
  </si>
  <si>
    <t>LPG vehicle</t>
  </si>
  <si>
    <t>hydrogen vehicle</t>
  </si>
  <si>
    <t>year1990</t>
  </si>
  <si>
    <t>year1991</t>
  </si>
  <si>
    <t>year1992</t>
  </si>
  <si>
    <t>year1993</t>
  </si>
  <si>
    <t>year1994</t>
  </si>
  <si>
    <t>year1995</t>
  </si>
  <si>
    <t>year1996</t>
  </si>
  <si>
    <t>year1997</t>
  </si>
  <si>
    <t>year1998</t>
  </si>
  <si>
    <t>year1999</t>
  </si>
  <si>
    <t>year2000</t>
  </si>
  <si>
    <t>year2001</t>
  </si>
  <si>
    <t>year2002</t>
  </si>
  <si>
    <t>year2003</t>
  </si>
  <si>
    <t>year2004</t>
  </si>
  <si>
    <t>year2005</t>
  </si>
  <si>
    <t>year2006</t>
  </si>
  <si>
    <t>year2007</t>
  </si>
  <si>
    <t>year2008</t>
  </si>
  <si>
    <t>year2009</t>
  </si>
  <si>
    <t>year2010</t>
  </si>
  <si>
    <t>year2011</t>
  </si>
  <si>
    <t>year2012</t>
  </si>
  <si>
    <t>year2013</t>
  </si>
  <si>
    <t>year2014</t>
  </si>
  <si>
    <t>year2015</t>
  </si>
  <si>
    <t>year2016</t>
  </si>
  <si>
    <t>year2017</t>
  </si>
  <si>
    <t>year2018</t>
  </si>
  <si>
    <t>Vehicles Sold</t>
  </si>
  <si>
    <t>year2019</t>
  </si>
  <si>
    <t>year2020</t>
  </si>
  <si>
    <t>year2021</t>
  </si>
  <si>
    <t>year2022</t>
  </si>
  <si>
    <t>year2023</t>
  </si>
  <si>
    <t>year2024</t>
  </si>
  <si>
    <t>year2025</t>
  </si>
  <si>
    <t>year2026</t>
  </si>
  <si>
    <t>year2027</t>
  </si>
  <si>
    <t>year2028</t>
  </si>
  <si>
    <t>year2029</t>
  </si>
  <si>
    <t>year2030</t>
  </si>
  <si>
    <t>year2031</t>
  </si>
  <si>
    <t>year2032</t>
  </si>
  <si>
    <t>year2033</t>
  </si>
  <si>
    <t>year2034</t>
  </si>
  <si>
    <t>year2035</t>
  </si>
  <si>
    <t>year2036</t>
  </si>
  <si>
    <t>year2037</t>
  </si>
  <si>
    <t>year2038</t>
  </si>
  <si>
    <t>year2039</t>
  </si>
  <si>
    <t>year2040</t>
  </si>
  <si>
    <t>year2041</t>
  </si>
  <si>
    <t>year2042</t>
  </si>
  <si>
    <t>year2043</t>
  </si>
  <si>
    <t>year2044</t>
  </si>
  <si>
    <t>year2045</t>
  </si>
  <si>
    <t>year2046</t>
  </si>
  <si>
    <t>year2047</t>
  </si>
  <si>
    <t>year2048</t>
  </si>
  <si>
    <t>year2049</t>
  </si>
  <si>
    <t>year2050</t>
  </si>
  <si>
    <t>Passenger cars</t>
  </si>
  <si>
    <t>U</t>
  </si>
  <si>
    <t>Frequency: Annual</t>
  </si>
  <si>
    <t>observation_date</t>
  </si>
  <si>
    <t>ALTSALES</t>
  </si>
  <si>
    <t>year</t>
  </si>
  <si>
    <t>FRED Graph Observations</t>
  </si>
  <si>
    <t>Federal Reserve Economic Data</t>
  </si>
  <si>
    <t>Link: https://fred.stlouisfed.org</t>
  </si>
  <si>
    <t>Help: https://fredhelp.stlouisfed.org</t>
  </si>
  <si>
    <t>Economic Research Division</t>
  </si>
  <si>
    <t>Federal Reserve Bank of St. Louis</t>
  </si>
  <si>
    <t>HTRUCKSSAAR</t>
  </si>
  <si>
    <t>Motor Vehicle Retail Sales: Heavy Weight Trucks, Millions of Units, Annual, Seasonally Adjusted Annual Rate</t>
  </si>
  <si>
    <t>Freight HDVs</t>
  </si>
  <si>
    <t>Passenger LDVs</t>
  </si>
  <si>
    <t>Freight LDVs</t>
  </si>
  <si>
    <t>LTRUCKSA</t>
  </si>
  <si>
    <t>Motor Vehicle Retail Sales: Light Weight Trucks, Millions of Units, Annual, Seasonally Adjusted Annual Rate</t>
  </si>
  <si>
    <t>Table 49.  Freight Transportation Energy Use</t>
  </si>
  <si>
    <t>https://www.eia.gov/outlooks/aeo/data/browser/#/?id=58-AEO2021&amp;region=0-0&amp;cases=highogs&amp;start=2019&amp;end=2050&amp;f=A&amp;linechart=~highogs-d120120a.229-58-AEO2021&amp;ctype=linechart&amp;sourcekey=0</t>
  </si>
  <si>
    <t>Mon Apr 26 2021 15:43:59 GMT-0400 (Eastern Daylight Time)</t>
  </si>
  <si>
    <t>Source: U.S. Energy Information Administration</t>
  </si>
  <si>
    <t>full name</t>
  </si>
  <si>
    <t>api key</t>
  </si>
  <si>
    <t>units</t>
  </si>
  <si>
    <t>Growth (2020-2050)</t>
  </si>
  <si>
    <t>Freight Truck Stock by Size Class</t>
  </si>
  <si>
    <t>58-AEO2021.2.</t>
  </si>
  <si>
    <t>Vehicle Miles Traveled (billion miles)</t>
  </si>
  <si>
    <t>58-AEO2021.4.</t>
  </si>
  <si>
    <t>Light Medium</t>
  </si>
  <si>
    <t>58-AEO2021.5.</t>
  </si>
  <si>
    <t>Diesel</t>
  </si>
  <si>
    <t>Freight: Truck Stock: Vehicle Miles Traveled: Light Medium: Diesel: High oil and gas supply</t>
  </si>
  <si>
    <t>58-AEO2021.6.highogs-d120120a</t>
  </si>
  <si>
    <t>billion miles</t>
  </si>
  <si>
    <t>Motor Gasoline</t>
  </si>
  <si>
    <t>Freight: Truck Stock: Vehicle Miles Traveled: Light Medium: Motor Gasoline: High oil and gas supply</t>
  </si>
  <si>
    <t>58-AEO2021.7.highogs-d120120a</t>
  </si>
  <si>
    <t>Propane</t>
  </si>
  <si>
    <t>Freight: Truck Stock: Vehicle Miles Traveled: Light Medium: Propane: High oil and gas supply</t>
  </si>
  <si>
    <t>58-AEO2021.8.highogs-d120120a</t>
  </si>
  <si>
    <t>Compressed/Liquefied Natural Gas</t>
  </si>
  <si>
    <t>Freight: Truck Stock: Vehicle Miles Traveled: Light Medium: Natural Gas: High oil and gas supply</t>
  </si>
  <si>
    <t>58-AEO2021.9.highogs-d120120a</t>
  </si>
  <si>
    <t>Ethanol-Flex Fuel</t>
  </si>
  <si>
    <t>Freight: Truck Stock: Vehicle Miles Traveled: Light Medium: Ethanol-Flex Fuel: High oil and gas supply</t>
  </si>
  <si>
    <t>58-AEO2021.10.highogs-d120120a</t>
  </si>
  <si>
    <t>Electric</t>
  </si>
  <si>
    <t>Freight: Truck Stock: Vehicle Miles Traveled: Light Medium: Electric: High oil and gas supply</t>
  </si>
  <si>
    <t>58-AEO2021.11.highogs-d120120a</t>
  </si>
  <si>
    <t>Plug-in Diesel Hybrid</t>
  </si>
  <si>
    <t>Freight: Truck Stock: Vehicle Miles Traveled: Light Medium: Plug-in Diesel Hybrid: High oil and gas supply</t>
  </si>
  <si>
    <t>58-AEO2021.12.highogs-d120120a</t>
  </si>
  <si>
    <t>Plug-in Gasoline Hybrid</t>
  </si>
  <si>
    <t>Freight: Truck Stock: Vehicle Miles Traveled: Light Medium: Plug-in Gasoline Hybrid: High oil and gas supply</t>
  </si>
  <si>
    <t>58-AEO2021.13.highogs-d120120a</t>
  </si>
  <si>
    <t>Fuel Cell</t>
  </si>
  <si>
    <t>Freight: Truck Stock: Vehicle Miles Traveled: Light Medium: Fuel Cell: High oil and gas supply</t>
  </si>
  <si>
    <t>58-AEO2021.14.highogs-d120120a</t>
  </si>
  <si>
    <t>Light Medium Subtotal</t>
  </si>
  <si>
    <t>Freight: Truck Stock: Vehicle Miles Traveled: Light Medium: High oil and gas supply</t>
  </si>
  <si>
    <t>58-AEO2021.15.highogs-d120120a</t>
  </si>
  <si>
    <t>Medium</t>
  </si>
  <si>
    <t>58-AEO2021.16.</t>
  </si>
  <si>
    <t>Freight: Truck Stock: Vehicle Miles Traveled: Medium: Diesel: High oil and gas supply</t>
  </si>
  <si>
    <t>58-AEO2021.17.highogs-d120120a</t>
  </si>
  <si>
    <t>Freight: Truck Stock: Vehicle Miles Traveled: Medium: Motor Gasoline: High oil and gas supply</t>
  </si>
  <si>
    <t>58-AEO2021.18.highogs-d120120a</t>
  </si>
  <si>
    <t>Freight: Truck Stock: Vehicle Miles Traveled: Medium: Propane: High oil and gas supply</t>
  </si>
  <si>
    <t>58-AEO2021.19.highogs-d120120a</t>
  </si>
  <si>
    <t>Freight: Truck Stock: Vehicle Miles Traveled: Medium: Natural Gas: High oil and gas supply</t>
  </si>
  <si>
    <t>58-AEO2021.20.highogs-d120120a</t>
  </si>
  <si>
    <t>Freight: Truck Stock: Vehicle Miles Traveled: Medium: Ethanol-Flex Fuel: High oil and gas supply</t>
  </si>
  <si>
    <t>58-AEO2021.21.highogs-d120120a</t>
  </si>
  <si>
    <t>Freight: Truck Stock: Vehicle Miles Traveled: Medium: Electric: High oil and gas supply</t>
  </si>
  <si>
    <t>58-AEO2021.22.highogs-d120120a</t>
  </si>
  <si>
    <t>Freight: Truck Stock: Vehicle Miles Traveled: Medium: Plug-in Diesel Hybrid: High oil and gas supply</t>
  </si>
  <si>
    <t>58-AEO2021.23.highogs-d120120a</t>
  </si>
  <si>
    <t>Freight: Truck Stock: Vehicle Miles Traveled: Medium: Plug-in Gasoline Hybrid: High oil and gas supply</t>
  </si>
  <si>
    <t>58-AEO2021.24.highogs-d120120a</t>
  </si>
  <si>
    <t>Freight: Truck Stock: Vehicle Miles Traveled: Medium: Fuel Cell: High oil and gas supply</t>
  </si>
  <si>
    <t>58-AEO2021.25.highogs-d120120a</t>
  </si>
  <si>
    <t>Medium Subtotal</t>
  </si>
  <si>
    <t>Freight: Truck Stock: Vehicle Miles Traveled: Medium: High oil and gas supply</t>
  </si>
  <si>
    <t>58-AEO2021.26.highogs-d120120a</t>
  </si>
  <si>
    <t>Heavy</t>
  </si>
  <si>
    <t>58-AEO2021.27.</t>
  </si>
  <si>
    <t>Freight: Truck Stock: Vehicle Miles Traveled: Heavy: Diesel: High oil and gas supply</t>
  </si>
  <si>
    <t>58-AEO2021.28.highogs-d120120a</t>
  </si>
  <si>
    <t>Freight: Truck Stock: Vehicle Miles Traveled: Heavy: Motor Gasoline: High oil and gas supply</t>
  </si>
  <si>
    <t>58-AEO2021.29.highogs-d120120a</t>
  </si>
  <si>
    <t>Freight: Truck Stock: Vehicle Miles Traveled: Heavy: Propane: High oil and gas supply</t>
  </si>
  <si>
    <t>58-AEO2021.30.highogs-d120120a</t>
  </si>
  <si>
    <t>Freight: Truck Stock: Vehicle Miles Traveled: Heavy: Natural Gas: High oil and gas supply</t>
  </si>
  <si>
    <t>58-AEO2021.31.highogs-d120120a</t>
  </si>
  <si>
    <t>Freight: Truck Stock: Vehicle Miles Traveled: Heavy: Ethanol-Flex Fuel: High oil and gas supply</t>
  </si>
  <si>
    <t>58-AEO2021.32.highogs-d120120a</t>
  </si>
  <si>
    <t>- -</t>
  </si>
  <si>
    <t>Freight: Truck Stock: Vehicle Miles Traveled: Heavy: Electric: High oil and gas supply</t>
  </si>
  <si>
    <t>58-AEO2021.33.highogs-d120120a</t>
  </si>
  <si>
    <t>Freight: Truck Stock: Vehicle Miles Traveled: Heavy: Plug-in Diesel Hybrid: High oil and gas supply</t>
  </si>
  <si>
    <t>58-AEO2021.34.highogs-d120120a</t>
  </si>
  <si>
    <t>Freight: Truck Stock: Vehicle Miles Traveled: Heavy: Plug-in Gasoline Hybrid: High oil and gas supply</t>
  </si>
  <si>
    <t>58-AEO2021.35.highogs-d120120a</t>
  </si>
  <si>
    <t>Freight: Truck Stock: Vehicle Miles Traveled: Heavy: Fuel Cell: High oil and gas supply</t>
  </si>
  <si>
    <t>58-AEO2021.36.highogs-d120120a</t>
  </si>
  <si>
    <t>Heavy Subtotal</t>
  </si>
  <si>
    <t>Freight: Truck Stock: Vehicle Miles Traveled: Heavy: High oil and gas supply</t>
  </si>
  <si>
    <t>58-AEO2021.37.highogs-d120120a</t>
  </si>
  <si>
    <t>Total Vehicle Miles Traveled</t>
  </si>
  <si>
    <t>Freight: Truck Stock: Vehicle Miles Traveled: High oil and gas supply</t>
  </si>
  <si>
    <t>58-AEO2021.38.highogs-d120120a</t>
  </si>
  <si>
    <t>Consumption (trillion Btu)</t>
  </si>
  <si>
    <t>58-AEO2021.40.</t>
  </si>
  <si>
    <t>58-AEO2021.41.</t>
  </si>
  <si>
    <t>Freight: Truck Stock: Use: Light Medium: Diesel: High oil and gas supply</t>
  </si>
  <si>
    <t>58-AEO2021.42.highogs-d120120a</t>
  </si>
  <si>
    <t>trillion Btu</t>
  </si>
  <si>
    <t>Freight: Truck Stock: Use: Light Medium: Motor Gasoline: High oil and gas supply</t>
  </si>
  <si>
    <t>58-AEO2021.43.highogs-d120120a</t>
  </si>
  <si>
    <t>Freight: Truck Stock: Use: Light Medium: Propane: High oil and gas supply</t>
  </si>
  <si>
    <t>58-AEO2021.44.highogs-d120120a</t>
  </si>
  <si>
    <t>Freight: Truck Stock: Use: Light Medium: Natural Gas: High oil and gas supply</t>
  </si>
  <si>
    <t>58-AEO2021.45.highogs-d120120a</t>
  </si>
  <si>
    <t>Freight: Truck Stock: Use: Light Medium: Ethanol-Flex Fuel: High oil and gas supply</t>
  </si>
  <si>
    <t>58-AEO2021.46.highogs-d120120a</t>
  </si>
  <si>
    <t>Freight: Truck Stock: Use: Light Medium: Electric: High oil and gas supply</t>
  </si>
  <si>
    <t>58-AEO2021.47.highogs-d120120a</t>
  </si>
  <si>
    <t>Freight: Truck Stock: Use: Light Medium: Plug-in Diesel Hybrid: High oil and gas supply</t>
  </si>
  <si>
    <t>58-AEO2021.48.highogs-d120120a</t>
  </si>
  <si>
    <t>Freight: Truck Stock: Use: Light Medium: Plug-in Gasoline Hybrid: High oil and gas supply</t>
  </si>
  <si>
    <t>58-AEO2021.49.highogs-d120120a</t>
  </si>
  <si>
    <t>Freight: Truck Stock: Use: Light Medium: Fuel Cell: High oil and gas supply</t>
  </si>
  <si>
    <t>58-AEO2021.50.highogs-d120120a</t>
  </si>
  <si>
    <t>Freight: Truck Stock: Use: Light Medium: High oil and gas supply</t>
  </si>
  <si>
    <t>58-AEO2021.51.highogs-d120120a</t>
  </si>
  <si>
    <t>58-AEO2021.52.</t>
  </si>
  <si>
    <t>Freight: Truck Stock: Use: Medium: Diesel: High oil and gas supply</t>
  </si>
  <si>
    <t>58-AEO2021.53.highogs-d120120a</t>
  </si>
  <si>
    <t>Freight: Truck Stock: Use: Medium: Motor Gasoline: High oil and gas supply</t>
  </si>
  <si>
    <t>58-AEO2021.54.highogs-d120120a</t>
  </si>
  <si>
    <t>Freight: Truck Stock: Use: Medium: Propane: High oil and gas supply</t>
  </si>
  <si>
    <t>58-AEO2021.55.highogs-d120120a</t>
  </si>
  <si>
    <t>Freight: Truck Stock: Use: Medium: Natural Gas: High oil and gas supply</t>
  </si>
  <si>
    <t>58-AEO2021.56.highogs-d120120a</t>
  </si>
  <si>
    <t>Freight: Truck Stock: Use: Medium: Ethanol-Flex Fuel: High oil and gas supply</t>
  </si>
  <si>
    <t>58-AEO2021.57.highogs-d120120a</t>
  </si>
  <si>
    <t>Freight: Truck Stock: Use: Medium: Electric: High oil and gas supply</t>
  </si>
  <si>
    <t>58-AEO2021.58.highogs-d120120a</t>
  </si>
  <si>
    <t>Freight: Truck Stock: Use: Medium: Plug-in Diesel Hybrid: High oil and gas supply</t>
  </si>
  <si>
    <t>58-AEO2021.59.highogs-d120120a</t>
  </si>
  <si>
    <t>Freight: Truck Stock: Use: Medium: Plug-in Gasoline Hybrid: High oil and gas supply</t>
  </si>
  <si>
    <t>58-AEO2021.60.highogs-d120120a</t>
  </si>
  <si>
    <t>Freight: Truck Stock: Use: Medium: Fuel Cell: High oil and gas supply</t>
  </si>
  <si>
    <t>58-AEO2021.61.highogs-d120120a</t>
  </si>
  <si>
    <t>Freight: Truck Stock: Use: Medium: High oil and gas supply</t>
  </si>
  <si>
    <t>58-AEO2021.62.highogs-d120120a</t>
  </si>
  <si>
    <t>58-AEO2021.63.</t>
  </si>
  <si>
    <t>Freight: Truck Stock: Use: Heavy: Diesel: High oil and gas supply</t>
  </si>
  <si>
    <t>58-AEO2021.64.highogs-d120120a</t>
  </si>
  <si>
    <t>Freight: Truck Stock: Use: Heavy: Motor Gasoline: High oil and gas supply</t>
  </si>
  <si>
    <t>58-AEO2021.65.highogs-d120120a</t>
  </si>
  <si>
    <t>Freight: Truck Stock: Use: Heavy: Propane: High oil and gas supply</t>
  </si>
  <si>
    <t>58-AEO2021.66.highogs-d120120a</t>
  </si>
  <si>
    <t>Freight: Truck Stock: Use: Heavy: Natural Gas: High oil and gas supply</t>
  </si>
  <si>
    <t>58-AEO2021.67.highogs-d120120a</t>
  </si>
  <si>
    <t>Freight: Truck Stock: Use: Heavy: Ethanol-Flex Fuel: High oil and gas supply</t>
  </si>
  <si>
    <t>58-AEO2021.68.highogs-d120120a</t>
  </si>
  <si>
    <t>Freight: Truck Stock: Use: Heavy: Electric: High oil and gas supply</t>
  </si>
  <si>
    <t>58-AEO2021.69.highogs-d120120a</t>
  </si>
  <si>
    <t>Freight: Truck Stock: Use: Heavy: Plug-in Diesel Hybrid: High oil and gas supply</t>
  </si>
  <si>
    <t>58-AEO2021.70.highogs-d120120a</t>
  </si>
  <si>
    <t>Freight: Truck Stock: Use: Heavy: Plug-in Gasoline Hybrid: High oil and gas supply</t>
  </si>
  <si>
    <t>58-AEO2021.71.highogs-d120120a</t>
  </si>
  <si>
    <t>Freight: Truck Stock: Use: Heavy: Fuel Cell: High oil and gas supply</t>
  </si>
  <si>
    <t>58-AEO2021.72.highogs-d120120a</t>
  </si>
  <si>
    <t>Freight: Truck Stock: Use: Heavy: High oil and gas supply</t>
  </si>
  <si>
    <t>58-AEO2021.73.highogs-d120120a</t>
  </si>
  <si>
    <t xml:space="preserve"> Medium</t>
  </si>
  <si>
    <t xml:space="preserve"> and Heavy Total</t>
  </si>
  <si>
    <t>58-AEO2021.74.</t>
  </si>
  <si>
    <t>Freight: Truck Stock: Use: Light Medium, Medium, and Heavy: Diesel: High oil and gas supply</t>
  </si>
  <si>
    <t>58-AEO2021.75.highogs-d120120a</t>
  </si>
  <si>
    <t>Freight: Truck Stock: Use: Light Medium, Medium, and Heavy: Motor Gasoline: High oil and gas supply</t>
  </si>
  <si>
    <t>58-AEO2021.76.highogs-d120120a</t>
  </si>
  <si>
    <t>Freight: Truck Stock: Use: Light Medium, Medium, and Heavy: Propane: High oil and gas supply</t>
  </si>
  <si>
    <t>58-AEO2021.77.highogs-d120120a</t>
  </si>
  <si>
    <t>Freight: Truck Stock: Use: Light Medium, Medium, and Heavy: Natural Gas: High oil and gas supply</t>
  </si>
  <si>
    <t>58-AEO2021.78.highogs-d120120a</t>
  </si>
  <si>
    <t>Freight: Truck Stock: Use: Light Medium, Medium, and Heavy: Ethanol-Flex Fuel: High oil and gas supply</t>
  </si>
  <si>
    <t>58-AEO2021.79.highogs-d120120a</t>
  </si>
  <si>
    <t>Freight: Truck Stock: Use: Light Medium, Medium, and Heavy: Electric: High oil and gas supply</t>
  </si>
  <si>
    <t>58-AEO2021.80.highogs-d120120a</t>
  </si>
  <si>
    <t>Freight: Truck Stock: Use: Light Medium, Medium, and Heavy: Plug-in Diesel Hybrid: High oil and gas supply</t>
  </si>
  <si>
    <t>58-AEO2021.81.highogs-d120120a</t>
  </si>
  <si>
    <t>Freight: Truck Stock: Use: Light Medium, Medium, and Heavy: Plug-in Gasoline Hybrid: High oil and gas supply</t>
  </si>
  <si>
    <t>58-AEO2021.82.highogs-d120120a</t>
  </si>
  <si>
    <t>Freight: Truck Stock: Use: Light Medium, Medium, and Heavy: Fuel Cell: High oil and gas supply</t>
  </si>
  <si>
    <t>58-AEO2021.83.highogs-d120120a</t>
  </si>
  <si>
    <t>Total Consumption</t>
  </si>
  <si>
    <t>Freight: Truck Stock: Use: Light Medium, Medium, and Heavy: High oil and gas supply</t>
  </si>
  <si>
    <t>58-AEO2021.84.highogs-d120120a</t>
  </si>
  <si>
    <t>Fuel Efficiency (miles per gallon)</t>
  </si>
  <si>
    <t>58-AEO2021.86.</t>
  </si>
  <si>
    <t>58-AEO2021.87.</t>
  </si>
  <si>
    <t>Freight: Truck Stock: Fuel Efficiency: Light Medium: Diesel: High oil and gas supply</t>
  </si>
  <si>
    <t>58-AEO2021.88.highogs-d120120a</t>
  </si>
  <si>
    <t>mpg diesel equiv</t>
  </si>
  <si>
    <t>Freight: Truck Stock: Fuel Efficiency: Light Medium: Motor Gasoline: High oil and gas supply</t>
  </si>
  <si>
    <t>58-AEO2021.89.highogs-d120120a</t>
  </si>
  <si>
    <t>mpg gas equiv</t>
  </si>
  <si>
    <t>Freight: Truck Stock: Fuel Efficiency: Light Medium: Propane: High oil and gas supply</t>
  </si>
  <si>
    <t>58-AEO2021.90.highogs-d120120a</t>
  </si>
  <si>
    <t>Freight: Truck Stock: Fuel Efficiency: Light Medium: Natural Gas: High oil and gas supply</t>
  </si>
  <si>
    <t>58-AEO2021.91.highogs-d120120a</t>
  </si>
  <si>
    <t>Freight: Truck Stock: Fuel Efficiency: Light Medium: Ethanol-Flex Fuel: High oil and gas supply</t>
  </si>
  <si>
    <t>58-AEO2021.92.highogs-d120120a</t>
  </si>
  <si>
    <t>Freight: Truck Stock: Fuel Efficiency: Light Medium: Electric: High oil and gas supply</t>
  </si>
  <si>
    <t>58-AEO2021.93.highogs-d120120a</t>
  </si>
  <si>
    <t>Freight: Truck Stock: Fuel Efficiency: Light Medium: Plug-in Diesel Hybrid: High oil and gas supply</t>
  </si>
  <si>
    <t>58-AEO2021.94.highogs-d120120a</t>
  </si>
  <si>
    <t>Freight: Truck Stock: Fuel Efficiency: Light Medium: Plug-in Gasoline Hybrid: High oil and gas supply</t>
  </si>
  <si>
    <t>58-AEO2021.95.highogs-d120120a</t>
  </si>
  <si>
    <t>Freight: Truck Stock: Fuel Efficiency: Light Medium: Fuel Cell: High oil and gas supply</t>
  </si>
  <si>
    <t>58-AEO2021.96.highogs-d120120a</t>
  </si>
  <si>
    <t>Light Medium Average</t>
  </si>
  <si>
    <t>Freight: Truck Stock: Fuel Efficiency: Light Medium: Average: High oil and gas supply</t>
  </si>
  <si>
    <t>58-AEO2021.97.highogs-d120120a</t>
  </si>
  <si>
    <t>58-AEO2021.98.</t>
  </si>
  <si>
    <t>Freight: Truck Stock: Fuel Efficiency: Medium: Diesel: High oil and gas supply</t>
  </si>
  <si>
    <t>58-AEO2021.99.highogs-d120120a</t>
  </si>
  <si>
    <t>Freight: Truck Stock: Fuel Efficiency: Medium: Motor Gasoline: High oil and gas supply</t>
  </si>
  <si>
    <t>58-AEO2021.100.highogs-d120120a</t>
  </si>
  <si>
    <t>Freight: Truck Stock: Fuel Efficiency: Medium: Propane: High oil and gas supply</t>
  </si>
  <si>
    <t>58-AEO2021.101.highogs-d120120a</t>
  </si>
  <si>
    <t>Freight: Truck Stock: Fuel Efficiency: Medium: Natural Gas: High oil and gas supply</t>
  </si>
  <si>
    <t>58-AEO2021.102.highogs-d120120a</t>
  </si>
  <si>
    <t>Freight: Truck Stock: Fuel Efficiency: Medium: Ethanol-Flex Fuel: High oil and gas supply</t>
  </si>
  <si>
    <t>58-AEO2021.103.highogs-d120120a</t>
  </si>
  <si>
    <t>mpg</t>
  </si>
  <si>
    <t>Freight: Truck Stock: Fuel Efficiency: Medium: Electric: High oil and gas supply</t>
  </si>
  <si>
    <t>58-AEO2021.104.highogs-d120120a</t>
  </si>
  <si>
    <t>Freight: Truck Stock: Fuel Efficiency: Medium: Plug-in Diesel Hybrid: High oil and gas supply</t>
  </si>
  <si>
    <t>58-AEO2021.105.highogs-d120120a</t>
  </si>
  <si>
    <t>Freight: Truck Stock: Fuel Efficiency: Medium: Plug-in Gasoline Hybrid: High oil and gas supply</t>
  </si>
  <si>
    <t>58-AEO2021.106.highogs-d120120a</t>
  </si>
  <si>
    <t>Freight: Truck Stock: Fuel Efficiency: Medium: Fuel Cell: High oil and gas supply</t>
  </si>
  <si>
    <t>58-AEO2021.107.highogs-d120120a</t>
  </si>
  <si>
    <t>Medium Average</t>
  </si>
  <si>
    <t>Freight: Truck Stock: Fuel Efficiency: Medium: Average: High oil and gas supply</t>
  </si>
  <si>
    <t>58-AEO2021.108.highogs-d120120a</t>
  </si>
  <si>
    <t>58-AEO2021.109.</t>
  </si>
  <si>
    <t>Freight: Truck Stock: Fuel Efficiency: Heavy: Diesel: High oil and gas supply</t>
  </si>
  <si>
    <t>58-AEO2021.110.highogs-d120120a</t>
  </si>
  <si>
    <t>Freight: Truck Stock: Fuel Efficiency: Heavy: Motor Gasoline: High oil and gas supply</t>
  </si>
  <si>
    <t>58-AEO2021.111.highogs-d120120a</t>
  </si>
  <si>
    <t>Freight: Truck Stock: Fuel Efficiency: Heavy: Propane: High oil and gas supply</t>
  </si>
  <si>
    <t>58-AEO2021.112.highogs-d120120a</t>
  </si>
  <si>
    <t>Freight: Truck Stock: Fuel Efficiency: Heavy: Natural Gas: High oil and gas supply</t>
  </si>
  <si>
    <t>58-AEO2021.113.highogs-d120120a</t>
  </si>
  <si>
    <t>Freight: Truck Stock: Fuel Efficiency: Heavy: Ethanol-Flex Fuel: High oil and gas supply</t>
  </si>
  <si>
    <t>58-AEO2021.114.highogs-d120120a</t>
  </si>
  <si>
    <t>Freight: Truck Stock: Fuel Efficiency: Heavy: Electric: High oil and gas supply</t>
  </si>
  <si>
    <t>58-AEO2021.115.highogs-d120120a</t>
  </si>
  <si>
    <t>Freight: Truck Stock: Fuel Efficiency: Heavy: Plug-in Diesel Hybrid: High oil and gas supply</t>
  </si>
  <si>
    <t>58-AEO2021.116.highogs-d120120a</t>
  </si>
  <si>
    <t>Freight: Truck Stock: Fuel Efficiency: Heavy: Plug-in Gasoline Hybrid: High oil and gas supply</t>
  </si>
  <si>
    <t>58-AEO2021.117.highogs-d120120a</t>
  </si>
  <si>
    <t>Freight: Truck Stock: Fuel Efficiency: Heavy: Fuel Cell: High oil and gas supply</t>
  </si>
  <si>
    <t>58-AEO2021.118.highogs-d120120a</t>
  </si>
  <si>
    <t>Heavy Average</t>
  </si>
  <si>
    <t>Freight: Truck Stock: Fuel Efficiency: Heavy: Average: High oil and gas supply</t>
  </si>
  <si>
    <t>58-AEO2021.119.highogs-d120120a</t>
  </si>
  <si>
    <t>Average Fuel Efficiency</t>
  </si>
  <si>
    <t>Freight: Truck Stock: Fuel Efficiency: High oil and gas supply</t>
  </si>
  <si>
    <t>58-AEO2021.120.highogs-d120120a</t>
  </si>
  <si>
    <t>Stock (millions)</t>
  </si>
  <si>
    <t>58-AEO2021.122.</t>
  </si>
  <si>
    <t>58-AEO2021.123.</t>
  </si>
  <si>
    <t>Freight: Truck Stock: Light Medium: Diesel: High oil and gas supply</t>
  </si>
  <si>
    <t>58-AEO2021.124.highogs-d120120a</t>
  </si>
  <si>
    <t>millions</t>
  </si>
  <si>
    <t>Freight: Truck Stock: Light Medium: Motor Gasoline: High oil and gas supply</t>
  </si>
  <si>
    <t>58-AEO2021.125.highogs-d120120a</t>
  </si>
  <si>
    <t>Freight: Truck Stock: Light Medium: Propane: High oil and gas supply</t>
  </si>
  <si>
    <t>58-AEO2021.126.highogs-d120120a</t>
  </si>
  <si>
    <t>Freight: Truck Stock: Light Medium: Natural Gas: High oil and gas supply</t>
  </si>
  <si>
    <t>58-AEO2021.127.highogs-d120120a</t>
  </si>
  <si>
    <t>Freight: Truck Stock: Light Medium: Ethanol-Flex Fuel: High oil and gas supply</t>
  </si>
  <si>
    <t>58-AEO2021.128.highogs-d120120a</t>
  </si>
  <si>
    <t>Freight: Truck Stock: Light Medium: Electric: High oil and gas supply</t>
  </si>
  <si>
    <t>58-AEO2021.129.highogs-d120120a</t>
  </si>
  <si>
    <t>Freight: Truck Stock: Light Medium: Plug-in Diesel Hybrid: High oil and gas supply</t>
  </si>
  <si>
    <t>58-AEO2021.130.highogs-d120120a</t>
  </si>
  <si>
    <t>Freight: Truck Stock: Light Medium: Plug-in Gasoline Hybrid: High oil and gas supply</t>
  </si>
  <si>
    <t>58-AEO2021.131.highogs-d120120a</t>
  </si>
  <si>
    <t>Freight: Truck Stock: Light Medium: Fuel Cell: High oil and gas supply</t>
  </si>
  <si>
    <t>58-AEO2021.132.highogs-d120120a</t>
  </si>
  <si>
    <t>Freight: Truck Stock: Light Medium: High oil and gas supply</t>
  </si>
  <si>
    <t>58-AEO2021.133.highogs-d120120a</t>
  </si>
  <si>
    <t>58-AEO2021.134.</t>
  </si>
  <si>
    <t>Freight: Truck Stock: Medium: Diesel: High oil and gas supply</t>
  </si>
  <si>
    <t>58-AEO2021.135.highogs-d120120a</t>
  </si>
  <si>
    <t>Freight: Truck Stock: Medium: Motor Gasoline: High oil and gas supply</t>
  </si>
  <si>
    <t>58-AEO2021.136.highogs-d120120a</t>
  </si>
  <si>
    <t>Freight: Truck Stock: Medium: Propane: High oil and gas supply</t>
  </si>
  <si>
    <t>58-AEO2021.137.highogs-d120120a</t>
  </si>
  <si>
    <t>Freight: Truck Stock: Medium: Natural Gas: High oil and gas supply</t>
  </si>
  <si>
    <t>58-AEO2021.138.highogs-d120120a</t>
  </si>
  <si>
    <t>Freight: Truck Stock: Medium: Ethanol-Flex Fuel: High oil and gas supply</t>
  </si>
  <si>
    <t>58-AEO2021.139.highogs-d120120a</t>
  </si>
  <si>
    <t>Freight: Truck Stock: Medium: Electric: High oil and gas supply</t>
  </si>
  <si>
    <t>58-AEO2021.140.highogs-d120120a</t>
  </si>
  <si>
    <t>Freight: Truck Stock: Medium: Plug-in Diesel Hybrid: High oil and gas supply</t>
  </si>
  <si>
    <t>58-AEO2021.141.highogs-d120120a</t>
  </si>
  <si>
    <t>Freight: Truck Stock: Medium: Plug-in Gasoline Hybrid: High oil and gas supply</t>
  </si>
  <si>
    <t>58-AEO2021.142.highogs-d120120a</t>
  </si>
  <si>
    <t>Freight: Truck Stock: Medium: Fuel Cell: High oil and gas supply</t>
  </si>
  <si>
    <t>58-AEO2021.143.highogs-d120120a</t>
  </si>
  <si>
    <t>Freight: Truck Stock: Medium: High oil and gas supply</t>
  </si>
  <si>
    <t>58-AEO2021.144.highogs-d120120a</t>
  </si>
  <si>
    <t>58-AEO2021.145.</t>
  </si>
  <si>
    <t>Freight: Truck Stock: Heavy: Diesel: High oil and gas supply</t>
  </si>
  <si>
    <t>58-AEO2021.146.highogs-d120120a</t>
  </si>
  <si>
    <t>Freight: Truck Stock: Heavy: Motor Gasoline: High oil and gas supply</t>
  </si>
  <si>
    <t>58-AEO2021.147.highogs-d120120a</t>
  </si>
  <si>
    <t>Freight: Truck Stock: Heavy: Propane: High oil and gas supply</t>
  </si>
  <si>
    <t>58-AEO2021.148.highogs-d120120a</t>
  </si>
  <si>
    <t>Freight: Truck Stock: Heavy: Natural Gas: High oil and gas supply</t>
  </si>
  <si>
    <t>58-AEO2021.149.highogs-d120120a</t>
  </si>
  <si>
    <t>Freight: Truck Stock: Heavy: Ethanol-Flex Fuel: High oil and gas supply</t>
  </si>
  <si>
    <t>58-AEO2021.150.highogs-d120120a</t>
  </si>
  <si>
    <t>Freight: Truck Stock: Heavy: Electric: High oil and gas supply</t>
  </si>
  <si>
    <t>58-AEO2021.151.highogs-d120120a</t>
  </si>
  <si>
    <t>Freight: Truck Stock: Heavy: Plug-in Diesel Hybrid: High oil and gas supply</t>
  </si>
  <si>
    <t>58-AEO2021.152.highogs-d120120a</t>
  </si>
  <si>
    <t>Freight: Truck Stock: Heavy: Plug-in Gasoline Hybrid: High oil and gas supply</t>
  </si>
  <si>
    <t>58-AEO2021.153.highogs-d120120a</t>
  </si>
  <si>
    <t>Freight: Truck Stock: Heavy: Fuel Cell: High oil and gas supply</t>
  </si>
  <si>
    <t>58-AEO2021.154.highogs-d120120a</t>
  </si>
  <si>
    <t>Freight: Truck Stock: Heavy: High oil and gas supply</t>
  </si>
  <si>
    <t>58-AEO2021.155.highogs-d120120a</t>
  </si>
  <si>
    <t>Total Stock</t>
  </si>
  <si>
    <t>Freight: Truck Stock: High oil and gas supply</t>
  </si>
  <si>
    <t>58-AEO2021.156.highogs-d120120a</t>
  </si>
  <si>
    <t>New Trucks by Size Class</t>
  </si>
  <si>
    <t>58-AEO2021.158.</t>
  </si>
  <si>
    <t>58-AEO2021.160.</t>
  </si>
  <si>
    <t>58-AEO2021.161.</t>
  </si>
  <si>
    <t>Freight: New Trucks: Fuel Efficiency: Light Medium: Diesel: High oil and gas supply</t>
  </si>
  <si>
    <t>58-AEO2021.162.highogs-d120120a</t>
  </si>
  <si>
    <t>Freight: New Trucks: Fuel Efficiency: Light Medium: Motor Gasoline: High oil and gas supply</t>
  </si>
  <si>
    <t>58-AEO2021.163.highogs-d120120a</t>
  </si>
  <si>
    <t>Freight: New Trucks: Fuel Efficiency: Light Medium: Propane: High oil and gas supply</t>
  </si>
  <si>
    <t>58-AEO2021.164.highogs-d120120a</t>
  </si>
  <si>
    <t>Freight: New Trucks: Fuel Efficiency: Light Medium: Natural Gas: High oil and gas supply</t>
  </si>
  <si>
    <t>58-AEO2021.165.highogs-d120120a</t>
  </si>
  <si>
    <t>Freight: New Trucks: Fuel Efficiency: Light Medium: Ethanol-Flex Fuel: High oil and gas supply</t>
  </si>
  <si>
    <t>58-AEO2021.166.highogs-d120120a</t>
  </si>
  <si>
    <t>Freight: New Trucks: Fuel Efficiency: Light Medium: Electric: High oil and gas supply</t>
  </si>
  <si>
    <t>58-AEO2021.167.highogs-d120120a</t>
  </si>
  <si>
    <t>Freight: New Trucks: Fuel Efficiency: Light Medium: Plug-in Diesel Hybrid: High oil and gas supply</t>
  </si>
  <si>
    <t>58-AEO2021.168.highogs-d120120a</t>
  </si>
  <si>
    <t>Freight: New Trucks: Fuel Efficiency: Light Medium: Plug-in Gasoline Hybrid: High oil and gas supply</t>
  </si>
  <si>
    <t>58-AEO2021.169.highogs-d120120a</t>
  </si>
  <si>
    <t>Freight: New Trucks: Fuel Efficiency: Light Medium: Fuel Cell: High oil and gas supply</t>
  </si>
  <si>
    <t>58-AEO2021.170.highogs-d120120a</t>
  </si>
  <si>
    <t>Freight: New Trucks: Fuel Efficiency: Light Medium: Average: High oil and gas supply</t>
  </si>
  <si>
    <t>58-AEO2021.171.highogs-d120120a</t>
  </si>
  <si>
    <t>58-AEO2021.172.</t>
  </si>
  <si>
    <t>Freight: New Trucks: Fuel Efficiency: Medium: Diesel: High oil and gas supply</t>
  </si>
  <si>
    <t>58-AEO2021.173.highogs-d120120a</t>
  </si>
  <si>
    <t>Freight: New Trucks: Fuel Efficiency: Medium: Motor Gasoline: High oil and gas supply</t>
  </si>
  <si>
    <t>58-AEO2021.174.highogs-d120120a</t>
  </si>
  <si>
    <t>Freight: New Trucks: Fuel Efficiency: Medium: Propane: High oil and gas supply</t>
  </si>
  <si>
    <t>58-AEO2021.175.highogs-d120120a</t>
  </si>
  <si>
    <t>Freight: New Trucks: Fuel Efficiency: Medium: Natural Gas: High oil and gas supply</t>
  </si>
  <si>
    <t>58-AEO2021.176.highogs-d120120a</t>
  </si>
  <si>
    <t>Freight: New Trucks: Fuel Efficiency: Medium: Ethanol-Flex Fuel: High oil and gas supply</t>
  </si>
  <si>
    <t>58-AEO2021.177.highogs-d120120a</t>
  </si>
  <si>
    <t>Freight: New Trucks: Fuel Efficiency: Medium: Electric: High oil and gas supply</t>
  </si>
  <si>
    <t>58-AEO2021.178.highogs-d120120a</t>
  </si>
  <si>
    <t>Freight: New Trucks: Fuel Efficiency: Medium: Plug-in Diesel Hybrid: High oil and gas supply</t>
  </si>
  <si>
    <t>58-AEO2021.179.highogs-d120120a</t>
  </si>
  <si>
    <t>Freight: New Trucks: Fuel Efficiency: Medium: Plug-in Gasoline Hybrid: High oil and gas supply</t>
  </si>
  <si>
    <t>58-AEO2021.180.highogs-d120120a</t>
  </si>
  <si>
    <t>Freight: New Trucks: Fuel Efficiency: Medium: Fuel Cell: High oil and gas supply</t>
  </si>
  <si>
    <t>58-AEO2021.181.highogs-d120120a</t>
  </si>
  <si>
    <t>Freight: New Trucks: Fuel Efficiency: Medium: Average: High oil and gas supply</t>
  </si>
  <si>
    <t>58-AEO2021.182.highogs-d120120a</t>
  </si>
  <si>
    <t>58-AEO2021.183.</t>
  </si>
  <si>
    <t>Freight: New Trucks: Fuel Efficiency: Heavy: Diesel: High oil and gas supply</t>
  </si>
  <si>
    <t>58-AEO2021.184.highogs-d120120a</t>
  </si>
  <si>
    <t>Freight: New Trucks: Fuel Efficiency: Heavy: Motor Gasoline: High oil and gas supply</t>
  </si>
  <si>
    <t>58-AEO2021.185.highogs-d120120a</t>
  </si>
  <si>
    <t>Freight: New Trucks: Fuel Efficiency: Heavy: Propane: High oil and gas supply</t>
  </si>
  <si>
    <t>58-AEO2021.186.highogs-d120120a</t>
  </si>
  <si>
    <t>Freight: New Trucks: Fuel Efficiency: Heavy: Natural Gas: High oil and gas supply</t>
  </si>
  <si>
    <t>58-AEO2021.187.highogs-d120120a</t>
  </si>
  <si>
    <t>Freight: New Trucks: Fuel Efficiency: Heavy: Ethanol-Flex Fuel: High oil and gas supply</t>
  </si>
  <si>
    <t>58-AEO2021.188.highogs-d120120a</t>
  </si>
  <si>
    <t>Freight: New Trucks: Fuel Efficiency: Heavy: Electric: High oil and gas supply</t>
  </si>
  <si>
    <t>58-AEO2021.189.highogs-d120120a</t>
  </si>
  <si>
    <t>Freight: New Trucks: Fuel Efficiency: Heavy: Plug-in Diesel Hybrid: High oil and gas supply</t>
  </si>
  <si>
    <t>58-AEO2021.190.highogs-d120120a</t>
  </si>
  <si>
    <t>Freight: New Trucks: Fuel Efficiency: Heavy: Plug-in Gasoline Hybrid: High oil and gas supply</t>
  </si>
  <si>
    <t>58-AEO2021.191.highogs-d120120a</t>
  </si>
  <si>
    <t>Freight: New Trucks: Fuel Efficiency: Heavy: Fuel Cell: High oil and gas supply</t>
  </si>
  <si>
    <t>58-AEO2021.192.highogs-d120120a</t>
  </si>
  <si>
    <t>Freight: New Trucks: Fuel Efficiency: Heavy: Average: High oil and gas supply</t>
  </si>
  <si>
    <t>58-AEO2021.193.highogs-d120120a</t>
  </si>
  <si>
    <t>Freight: New Trucks: Fuel Efficiency: High oil and gas supply</t>
  </si>
  <si>
    <t>58-AEO2021.194.highogs-d120120a</t>
  </si>
  <si>
    <t>Sales (thousands)</t>
  </si>
  <si>
    <t>58-AEO2021.196.</t>
  </si>
  <si>
    <t>58-AEO2021.197.</t>
  </si>
  <si>
    <t>Freight: New Trucks: Sales: Light Medium: Diesel: High oil and gas supply</t>
  </si>
  <si>
    <t>58-AEO2021.198.highogs-d120120a</t>
  </si>
  <si>
    <t>thousands</t>
  </si>
  <si>
    <t>Freight: New Trucks: Sales: Light Medium: Motor Gasoline: High oil and gas supply</t>
  </si>
  <si>
    <t>58-AEO2021.199.highogs-d120120a</t>
  </si>
  <si>
    <t>Freight: New Trucks: Sales: Light Medium: Propane: High oil and gas supply</t>
  </si>
  <si>
    <t>58-AEO2021.200.highogs-d120120a</t>
  </si>
  <si>
    <t>Freight: New Trucks: Sales: Light Medium: Natural Gas: High oil and gas supply</t>
  </si>
  <si>
    <t>58-AEO2021.201.highogs-d120120a</t>
  </si>
  <si>
    <t>Freight: New Trucks: Sales: Light Medium: Ethanol-Flex Fuel: High oil and gas supply</t>
  </si>
  <si>
    <t>58-AEO2021.202.highogs-d120120a</t>
  </si>
  <si>
    <t>Freight: New Trucks: Sales: Light Medium: Electric: High oil and gas supply</t>
  </si>
  <si>
    <t>58-AEO2021.203.highogs-d120120a</t>
  </si>
  <si>
    <t>Freight: New Trucks: Sales: Light Medium: Plug-in Diesel Hybrid: High oil and gas supply</t>
  </si>
  <si>
    <t>58-AEO2021.204.highogs-d120120a</t>
  </si>
  <si>
    <t>Freight: New Trucks: Sales: Light Medium: Plug-in Gasoline Hybrid: High oil and gas supply</t>
  </si>
  <si>
    <t>58-AEO2021.205.highogs-d120120a</t>
  </si>
  <si>
    <t>Freight: New Trucks: Sales: Light Medium: Fuel Cell: High oil and gas supply</t>
  </si>
  <si>
    <t>58-AEO2021.206.highogs-d120120a</t>
  </si>
  <si>
    <t>Freight: New Trucks: Sales: Light Medium: High oil and gas supply</t>
  </si>
  <si>
    <t>58-AEO2021.207.highogs-d120120a</t>
  </si>
  <si>
    <t>58-AEO2021.208.</t>
  </si>
  <si>
    <t>Freight: New Trucks: Sales: Medium: Diesel: High oil and gas supply</t>
  </si>
  <si>
    <t>58-AEO2021.209.highogs-d120120a</t>
  </si>
  <si>
    <t>Freight: New Trucks: Sales: Medium: Motor Gasoline: High oil and gas supply</t>
  </si>
  <si>
    <t>58-AEO2021.210.highogs-d120120a</t>
  </si>
  <si>
    <t>Freight: New Trucks: Sales: Medium: Propane: High oil and gas supply</t>
  </si>
  <si>
    <t>58-AEO2021.211.highogs-d120120a</t>
  </si>
  <si>
    <t>Freight: New Trucks: Sales: Medium: Natural Gas: High oil and gas supply</t>
  </si>
  <si>
    <t>58-AEO2021.212.highogs-d120120a</t>
  </si>
  <si>
    <t>Freight: New Trucks: Sales: Medium: Ethanol-Flex Fuel: High oil and gas supply</t>
  </si>
  <si>
    <t>58-AEO2021.213.highogs-d120120a</t>
  </si>
  <si>
    <t>Freight: New Trucks: Sales: Medium: Electric: High oil and gas supply</t>
  </si>
  <si>
    <t>58-AEO2021.214.highogs-d120120a</t>
  </si>
  <si>
    <t>Freight: New Trucks: Sales: Medium: Plug-in Diesel Hybrid: High oil and gas supply</t>
  </si>
  <si>
    <t>58-AEO2021.215.highogs-d120120a</t>
  </si>
  <si>
    <t>Freight: New Trucks: Sales: Medium: Plug-in Gasoline Hybrid: High oil and gas supply</t>
  </si>
  <si>
    <t>58-AEO2021.216.highogs-d120120a</t>
  </si>
  <si>
    <t>Freight: New Trucks: Sales: Medium: Fuel Cell: High oil and gas supply</t>
  </si>
  <si>
    <t>58-AEO2021.217.highogs-d120120a</t>
  </si>
  <si>
    <t>Freight: New Trucks: Sales: Medium: High oil and gas supply</t>
  </si>
  <si>
    <t>58-AEO2021.218.highogs-d120120a</t>
  </si>
  <si>
    <t>58-AEO2021.219.</t>
  </si>
  <si>
    <t>Freight: New Trucks: Sales: Heavy: Diesel: High oil and gas supply</t>
  </si>
  <si>
    <t>58-AEO2021.220.highogs-d120120a</t>
  </si>
  <si>
    <t>Freight: New Trucks: Sales: Heavy: Motor Gasoline: High oil and gas supply</t>
  </si>
  <si>
    <t>58-AEO2021.221.highogs-d120120a</t>
  </si>
  <si>
    <t>Freight: New Trucks: Sales: Heavy: Propane: High oil and gas supply</t>
  </si>
  <si>
    <t>58-AEO2021.222.highogs-d120120a</t>
  </si>
  <si>
    <t>Freight: New Trucks: Sales: Heavy: Natural Gas: High oil and gas supply</t>
  </si>
  <si>
    <t>58-AEO2021.223.highogs-d120120a</t>
  </si>
  <si>
    <t>Freight: New Trucks: Sales: Heavy: Ethanol-Flex Fuel: High oil and gas supply</t>
  </si>
  <si>
    <t>58-AEO2021.224.highogs-d120120a</t>
  </si>
  <si>
    <t>Freight: New Trucks: Sales: Heavy: Electric: High oil and gas supply</t>
  </si>
  <si>
    <t>58-AEO2021.225.highogs-d120120a</t>
  </si>
  <si>
    <t>Freight: New Trucks: Sales: Heavy: Plug-in Diesel Hybrid: High oil and gas supply</t>
  </si>
  <si>
    <t>58-AEO2021.226.highogs-d120120a</t>
  </si>
  <si>
    <t>Freight: New Trucks: Sales: Heavy: Plug-in Gasoline Hybrid: High oil and gas supply</t>
  </si>
  <si>
    <t>58-AEO2021.227.highogs-d120120a</t>
  </si>
  <si>
    <t>Freight: New Trucks: Sales: Heavy: Fuel Cell: High oil and gas supply</t>
  </si>
  <si>
    <t>58-AEO2021.228.highogs-d120120a</t>
  </si>
  <si>
    <t>Freight: New Trucks: Sales: Heavy: High oil and gas supply</t>
  </si>
  <si>
    <t>58-AEO2021.229.highogs-d120120a</t>
  </si>
  <si>
    <t>Total Sales</t>
  </si>
  <si>
    <t>Freight: New Trucks: Sales: High oil and gas supply</t>
  </si>
  <si>
    <t>58-AEO2021.230.highogs-d120120a</t>
  </si>
  <si>
    <t>Railroads</t>
  </si>
  <si>
    <t>58-AEO2021.266.</t>
  </si>
  <si>
    <t>Ton Miles by Rail (billion)</t>
  </si>
  <si>
    <t>Freight: Railroads: Ton Miles by Rail: High oil and gas supply</t>
  </si>
  <si>
    <t>58-AEO2021.267.highogs-d120120a</t>
  </si>
  <si>
    <t>billions</t>
  </si>
  <si>
    <t>Fuel Efficiency (ton miles per thousand Btu)</t>
  </si>
  <si>
    <t>Freight: Railroads: Fuel Efficiency: High oil and gas supply</t>
  </si>
  <si>
    <t>58-AEO2021.268.highogs-d120120a</t>
  </si>
  <si>
    <t>ton miles/thousand B</t>
  </si>
  <si>
    <t>Fuel Consumption (trillion Btu)</t>
  </si>
  <si>
    <t>58-AEO2021.269.</t>
  </si>
  <si>
    <t>Distillate Fuel Oil (diesel)</t>
  </si>
  <si>
    <t>Freight: Railroads: Fuel Use: Distillate Fuel Oil: High oil and gas supply</t>
  </si>
  <si>
    <t>58-AEO2021.270.highogs-d120120a</t>
  </si>
  <si>
    <t>Residual Fuel Oil</t>
  </si>
  <si>
    <t>Freight: Railroads: Fuel Use: Residual Fuel Oil: High oil and gas supply</t>
  </si>
  <si>
    <t>58-AEO2021.271.highogs-d120120a</t>
  </si>
  <si>
    <t>Compressed Natural Gas</t>
  </si>
  <si>
    <t>Freight: Railroads: Fuel Use: CNG: High oil and gas supply</t>
  </si>
  <si>
    <t>58-AEO2021.272.highogs-d120120a</t>
  </si>
  <si>
    <t>Liquefied Natural Gas</t>
  </si>
  <si>
    <t>Freight: Railroads: Fuel Use: LNG: High oil and gas supply</t>
  </si>
  <si>
    <t>58-AEO2021.273.highogs-d120120a</t>
  </si>
  <si>
    <t>Domestic Shipping</t>
  </si>
  <si>
    <t>58-AEO2021.275.</t>
  </si>
  <si>
    <t>Ton Miles Shipping (billion)</t>
  </si>
  <si>
    <t>Freight: Domestic Shipping: Ton Miles Shipping: High oil and gas supply</t>
  </si>
  <si>
    <t>58-AEO2021.276.highogs-d120120a</t>
  </si>
  <si>
    <t>Freight: Domestic Shipping: Fuel Efficiency: High oil and gas supply</t>
  </si>
  <si>
    <t>58-AEO2021.277.highogs-d120120a</t>
  </si>
  <si>
    <t>58-AEO2021.278.</t>
  </si>
  <si>
    <t>Freight: Domestic Shipping: Fuel Use: Distillate Fuel Oil: High oil and gas supply</t>
  </si>
  <si>
    <t>58-AEO2021.279.highogs-d120120a</t>
  </si>
  <si>
    <t>Freight: Domestic Shipping: Fuel Use: Residual Fuel Oil: High oil and gas supply</t>
  </si>
  <si>
    <t>58-AEO2021.280.highogs-d120120a</t>
  </si>
  <si>
    <t>Freight: Domestic Shipping: Fuel Use: CNG: High oil and gas supply</t>
  </si>
  <si>
    <t>58-AEO2021.281.highogs-d120120a</t>
  </si>
  <si>
    <t>Freight: Domestic Shipping: Fuel Use: LNG: High oil and gas supply</t>
  </si>
  <si>
    <t>58-AEO2021.282.highogs-d120120a</t>
  </si>
  <si>
    <t>International Shipping</t>
  </si>
  <si>
    <t>58-AEO2021.284.</t>
  </si>
  <si>
    <t>Gross Trade (billion 2012 dollars)</t>
  </si>
  <si>
    <t>Freight: International Shipping: Gross Trade: High oil and gas supply</t>
  </si>
  <si>
    <t>58-AEO2021.285.highogs-d120120a</t>
  </si>
  <si>
    <t>billion 2012 $</t>
  </si>
  <si>
    <t>Exports (billion 2012 dollars)</t>
  </si>
  <si>
    <t>Freight: International Shipping: Exports: High oil and gas supply</t>
  </si>
  <si>
    <t>58-AEO2021.286.highogs-d120120a</t>
  </si>
  <si>
    <t>Imports (billion 2012 dollars)</t>
  </si>
  <si>
    <t>Freight: International Shipping: Imports: High oil and gas supply</t>
  </si>
  <si>
    <t>58-AEO2021.287.highogs-d120120a</t>
  </si>
  <si>
    <t>58-AEO2021.288.</t>
  </si>
  <si>
    <t>Freight: International Shipping: Fuel Use: Distillate Fuel Oil: High oil and gas supply</t>
  </si>
  <si>
    <t>58-AEO2021.289.highogs-d120120a</t>
  </si>
  <si>
    <t>Freight: International Shipping: Fuel Use: Residual Fuel Oil: High oil and gas supply</t>
  </si>
  <si>
    <t>58-AEO2021.290.highogs-d120120a</t>
  </si>
  <si>
    <t>Freight: International Shipping: Fuel Use: CNG: High oil and gas supply</t>
  </si>
  <si>
    <t>58-AEO2021.291.highogs-d120120a</t>
  </si>
  <si>
    <t>Freight: International Shipping: Fuel Use: LNG: High oil and gas supply</t>
  </si>
  <si>
    <t>58-AEO2021.292.highogs-d120120a</t>
  </si>
  <si>
    <t>Table 1-12:  U.S. Sales or Deliveries of New Aircraft, Vehicles, Vessels, and Other Conveyances</t>
  </si>
  <si>
    <t>Number of civilian aircraft (shipments)</t>
  </si>
  <si>
    <r>
      <t>Transport</t>
    </r>
    <r>
      <rPr>
        <vertAlign val="superscript"/>
        <sz val="11"/>
        <rFont val="Arial Narrow"/>
        <family val="2"/>
      </rPr>
      <t>a</t>
    </r>
  </si>
  <si>
    <t>Helicopters</t>
  </si>
  <si>
    <t>N</t>
  </si>
  <si>
    <t>General aviation</t>
  </si>
  <si>
    <t>Highway</t>
  </si>
  <si>
    <t>Passenger car (new retail sales)</t>
  </si>
  <si>
    <r>
      <t>Motorcycle (new retail sales)</t>
    </r>
    <r>
      <rPr>
        <vertAlign val="superscript"/>
        <sz val="11"/>
        <rFont val="Arial Narrow"/>
        <family val="2"/>
      </rPr>
      <t>b</t>
    </r>
  </si>
  <si>
    <r>
      <t>Truck (factory sales)</t>
    </r>
    <r>
      <rPr>
        <vertAlign val="superscript"/>
        <sz val="11"/>
        <rFont val="Arial Narrow"/>
        <family val="2"/>
      </rPr>
      <t>c,d</t>
    </r>
  </si>
  <si>
    <r>
      <t>Bus; includes school bus (factory sales)</t>
    </r>
    <r>
      <rPr>
        <vertAlign val="superscript"/>
        <sz val="11"/>
        <rFont val="Arial Narrow"/>
        <family val="2"/>
      </rPr>
      <t>d</t>
    </r>
  </si>
  <si>
    <t>Recreational vehicle (shipments)</t>
  </si>
  <si>
    <r>
      <t>Bicycle</t>
    </r>
    <r>
      <rPr>
        <b/>
        <vertAlign val="superscript"/>
        <sz val="11"/>
        <rFont val="Arial Narrow"/>
        <family val="2"/>
      </rPr>
      <t>e</t>
    </r>
  </si>
  <si>
    <t>Transit cars (deliveries)</t>
  </si>
  <si>
    <r>
      <t>Motor bus</t>
    </r>
    <r>
      <rPr>
        <vertAlign val="superscript"/>
        <sz val="11"/>
        <rFont val="Arial Narrow"/>
        <family val="2"/>
      </rPr>
      <t>f</t>
    </r>
  </si>
  <si>
    <t>Light rail</t>
  </si>
  <si>
    <t>Heavy rail</t>
  </si>
  <si>
    <t>Trolley bus</t>
  </si>
  <si>
    <t>Commuter rail</t>
  </si>
  <si>
    <t>Class I rail (deliveries)</t>
  </si>
  <si>
    <r>
      <t>Freight car</t>
    </r>
    <r>
      <rPr>
        <vertAlign val="superscript"/>
        <sz val="11"/>
        <rFont val="Arial Narrow"/>
        <family val="2"/>
      </rPr>
      <t>g</t>
    </r>
  </si>
  <si>
    <t>Locomotive</t>
  </si>
  <si>
    <t>Amtrak (deliveries)</t>
  </si>
  <si>
    <r>
      <t>Passenger train car</t>
    </r>
    <r>
      <rPr>
        <vertAlign val="superscript"/>
        <sz val="11"/>
        <rFont val="Arial Narrow"/>
        <family val="2"/>
      </rPr>
      <t>h</t>
    </r>
  </si>
  <si>
    <r>
      <t>Locomotive</t>
    </r>
    <r>
      <rPr>
        <vertAlign val="superscript"/>
        <sz val="11"/>
        <rFont val="Arial Narrow"/>
        <family val="2"/>
      </rPr>
      <t>h</t>
    </r>
  </si>
  <si>
    <t>Water transport</t>
  </si>
  <si>
    <r>
      <t>Merchant vessel</t>
    </r>
    <r>
      <rPr>
        <vertAlign val="superscript"/>
        <sz val="11"/>
        <rFont val="Arial Narrow"/>
        <family val="2"/>
      </rPr>
      <t>i</t>
    </r>
  </si>
  <si>
    <r>
      <t>Recreational boat</t>
    </r>
    <r>
      <rPr>
        <vertAlign val="superscript"/>
        <sz val="11"/>
        <rFont val="Arial Narrow"/>
        <family val="2"/>
      </rPr>
      <t>j</t>
    </r>
  </si>
  <si>
    <r>
      <t>KEY:</t>
    </r>
    <r>
      <rPr>
        <sz val="9"/>
        <rFont val="Arial"/>
        <family val="2"/>
      </rPr>
      <t xml:space="preserve">  N = data do not exist; R = revised; U = data are not available.</t>
    </r>
  </si>
  <si>
    <r>
      <t>a</t>
    </r>
    <r>
      <rPr>
        <sz val="9"/>
        <rFont val="Arial"/>
        <family val="2"/>
      </rPr>
      <t xml:space="preserve"> U.S.-manufactured fixed-wing aircraft over 33,000 pounds empty weight, including all jet transports plus the 4-engine turboprop-powered Lockheed L-100.</t>
    </r>
  </si>
  <si>
    <r>
      <t xml:space="preserve">b </t>
    </r>
    <r>
      <rPr>
        <sz val="9"/>
        <rFont val="Arial"/>
        <family val="2"/>
      </rPr>
      <t>Includes domestic and imported vehicles. Prior to 1985, all terrain vehicles (ATVs) were included in the motorcycle total. In 1995, the Motorcycle Industry Council revised its data for the years 1985 to present to exclude ATVs from its totals. 2008 and later data are real counts based on reporting manufacturers. Previous years' data are estimates by the Motorcycle Industry Council that include nonreporting manufacturers.</t>
    </r>
  </si>
  <si>
    <r>
      <t>c</t>
    </r>
    <r>
      <rPr>
        <sz val="9"/>
        <rFont val="Arial"/>
        <family val="2"/>
      </rPr>
      <t xml:space="preserve"> Includes only factory sales of medium/heavy trucks and buses for 2016 and later. Before 1999 incudes large passenger or utility vehicles that may be considered cars in other tables.</t>
    </r>
  </si>
  <si>
    <r>
      <t>d</t>
    </r>
    <r>
      <rPr>
        <sz val="9"/>
        <rFont val="Arial"/>
        <family val="2"/>
      </rPr>
      <t xml:space="preserve"> </t>
    </r>
    <r>
      <rPr>
        <i/>
        <sz val="9"/>
        <rFont val="Arial"/>
        <family val="2"/>
      </rPr>
      <t>Truck</t>
    </r>
    <r>
      <rPr>
        <sz val="9"/>
        <rFont val="Arial"/>
        <family val="2"/>
      </rPr>
      <t xml:space="preserve"> sales for 1960 and for 1999 and later include </t>
    </r>
    <r>
      <rPr>
        <i/>
        <sz val="9"/>
        <rFont val="Arial"/>
        <family val="2"/>
      </rPr>
      <t>Buses</t>
    </r>
    <r>
      <rPr>
        <sz val="9"/>
        <rFont val="Arial"/>
        <family val="2"/>
      </rPr>
      <t>.</t>
    </r>
  </si>
  <si>
    <r>
      <t>e</t>
    </r>
    <r>
      <rPr>
        <sz val="9"/>
        <rFont val="Arial"/>
        <family val="2"/>
      </rPr>
      <t xml:space="preserve"> Includes domestic and imported vehicles, wheel sizes 20 inches and over. Data from 1997 onwards are projections.</t>
    </r>
  </si>
  <si>
    <r>
      <t xml:space="preserve">f </t>
    </r>
    <r>
      <rPr>
        <sz val="9"/>
        <rFont val="Arial"/>
        <family val="2"/>
      </rPr>
      <t xml:space="preserve">Buses or bus-type vehicles only. Includes demand response beginning from 1985. Excludes vanpool vans and most rural and smaller systems prior to 1984. Motor bus numbers in this table are not comparable to the numbers reported in earlier editions due to changes in the methodology by the American Public Transit Association. Transit motor bus figure is also included as part of the bus total in the highway category. Data for Bus and Paratransit are not continuous from 2006 to 2007, please see Methodology, Page iv in </t>
    </r>
    <r>
      <rPr>
        <i/>
        <sz val="9"/>
        <rFont val="Arial"/>
        <family val="2"/>
      </rPr>
      <t>2009 Public Transportation Fact Book Appendix A: Historical Tables</t>
    </r>
    <r>
      <rPr>
        <sz val="9"/>
        <rFont val="Arial"/>
        <family val="2"/>
      </rPr>
      <t xml:space="preserve">  for details.</t>
    </r>
  </si>
  <si>
    <r>
      <t>g</t>
    </r>
    <r>
      <rPr>
        <sz val="9"/>
        <rFont val="Arial"/>
        <family val="2"/>
      </rPr>
      <t xml:space="preserve"> Includes all railroads and private car owners.</t>
    </r>
  </si>
  <si>
    <r>
      <t xml:space="preserve">h </t>
    </r>
    <r>
      <rPr>
        <sz val="9"/>
        <rFont val="Arial"/>
        <family val="2"/>
      </rPr>
      <t>Data from 1985 to 1998 are actual deliveries. Data from 1999-2009 are estimates of deliveries given by active equipment by date of manufacture, a close proxy. Data from 1999-2009 exclude non-passenger cars such as auto carriers and switch engines are excluded under locomotives.</t>
    </r>
  </si>
  <si>
    <r>
      <t xml:space="preserve">i </t>
    </r>
    <r>
      <rPr>
        <sz val="9"/>
        <rFont val="Arial"/>
        <family val="2"/>
      </rPr>
      <t>Self-propelled, 1,000 or more gross tons.</t>
    </r>
  </si>
  <si>
    <r>
      <t xml:space="preserve">j </t>
    </r>
    <r>
      <rPr>
        <sz val="9"/>
        <rFont val="Arial"/>
        <family val="2"/>
      </rPr>
      <t>Retail unit estimates. Includes outboard, inboard, and sterndrive boats, jet boats (since 1995), personal watercraft (since 1991), sailboats, canoes, and kayaks (since 2001). Also includes inflatable boats (except 1992 to 2002) and sailboards (until 1990).</t>
    </r>
  </si>
  <si>
    <t>SOURCES</t>
  </si>
  <si>
    <t>Civilian aircraft:</t>
  </si>
  <si>
    <r>
      <t xml:space="preserve">1960-94: Aerospace Industries Association, </t>
    </r>
    <r>
      <rPr>
        <i/>
        <sz val="9"/>
        <rFont val="Arial"/>
        <family val="2"/>
      </rPr>
      <t xml:space="preserve">Aerospace Facts and Figures </t>
    </r>
    <r>
      <rPr>
        <sz val="9"/>
        <rFont val="Arial"/>
        <family val="2"/>
      </rPr>
      <t>(Washington, DC: Annual Issues), Civil Aircraft Shipments.</t>
    </r>
  </si>
  <si>
    <r>
      <t xml:space="preserve">1995-2000: Ibid., </t>
    </r>
    <r>
      <rPr>
        <i/>
        <sz val="9"/>
        <rFont val="Arial"/>
        <family val="2"/>
      </rPr>
      <t xml:space="preserve">Aerospace Statistics, </t>
    </r>
    <r>
      <rPr>
        <sz val="9"/>
        <rFont val="Arial"/>
        <family val="2"/>
      </rPr>
      <t>Group 1: General Statistics, Series 02 Year-End Review and Forecast, Year-End Data Table, table 5 as of Dec. 2, 2013.</t>
    </r>
  </si>
  <si>
    <r>
      <t xml:space="preserve">2001-11: Ibid., </t>
    </r>
    <r>
      <rPr>
        <i/>
        <sz val="9"/>
        <rFont val="Arial"/>
        <family val="2"/>
      </rPr>
      <t>2014 YEAR-END REVIEW AND FORECAST,</t>
    </r>
    <r>
      <rPr>
        <sz val="9"/>
        <rFont val="Arial"/>
        <family val="2"/>
      </rPr>
      <t xml:space="preserve"> table 5, available at http://www.aia-aerospace.org/report/2014-year-end-review-and-forecast/ as of Dec. 31, 2015.</t>
    </r>
  </si>
  <si>
    <r>
      <t xml:space="preserve">2012-17: Ibid., </t>
    </r>
    <r>
      <rPr>
        <i/>
        <sz val="9"/>
        <rFont val="Arial"/>
        <family val="2"/>
      </rPr>
      <t>2018 Facts and Figures,</t>
    </r>
    <r>
      <rPr>
        <sz val="9"/>
        <rFont val="Arial"/>
        <family val="2"/>
      </rPr>
      <t xml:space="preserve"> Civil Aircrafts, available at https://www.aia-aerospace.org/report/2018-facts-figures/ as of Apr. 10, 2019.</t>
    </r>
  </si>
  <si>
    <t>Highway:</t>
  </si>
  <si>
    <t>Passenger cars and trucks:</t>
  </si>
  <si>
    <r>
      <t xml:space="preserve">1960-80: American Automobile Manufacturers Association, </t>
    </r>
    <r>
      <rPr>
        <i/>
        <sz val="9"/>
        <rFont val="Arial"/>
        <family val="2"/>
      </rPr>
      <t xml:space="preserve">Motor Vehicle Facts &amp; Figures, 1998 </t>
    </r>
    <r>
      <rPr>
        <sz val="9"/>
        <rFont val="Arial"/>
        <family val="2"/>
      </rPr>
      <t>(Southfield, MI: 1999), p. 21 (passenger car) and p. 6 (truck).</t>
    </r>
  </si>
  <si>
    <r>
      <t xml:space="preserve">1985-2018: Ward's Communications, </t>
    </r>
    <r>
      <rPr>
        <i/>
        <sz val="9"/>
        <rFont val="Arial"/>
        <family val="2"/>
      </rPr>
      <t>Motor Vehicle Facts &amp; Figures</t>
    </r>
    <r>
      <rPr>
        <sz val="9"/>
        <rFont val="Arial"/>
        <family val="2"/>
      </rPr>
      <t xml:space="preserve"> (Southfield, MI: Annual Issues), p. 17 (passenger car) and p. 11 (truck), and similar tables in earlier editions.</t>
    </r>
  </si>
  <si>
    <t>Motorcycles:</t>
  </si>
  <si>
    <r>
      <t xml:space="preserve">1970-2000: Motorcycle Industry Council, Inc., </t>
    </r>
    <r>
      <rPr>
        <i/>
        <sz val="9"/>
        <rFont val="Arial"/>
        <family val="2"/>
      </rPr>
      <t xml:space="preserve">Motorcycle Statistical Annual, 2001 </t>
    </r>
    <r>
      <rPr>
        <sz val="9"/>
        <rFont val="Arial"/>
        <family val="2"/>
      </rPr>
      <t>(Irvine, CA:  2002), p. 8 and similar tables in earlier editions.</t>
    </r>
  </si>
  <si>
    <r>
      <t xml:space="preserve">2001-02:  Ibid., </t>
    </r>
    <r>
      <rPr>
        <i/>
        <sz val="9"/>
        <rFont val="Arial"/>
        <family val="2"/>
      </rPr>
      <t>Motorcycle Sales Rev Up for 11th Straight Year,</t>
    </r>
    <r>
      <rPr>
        <sz val="9"/>
        <rFont val="Arial"/>
        <family val="2"/>
      </rPr>
      <t xml:space="preserve"> media release, Feb. 13, 2004, available at http://www.mic.org as of June 24, 2004.</t>
    </r>
  </si>
  <si>
    <r>
      <t xml:space="preserve">2003-05:  Ibid., </t>
    </r>
    <r>
      <rPr>
        <i/>
        <sz val="9"/>
        <rFont val="Arial"/>
        <family val="2"/>
      </rPr>
      <t>Motorcycle and Scooter Sales Climb for 14th Consecutive Year</t>
    </r>
    <r>
      <rPr>
        <sz val="9"/>
        <rFont val="Arial"/>
        <family val="2"/>
      </rPr>
      <t>, media release, Feb. 16, 2007, available at http://www.motorcycles.org as of April 23, 2007.</t>
    </r>
  </si>
  <si>
    <r>
      <t xml:space="preserve">2006-07:  Ibid., </t>
    </r>
    <r>
      <rPr>
        <i/>
        <sz val="9"/>
        <rFont val="Arial"/>
        <family val="2"/>
      </rPr>
      <t>Motorcycle and Scooter Sales Top One Million for Record Sixth Consecutive Year</t>
    </r>
    <r>
      <rPr>
        <sz val="9"/>
        <rFont val="Arial"/>
        <family val="2"/>
      </rPr>
      <t>, media release, Feb. 13, 2009 as of December 22, 2009.</t>
    </r>
  </si>
  <si>
    <r>
      <t xml:space="preserve">2008: Bart Madson, </t>
    </r>
    <r>
      <rPr>
        <i/>
        <sz val="9"/>
        <rFont val="Arial"/>
        <family val="2"/>
      </rPr>
      <t>Motorcycle Sales Down 40.8% Says MIC</t>
    </r>
    <r>
      <rPr>
        <sz val="9"/>
        <rFont val="Arial"/>
        <family val="2"/>
      </rPr>
      <t>, Motorcycle USA, Jan. 21, 2010, available at http://www.motorcycle-usa.com/2/5588/Motorcycle-Article/Motorcycle-Sales-Down-40-8--Says-MIC.aspx as of February 24, 2011.</t>
    </r>
  </si>
  <si>
    <r>
      <t xml:space="preserve">2009: Ibid., </t>
    </r>
    <r>
      <rPr>
        <i/>
        <sz val="9"/>
        <rFont val="Arial"/>
        <family val="2"/>
      </rPr>
      <t>Motorcycle Sales Down 15.8% in 2010</t>
    </r>
    <r>
      <rPr>
        <sz val="9"/>
        <rFont val="Arial"/>
        <family val="2"/>
      </rPr>
      <t>, Motorcycle USA, Jan. 20, 2011, available at http://www.motorcycle-usa.com/2/8987/Motorcycle-Article/Motorcycle-Sales-Down-15-8--in-2010.aspx as of February 27, 2012.</t>
    </r>
  </si>
  <si>
    <r>
      <t xml:space="preserve">2010: Ibid., </t>
    </r>
    <r>
      <rPr>
        <i/>
        <sz val="9"/>
        <rFont val="Arial"/>
        <family val="2"/>
      </rPr>
      <t>Motorcycle Sales Hold Steady for 2011</t>
    </r>
    <r>
      <rPr>
        <sz val="9"/>
        <rFont val="Arial"/>
        <family val="2"/>
      </rPr>
      <t>, Motorcycle USA, Jan. 20, 2012, available at http://www.motorcycle-usa.com/2/12055/Motorcycle-Article/Motorcycle-Sales-Hold-Steady-for-2011.aspx as of March 21, 2012.</t>
    </r>
  </si>
  <si>
    <r>
      <t xml:space="preserve">2011: Asphalt &amp; Rubber, </t>
    </r>
    <r>
      <rPr>
        <i/>
        <sz val="9"/>
        <rFont val="Arial"/>
        <family val="2"/>
      </rPr>
      <t xml:space="preserve">452,386 Motorcycles Sold in the USA for 2012 – Up 2.6%, available at https://www.asphaltandrubber.com/news/united-states-motorcycle-sales-2012/ </t>
    </r>
    <r>
      <rPr>
        <sz val="9"/>
        <rFont val="Arial"/>
        <family val="2"/>
      </rPr>
      <t>as of Apr. 17, 2020.</t>
    </r>
  </si>
  <si>
    <r>
      <t xml:space="preserve">2012-13: Ibid., </t>
    </r>
    <r>
      <rPr>
        <i/>
        <sz val="9"/>
        <rFont val="Arial"/>
        <family val="2"/>
      </rPr>
      <t>US Motorcycles Sales Up 3% in 2013</t>
    </r>
    <r>
      <rPr>
        <sz val="9"/>
        <rFont val="Arial"/>
        <family val="2"/>
      </rPr>
      <t>, available at https://www.asphaltandrubber.com/news/united-states-motorcycle-sales-2013/ as of Apr. 17, 2020.</t>
    </r>
  </si>
  <si>
    <r>
      <t xml:space="preserve">2014: Ibid., </t>
    </r>
    <r>
      <rPr>
        <i/>
        <sz val="9"/>
        <rFont val="Arial"/>
        <family val="2"/>
      </rPr>
      <t>US Motorcycle Industry Up 3.8% in 2014</t>
    </r>
    <r>
      <rPr>
        <sz val="9"/>
        <rFont val="Arial"/>
        <family val="2"/>
      </rPr>
      <t>, available at http://www.asphaltandrubber.com/news/usa-motorcycles-sales-2014/ as of Apr. 17, 2020.</t>
    </r>
  </si>
  <si>
    <r>
      <t xml:space="preserve">2015-17: Statista, </t>
    </r>
    <r>
      <rPr>
        <i/>
        <sz val="9"/>
        <rFont val="Arial"/>
        <family val="2"/>
      </rPr>
      <t xml:space="preserve">U.S. motorcycle and ATV sales from 2013 to 2017, </t>
    </r>
    <r>
      <rPr>
        <sz val="9"/>
        <rFont val="Arial"/>
        <family val="2"/>
      </rPr>
      <t>available at https://www.statista.com/statistics/252261/us-motorcycle-salesin-units/ as of Mar. 5, 2020.</t>
    </r>
  </si>
  <si>
    <r>
      <t xml:space="preserve">2018: Motorcycles Data, </t>
    </r>
    <r>
      <rPr>
        <i/>
        <sz val="9"/>
        <rFont val="Arial"/>
        <family val="2"/>
      </rPr>
      <t xml:space="preserve">United States Motorcycles &amp; ATV market down for the fourth year in a row, </t>
    </r>
    <r>
      <rPr>
        <sz val="9"/>
        <rFont val="Arial"/>
        <family val="2"/>
      </rPr>
      <t>available at https://motorcyclesdata.com/2020/02/02/united-states-motorcycles-market/ as of Apr. 17, 2020.</t>
    </r>
  </si>
  <si>
    <t>Buses:</t>
  </si>
  <si>
    <r>
      <t xml:space="preserve">1965-97: American Automobile Manufacturers Association, </t>
    </r>
    <r>
      <rPr>
        <i/>
        <sz val="9"/>
        <rFont val="Arial"/>
        <family val="2"/>
      </rPr>
      <t xml:space="preserve">Motor Vehicle Facts &amp; Figures, 1998 </t>
    </r>
    <r>
      <rPr>
        <sz val="9"/>
        <rFont val="Arial"/>
        <family val="2"/>
      </rPr>
      <t>(Detroit, MI: 1998), p. 6 and similar tables in earlier editions.</t>
    </r>
  </si>
  <si>
    <r>
      <t xml:space="preserve">1998: Ward's Communications, </t>
    </r>
    <r>
      <rPr>
        <i/>
        <sz val="9"/>
        <rFont val="Arial"/>
        <family val="2"/>
      </rPr>
      <t>Motor Vehicle Facts &amp; Figures, 1999</t>
    </r>
    <r>
      <rPr>
        <sz val="9"/>
        <rFont val="Arial"/>
        <family val="2"/>
      </rPr>
      <t xml:space="preserve"> (Detroit, MI:  1999), p. 6 and similar tables in earlier editions.</t>
    </r>
  </si>
  <si>
    <t>Recreational vehicles:</t>
  </si>
  <si>
    <r>
      <t xml:space="preserve">Ibid., </t>
    </r>
    <r>
      <rPr>
        <i/>
        <sz val="9"/>
        <rFont val="Arial"/>
        <family val="2"/>
      </rPr>
      <t xml:space="preserve">Motor Vehicle Facts &amp; Figures </t>
    </r>
    <r>
      <rPr>
        <sz val="9"/>
        <rFont val="Arial"/>
        <family val="2"/>
      </rPr>
      <t>(Southfield, MI: Annual Issues), p. 13 and similar tables in earlier editions.</t>
    </r>
  </si>
  <si>
    <t>Bicycles:</t>
  </si>
  <si>
    <r>
      <t xml:space="preserve">1980-2005: National Bicycle Dealers Association, </t>
    </r>
    <r>
      <rPr>
        <i/>
        <sz val="9"/>
        <rFont val="Arial"/>
        <family val="2"/>
      </rPr>
      <t>Industry Overview</t>
    </r>
    <r>
      <rPr>
        <sz val="9"/>
        <rFont val="Arial"/>
        <family val="2"/>
      </rPr>
      <t>, available at http://www.nbda.com as of Apr. 23, 2007, and personal communication, September 24, 1996.</t>
    </r>
  </si>
  <si>
    <r>
      <t xml:space="preserve">2006-15: Ibid., </t>
    </r>
    <r>
      <rPr>
        <i/>
        <sz val="9"/>
        <rFont val="Arial"/>
        <family val="2"/>
      </rPr>
      <t>A Look at the Bicycle Industry's Vital Statistics</t>
    </r>
    <r>
      <rPr>
        <sz val="9"/>
        <rFont val="Arial"/>
        <family val="2"/>
      </rPr>
      <t>, available at http://www.nbda.com as of Jun 28, 2017.</t>
    </r>
  </si>
  <si>
    <t>Transit:</t>
  </si>
  <si>
    <r>
      <t xml:space="preserve">American Public Transit Association, </t>
    </r>
    <r>
      <rPr>
        <i/>
        <sz val="9"/>
        <rFont val="Arial"/>
        <family val="2"/>
      </rPr>
      <t xml:space="preserve">Public Transportation Fact Book, Appendix A: Historical Tables </t>
    </r>
    <r>
      <rPr>
        <sz val="9"/>
        <rFont val="Arial"/>
        <family val="2"/>
      </rPr>
      <t>(Washington, DC: Annual Issues), table 25: New Revenue Vehicles Delivered by Mode, available at http://www.apta.com as of Apr. 14, 2020.</t>
    </r>
  </si>
  <si>
    <t>Class I rail:</t>
  </si>
  <si>
    <r>
      <t xml:space="preserve">Association of American Railroads, </t>
    </r>
    <r>
      <rPr>
        <i/>
        <sz val="9"/>
        <rFont val="Arial"/>
        <family val="2"/>
      </rPr>
      <t xml:space="preserve">Railroad Facts </t>
    </r>
    <r>
      <rPr>
        <sz val="9"/>
        <rFont val="Arial"/>
        <family val="2"/>
      </rPr>
      <t>(Washington, DC: annual issues), p. 52 and similar pages in earlier editions.</t>
    </r>
  </si>
  <si>
    <t>Amtrak:</t>
  </si>
  <si>
    <r>
      <t xml:space="preserve">1975-80: Ibid., </t>
    </r>
    <r>
      <rPr>
        <i/>
        <sz val="9"/>
        <rFont val="Arial"/>
        <family val="2"/>
      </rPr>
      <t xml:space="preserve">Railroad Facts 1997 </t>
    </r>
    <r>
      <rPr>
        <sz val="9"/>
        <rFont val="Arial"/>
        <family val="2"/>
      </rPr>
      <t>(Washington, DC: 1997), p. 17 and similar pages in earlier editions.</t>
    </r>
  </si>
  <si>
    <r>
      <t xml:space="preserve">1985-98: National Passenger Railroad Corporation (Amtrak), </t>
    </r>
    <r>
      <rPr>
        <i/>
        <sz val="9"/>
        <rFont val="Arial"/>
        <family val="2"/>
      </rPr>
      <t xml:space="preserve">Amtrak Annual Report, </t>
    </r>
    <r>
      <rPr>
        <sz val="9"/>
        <rFont val="Arial"/>
        <family val="2"/>
      </rPr>
      <t>Statistical Appendix</t>
    </r>
    <r>
      <rPr>
        <i/>
        <sz val="9"/>
        <rFont val="Arial"/>
        <family val="2"/>
      </rPr>
      <t xml:space="preserve"> </t>
    </r>
    <r>
      <rPr>
        <sz val="9"/>
        <rFont val="Arial"/>
        <family val="2"/>
      </rPr>
      <t>(Washington, DC: Annual Issues).</t>
    </r>
  </si>
  <si>
    <t>1999-2018: National Passenger Railroad Corporation (Amtrak), personal communications, Mar. 24, 2011, Feb. 27, 2012, Nov. 20, 2013, June 16, 2017 and Oct. 24, 2019.</t>
  </si>
  <si>
    <t>Water:</t>
  </si>
  <si>
    <t>Merchant vessel:</t>
  </si>
  <si>
    <r>
      <t xml:space="preserve">1960-2002: U.S. Department of Transportation, Maritime Administration, </t>
    </r>
    <r>
      <rPr>
        <i/>
        <sz val="9"/>
        <rFont val="Arial"/>
        <family val="2"/>
      </rPr>
      <t>Merchant Fleets of the World</t>
    </r>
    <r>
      <rPr>
        <sz val="9"/>
        <rFont val="Arial"/>
        <family val="2"/>
      </rPr>
      <t xml:space="preserve"> (Washington, DC: Annual issues) and personal communication, Sept. 2, 2003, Mar. 1, 2005, and Jan. 9, 2006.</t>
    </r>
  </si>
  <si>
    <t>2003-05: Ibid., Maritime Administration, personal communication, June 21, 2007.</t>
  </si>
  <si>
    <t>Recreational boat:</t>
  </si>
  <si>
    <r>
      <t xml:space="preserve">1980-97: National Marine Manufacturers Association, </t>
    </r>
    <r>
      <rPr>
        <i/>
        <sz val="9"/>
        <rFont val="Arial"/>
        <family val="2"/>
      </rPr>
      <t xml:space="preserve">Boating 2004 </t>
    </r>
    <r>
      <rPr>
        <sz val="9"/>
        <rFont val="Arial"/>
        <family val="2"/>
      </rPr>
      <t>(Chicago, IL: 2005), annual retail unit estimates, available at http://www.nmma.org as of Feb. 7, 2006.</t>
    </r>
  </si>
  <si>
    <r>
      <t xml:space="preserve">1998-2013: Ibid., </t>
    </r>
    <r>
      <rPr>
        <i/>
        <sz val="9"/>
        <rFont val="Arial"/>
        <family val="2"/>
      </rPr>
      <t>Recreational Boating Statistical Abstract</t>
    </r>
    <r>
      <rPr>
        <sz val="9"/>
        <rFont val="Arial"/>
        <family val="2"/>
      </rPr>
      <t xml:space="preserve"> (Chicago, IL: 2010), table 3.1, available at www.nmma.org/facts as of Jan. 05, 2016.</t>
    </r>
  </si>
  <si>
    <t>Table 36.  Transportation Sector Energy Use by Fuel Type Within a Mode</t>
  </si>
  <si>
    <t>https://www.eia.gov/outlooks/aeo/data/browser/#/?id=46-AEO2021&amp;region=0-0&amp;cases=highogs&amp;start=2019&amp;end=2050&amp;f=A&amp;sourcekey=0</t>
  </si>
  <si>
    <t>Mon Apr 26 2021 16:11:57 GMT-0400 (Eastern Daylight Time)</t>
  </si>
  <si>
    <t>Light-Duty Vehicle</t>
  </si>
  <si>
    <t>Transportation Energy Use: Light-Duty Vehicle: Total: High oil and gas supply</t>
  </si>
  <si>
    <t>46-AEO2021.2.highogs-d120120a</t>
  </si>
  <si>
    <t>Motor Gasoline excluding E85</t>
  </si>
  <si>
    <t>Transportation Energy Use: Light-Duty Vehicle: Motor Gasoline: High oil and gas supply</t>
  </si>
  <si>
    <t>46-AEO2021.3.highogs-d120120a</t>
  </si>
  <si>
    <t>E85</t>
  </si>
  <si>
    <t>Transportation Energy Use: Light-Duty Vehicle: Ethanol: High oil and gas supply</t>
  </si>
  <si>
    <t>46-AEO2021.4.highogs-d120120a</t>
  </si>
  <si>
    <t>Transportation Energy Use: Light-Duty Vehicle: Distillate Fuel Oil: High oil and gas supply</t>
  </si>
  <si>
    <t>46-AEO2021.5.highogs-d120120a</t>
  </si>
  <si>
    <t>Transportation Energy Use: Light-Duty Vehicle: Natural Gas: High oil and gas supply</t>
  </si>
  <si>
    <t>46-AEO2021.6.highogs-d120120a</t>
  </si>
  <si>
    <t>Transportation Energy Use: Light-Duty Vehicle: Propane: High oil and gas supply</t>
  </si>
  <si>
    <t>46-AEO2021.7.highogs-d120120a</t>
  </si>
  <si>
    <t>Electricity</t>
  </si>
  <si>
    <t>Transportation Energy Use: Light-Duty Vehicle: Electricity: High oil and gas supply</t>
  </si>
  <si>
    <t>46-AEO2021.8.highogs-d120120a</t>
  </si>
  <si>
    <t>Hydrogen</t>
  </si>
  <si>
    <t>Transportation Energy Use: Light-Duty Vehicle: Hydrogen: High oil and gas supply</t>
  </si>
  <si>
    <t>46-AEO2021.9.highogs-d120120a</t>
  </si>
  <si>
    <t>Commercial Light Trucks</t>
  </si>
  <si>
    <t>Transportation Energy Use: Commercial Light Trucks: Total: High oil and gas supply</t>
  </si>
  <si>
    <t>46-AEO2021.29.highogs-d120120a</t>
  </si>
  <si>
    <t>Transportation Energy Use: Commercial Light Trucks: Motor Gasoline: High oil and gas supply</t>
  </si>
  <si>
    <t>46-AEO2021.30.highogs-d120120a</t>
  </si>
  <si>
    <t>Transportation Energy Use: Commercial Light Trucks: E85: High oil and gas supply</t>
  </si>
  <si>
    <t>46-AEO2021.31.highogs-d120120a</t>
  </si>
  <si>
    <t>Transportation Energy Use: Commercial Light Trucks: Distillate Fuel Oil: High oil and gas supply</t>
  </si>
  <si>
    <t>46-AEO2021.32.highogs-d120120a</t>
  </si>
  <si>
    <t>Transportation Energy Use: Commercial Light Trucks: Propane: High oil and gas supply</t>
  </si>
  <si>
    <t>46-AEO2021.33.highogs-d120120a</t>
  </si>
  <si>
    <t>Transportation Energy Use: Commercial Light Trucks: Natural Gas: High oil and gas supply</t>
  </si>
  <si>
    <t>46-AEO2021.34.highogs-d120120a</t>
  </si>
  <si>
    <t>Transportation Energy Use: Commercial Light Trucks: Electricity: High oil and gas supply</t>
  </si>
  <si>
    <t>46-AEO2021.35.highogs-d120120a</t>
  </si>
  <si>
    <t>Transportation Energy Use: Commercial Light Trucks: Hydrogen: High oil and gas supply</t>
  </si>
  <si>
    <t>46-AEO2021.36.highogs-d120120a</t>
  </si>
  <si>
    <t>Freight Trucks</t>
  </si>
  <si>
    <t>Transportation Energy Use: Freight Trucks: Total: High oil and gas supply</t>
  </si>
  <si>
    <t>46-AEO2021.38.highogs-d120120a</t>
  </si>
  <si>
    <t>Transportation Energy Use: Freight Trucks: Motor Gasoline: High oil and gas supply</t>
  </si>
  <si>
    <t>46-AEO2021.39.highogs-d120120a</t>
  </si>
  <si>
    <t>Transportation Energy Use: Freight Trucks: Distillate Fuel Oil: High oil and gas supply</t>
  </si>
  <si>
    <t>46-AEO2021.40.highogs-d120120a</t>
  </si>
  <si>
    <t>Transportation Energy Use: Freight Trucks: Natural Gas: High oil and gas supply</t>
  </si>
  <si>
    <t>46-AEO2021.41.highogs-d120120a</t>
  </si>
  <si>
    <t>Transportation Energy Use: Freight Trucks: Propane: High oil and gas supply</t>
  </si>
  <si>
    <t>46-AEO2021.42.highogs-d120120a</t>
  </si>
  <si>
    <t>Transportation Energy Use: Freight Trucks: E85: High oil and gas supply</t>
  </si>
  <si>
    <t>46-AEO2021.43.highogs-d120120a</t>
  </si>
  <si>
    <t>Transportation Energy Use: Freight Trucks: Electricity: High oil and gas supply</t>
  </si>
  <si>
    <t>46-AEO2021.44.highogs-d120120a</t>
  </si>
  <si>
    <t>Transportation Energy Use: Freight Trucks: Hydrogen: High oil and gas supply</t>
  </si>
  <si>
    <t>46-AEO2021.45.highogs-d120120a</t>
  </si>
  <si>
    <t>Freight Rail</t>
  </si>
  <si>
    <t>Transportation Energy Use: Freight Rail: Total: High oil and gas supply</t>
  </si>
  <si>
    <t>46-AEO2021.48.highogs-d120120a</t>
  </si>
  <si>
    <t>Transportation Energy Use: Freight Rail: Distillate Fuel Oil: High oil and gas supply</t>
  </si>
  <si>
    <t>46-AEO2021.49.highogs-d120120a</t>
  </si>
  <si>
    <t>Transportation Energy Use: Freight Rail: Residual Fuel Oil: High oil and gas supply</t>
  </si>
  <si>
    <t>46-AEO2021.50.highogs-d120120a</t>
  </si>
  <si>
    <t>Transportation Energy Use: Freight Rail: CNG: High oil and gas supply</t>
  </si>
  <si>
    <t>46-AEO2021.51.highogs-d120120a</t>
  </si>
  <si>
    <t>Transportation Energy Use: Freight Rail: LNG: High oil and gas supply</t>
  </si>
  <si>
    <t>46-AEO2021.52.highogs-d120120a</t>
  </si>
  <si>
    <t>Transportation Energy Use: Domestic Shipping: Total: High oil and gas supply</t>
  </si>
  <si>
    <t>46-AEO2021.54.highogs-d120120a</t>
  </si>
  <si>
    <t>Transportation Energy Use: Domestic Shipping: Distillate Fuel Oil: High oil and gas supply</t>
  </si>
  <si>
    <t>46-AEO2021.55.highogs-d120120a</t>
  </si>
  <si>
    <t>Residual Oil</t>
  </si>
  <si>
    <t>Transportation Energy Use: Domestic Shipping: Residual Oil: High oil and gas supply</t>
  </si>
  <si>
    <t>46-AEO2021.56.highogs-d120120a</t>
  </si>
  <si>
    <t>Transportation Energy Use: Domestic Shipping: CNG: High oil and gas supply</t>
  </si>
  <si>
    <t>46-AEO2021.57.highogs-d120120a</t>
  </si>
  <si>
    <t>Transportation Energy Use: Domestic Shipping: LNG: High oil and gas supply</t>
  </si>
  <si>
    <t>46-AEO2021.58.highogs-d120120a</t>
  </si>
  <si>
    <t>Transportation Energy Use: International Shipping: Total: High oil and gas supply</t>
  </si>
  <si>
    <t>46-AEO2021.60.highogs-d120120a</t>
  </si>
  <si>
    <t>Transportation Energy Use: International Shipping: Distillate Fuel Oil: High oil and gas supply</t>
  </si>
  <si>
    <t>46-AEO2021.61.highogs-d120120a</t>
  </si>
  <si>
    <t>Transportation Energy Use: International Shipping: Residual Oil: High oil and gas supply</t>
  </si>
  <si>
    <t>46-AEO2021.62.highogs-d120120a</t>
  </si>
  <si>
    <t>Transportation Energy Use: International Shipping: CNG: High oil and gas supply</t>
  </si>
  <si>
    <t>46-AEO2021.63.highogs-d120120a</t>
  </si>
  <si>
    <t>Transportation Energy Use: International Shipping: LNG: High oil and gas supply</t>
  </si>
  <si>
    <t>46-AEO2021.64.highogs-d120120a</t>
  </si>
  <si>
    <t>Air Transportation</t>
  </si>
  <si>
    <t>Transportation Energy Use: Air: Total: High oil and gas supply</t>
  </si>
  <si>
    <t>46-AEO2021.66.highogs-d120120a</t>
  </si>
  <si>
    <t>Jet Fuel</t>
  </si>
  <si>
    <t>Transportation Energy Use: Air: Jet Fuel: High oil and gas supply</t>
  </si>
  <si>
    <t>46-AEO2021.67.highogs-d120120a</t>
  </si>
  <si>
    <t>Aviation Gasoline</t>
  </si>
  <si>
    <t>Transportation Energy Use: Air: Aviation Gasoline: High oil and gas supply</t>
  </si>
  <si>
    <t>46-AEO2021.68.highogs-d120120a</t>
  </si>
  <si>
    <t>Military Use</t>
  </si>
  <si>
    <t>Transportation Energy Use: Military: Total: High oil and gas supply</t>
  </si>
  <si>
    <t>46-AEO2021.70.highogs-d120120a</t>
  </si>
  <si>
    <t>Jet Fuel and Aviation Gasoline</t>
  </si>
  <si>
    <t>Transportation Energy Use: Military: Jet Fuel: High oil and gas supply</t>
  </si>
  <si>
    <t>46-AEO2021.71.highogs-d120120a</t>
  </si>
  <si>
    <t>Transportation Energy Use: Military: Residual Fuel Oil: High oil and gas supply</t>
  </si>
  <si>
    <t>46-AEO2021.72.highogs-d120120a</t>
  </si>
  <si>
    <t>Distillates and Diesel</t>
  </si>
  <si>
    <t>Transportation Energy Use: Military: Distillate Fuel Oil: High oil and gas supply</t>
  </si>
  <si>
    <t>46-AEO2021.73.highogs-d120120a</t>
  </si>
  <si>
    <t>Bus Transportation</t>
  </si>
  <si>
    <t>Transportation Energy Use: Bus: High oil and gas supply</t>
  </si>
  <si>
    <t>46-AEO2021.75.highogs-d120120a</t>
  </si>
  <si>
    <t>Transit Bus</t>
  </si>
  <si>
    <t>Transportation Energy Use: Bus: Transit Bus: High oil and gas supply</t>
  </si>
  <si>
    <t>46-AEO2021.76.highogs-d120120a</t>
  </si>
  <si>
    <t>Transportation Energy Use: Bus: Transit Bus: Motor Gasoline: High oil and gas supply</t>
  </si>
  <si>
    <t>46-AEO2021.77.highogs-d120120a</t>
  </si>
  <si>
    <t>Transportation Energy Use: Bus: Transit Bus: E85: High oil and gas supply</t>
  </si>
  <si>
    <t>46-AEO2021.78.highogs-d120120a</t>
  </si>
  <si>
    <t>Transportation Energy Use: Bus: Transit Bus: Distillate Fuel Oil: High oil and gas supply</t>
  </si>
  <si>
    <t>46-AEO2021.79.highogs-d120120a</t>
  </si>
  <si>
    <t>Transportation Energy Use: Bus: Transit Bus: Natural Gas: High oil and gas supply</t>
  </si>
  <si>
    <t>46-AEO2021.80.highogs-d120120a</t>
  </si>
  <si>
    <t>Transportation Energy Use: Bus: Transit Bus: Propane: High oil and gas supply</t>
  </si>
  <si>
    <t>46-AEO2021.81.highogs-d120120a</t>
  </si>
  <si>
    <t>Transportation Energy Use: Bus: Transit Bus: Electricity: High oil and gas supply</t>
  </si>
  <si>
    <t>46-AEO2021.82.highogs-d120120a</t>
  </si>
  <si>
    <t>Transportation Energy Use: Bus: Transit Bus: Hydrogen: High oil and gas supply</t>
  </si>
  <si>
    <t>46-AEO2021.83.highogs-d120120a</t>
  </si>
  <si>
    <t>Intercity Bus</t>
  </si>
  <si>
    <t>Transportation Energy Use: Bus: Intercity Bus: High oil and gas supply</t>
  </si>
  <si>
    <t>46-AEO2021.84.highogs-d120120a</t>
  </si>
  <si>
    <t>Transportation Energy Use: Bus: Intercity Bus: Motor Gasoline: High oil and gas supply</t>
  </si>
  <si>
    <t>46-AEO2021.85.highogs-d120120a</t>
  </si>
  <si>
    <t>Transportation Energy Use: Bus: Intercity Bus: E85: High oil and gas supply</t>
  </si>
  <si>
    <t>46-AEO2021.86.highogs-d120120a</t>
  </si>
  <si>
    <t>Transportation Energy Use: Bus: Intercity Bus: Distillate Fuel Oil: High oil and gas supply</t>
  </si>
  <si>
    <t>46-AEO2021.87.highogs-d120120a</t>
  </si>
  <si>
    <t>Transportation Energy Use: Bus: Intercity Bus: Natural Gas: High oil and gas supply</t>
  </si>
  <si>
    <t>46-AEO2021.88.highogs-d120120a</t>
  </si>
  <si>
    <t>Transportation Energy Use: Bus: Intercity Bus: Propane: High oil and gas supply</t>
  </si>
  <si>
    <t>46-AEO2021.89.highogs-d120120a</t>
  </si>
  <si>
    <t>Transportation Energy Use: Bus: Intercity Bus: Electricity: High oil and gas supply</t>
  </si>
  <si>
    <t>46-AEO2021.90.highogs-d120120a</t>
  </si>
  <si>
    <t>Transportation Energy Use: Bus: Intercity Bus: Hydrogen: High oil and gas supply</t>
  </si>
  <si>
    <t>46-AEO2021.91.highogs-d120120a</t>
  </si>
  <si>
    <t>School Bus</t>
  </si>
  <si>
    <t>Transportation Energy Use: Bus: School Bus: High oil and gas supply</t>
  </si>
  <si>
    <t>46-AEO2021.92.highogs-d120120a</t>
  </si>
  <si>
    <t>Transportation Energy Use: Bus: School Bus: Motor Gasoline: High oil and gas supply</t>
  </si>
  <si>
    <t>46-AEO2021.93.highogs-d120120a</t>
  </si>
  <si>
    <t>Transportation Energy Use: Bus: School Bus: E85: High oil and gas supply</t>
  </si>
  <si>
    <t>46-AEO2021.94.highogs-d120120a</t>
  </si>
  <si>
    <t>Transportation Energy Use: Bus: School Bus: Distillate Fuel Oil: High oil and gas supply</t>
  </si>
  <si>
    <t>46-AEO2021.95.highogs-d120120a</t>
  </si>
  <si>
    <t>Transportation Energy Use: Bus: School Bus: Natural Gas: High oil and gas supply</t>
  </si>
  <si>
    <t>46-AEO2021.96.highogs-d120120a</t>
  </si>
  <si>
    <t>Transportation Energy Use: Bus: School Bus: Propane: High oil and gas supply</t>
  </si>
  <si>
    <t>46-AEO2021.97.highogs-d120120a</t>
  </si>
  <si>
    <t>Transportation Energy Use: Bus: School Bus: Electricity: High oil and gas supply</t>
  </si>
  <si>
    <t>46-AEO2021.98.highogs-d120120a</t>
  </si>
  <si>
    <t>Transportation Energy Use: Bus: School Bus: Hydrogen: High oil and gas supply</t>
  </si>
  <si>
    <t>46-AEO2021.99.highogs-d120120a</t>
  </si>
  <si>
    <t>Rail Transportation</t>
  </si>
  <si>
    <t>Transportation Energy Use: Rail: High oil and gas supply</t>
  </si>
  <si>
    <t>46-AEO2021.100.highogs-d120120a</t>
  </si>
  <si>
    <t>Intercity Rail</t>
  </si>
  <si>
    <t>Transportation Energy Use: Rail: Intercity Rail: High oil and gas supply</t>
  </si>
  <si>
    <t>46-AEO2021.101.highogs-d120120a</t>
  </si>
  <si>
    <t>Transportation Energy Use: Rail: Intercity Rail: Electricity: High oil and gas supply</t>
  </si>
  <si>
    <t>46-AEO2021.102.highogs-d120120a</t>
  </si>
  <si>
    <t>Transportation Energy Use: Rail: Intercity Rail: Diesel: High oil and gas supply</t>
  </si>
  <si>
    <t>46-AEO2021.103.highogs-d120120a</t>
  </si>
  <si>
    <t>Transportation Energy Use: Rail: Intercity Rail: CNG: High oil and gas supply</t>
  </si>
  <si>
    <t>46-AEO2021.104.highogs-d120120a</t>
  </si>
  <si>
    <t>Transportation Energy Use: Rail: Intercity Rail: LNG: High oil and gas supply</t>
  </si>
  <si>
    <t>46-AEO2021.105.highogs-d120120a</t>
  </si>
  <si>
    <t>Transit Rail</t>
  </si>
  <si>
    <t>Transportation Energy Use: Rail: Transit Rail: High oil and gas supply</t>
  </si>
  <si>
    <t>46-AEO2021.106.highogs-d120120a</t>
  </si>
  <si>
    <t>Transportation Energy Use: Rail: Transit Rail: Electricity: High oil and gas supply</t>
  </si>
  <si>
    <t>46-AEO2021.107.highogs-d120120a</t>
  </si>
  <si>
    <t>Commuter Rail</t>
  </si>
  <si>
    <t>Transportation Energy Use: Rail: Commuter Rail: High oil and gas supply</t>
  </si>
  <si>
    <t>46-AEO2021.108.highogs-d120120a</t>
  </si>
  <si>
    <t>Transportation Energy Use: Rail: Commuter Rail: Electricity: High oil and gas supply</t>
  </si>
  <si>
    <t>46-AEO2021.109.highogs-d120120a</t>
  </si>
  <si>
    <t>Transportation Energy Use: Rail: Commuter Rail: Diesel: High oil and gas supply</t>
  </si>
  <si>
    <t>46-AEO2021.110.highogs-d120120a</t>
  </si>
  <si>
    <t>Transportation Energy Use: Rail: Commuter Rail: CNG: High oil and gas supply</t>
  </si>
  <si>
    <t>46-AEO2021.111.highogs-d120120a</t>
  </si>
  <si>
    <t>Transportation Energy Use: Rail: Commuter Rail: LNG: High oil and gas supply</t>
  </si>
  <si>
    <t>46-AEO2021.112.highogs-d120120a</t>
  </si>
  <si>
    <t>Recreational Boats</t>
  </si>
  <si>
    <t>Transportation Energy Use: Recreation Boats: High oil and gas supply</t>
  </si>
  <si>
    <t>46-AEO2021.114.highogs-d120120a</t>
  </si>
  <si>
    <t>Gasoline</t>
  </si>
  <si>
    <t>Transportation Energy Use: Recreation Boats: Motor Gasoline: High oil and gas supply</t>
  </si>
  <si>
    <t>46-AEO2021.115.highogs-d120120a</t>
  </si>
  <si>
    <t>Transportation Energy Use: Recreation Boats: Distillate Fuel Oil: High oil and gas supply</t>
  </si>
  <si>
    <t>46-AEO2021.116.highogs-d120120a</t>
  </si>
  <si>
    <t>Lubricants</t>
  </si>
  <si>
    <t>Transportation Energy Use: Lubricants: High oil and gas supply</t>
  </si>
  <si>
    <t>46-AEO2021.118.highogs-d120120a</t>
  </si>
  <si>
    <t>Pipeline Fuel Natural Gas</t>
  </si>
  <si>
    <t>Transportation Energy Use: Pipeline Fuel Natural Gas: High oil and gas supply</t>
  </si>
  <si>
    <t>46-AEO2021.119.highogs-d120120a</t>
  </si>
  <si>
    <t>Transportation Energy Use: Total Use: High oil and gas supply</t>
  </si>
  <si>
    <t>46-AEO2021.121.highogs-d120120a</t>
  </si>
  <si>
    <t>Table 48.  Aircraft Stock</t>
  </si>
  <si>
    <t>https://www.eia.gov/outlooks/aeo/data/browser/#/?id=148-AEO2021&amp;cases=highogs&amp;sourcekey=0</t>
  </si>
  <si>
    <t>Tue Apr 27 2021 11:02:28 GMT-0400 (Eastern Daylight Time)</t>
  </si>
  <si>
    <t>Aircraft Stock</t>
  </si>
  <si>
    <t>148-AEO2021.2.</t>
  </si>
  <si>
    <t>United States</t>
  </si>
  <si>
    <t>Aircraft Stock: Total: United States: High oil and gas supply</t>
  </si>
  <si>
    <t>148-AEO2021.3.highogs-d120120a</t>
  </si>
  <si>
    <t>Narrow Body Aircraft</t>
  </si>
  <si>
    <t>Aircraft Stock: Total: U.S.: Narrow Body: High oil and gas supply</t>
  </si>
  <si>
    <t>148-AEO2021.4.highogs-d120120a</t>
  </si>
  <si>
    <t>Wide Body Aircraft</t>
  </si>
  <si>
    <t>Aircraft Stock: Total: U.S.: Wide Body: High oil and gas supply</t>
  </si>
  <si>
    <t>148-AEO2021.5.highogs-d120120a</t>
  </si>
  <si>
    <t>Regional Jets</t>
  </si>
  <si>
    <t>Aircraft Stock: Total: U.S.: Regional: High oil and gas supply</t>
  </si>
  <si>
    <t>148-AEO2021.6.highogs-d120120a</t>
  </si>
  <si>
    <t>Canada</t>
  </si>
  <si>
    <t>Aircraft Stock: Total: Canada: High oil and gas supply</t>
  </si>
  <si>
    <t>148-AEO2021.7.highogs-d120120a</t>
  </si>
  <si>
    <t>Aircraft Stock: Total: Canada: Narrow Body: High oil and gas supply</t>
  </si>
  <si>
    <t>148-AEO2021.8.highogs-d120120a</t>
  </si>
  <si>
    <t>Aircraft Stock: Total: Canada: Wide Body: High oil and gas supply</t>
  </si>
  <si>
    <t>148-AEO2021.9.highogs-d120120a</t>
  </si>
  <si>
    <t>Aircraft Stock: Total: Canada: Regional: High oil and gas supply</t>
  </si>
  <si>
    <t>148-AEO2021.10.highogs-d120120a</t>
  </si>
  <si>
    <t>Central America</t>
  </si>
  <si>
    <t>Aircraft Stock: Total: Central America: High oil and gas supply</t>
  </si>
  <si>
    <t>148-AEO2021.11.highogs-d120120a</t>
  </si>
  <si>
    <t>Aircraft Stock: Total: Central America: Narrow Body: High oil and gas supply</t>
  </si>
  <si>
    <t>148-AEO2021.12.highogs-d120120a</t>
  </si>
  <si>
    <t>Aircraft Stock: Total: Central America: Wide Body: High oil and gas supply</t>
  </si>
  <si>
    <t>148-AEO2021.13.highogs-d120120a</t>
  </si>
  <si>
    <t>Aircraft Stock: Total: Central America: Regional: High oil and gas supply</t>
  </si>
  <si>
    <t>148-AEO2021.14.highogs-d120120a</t>
  </si>
  <si>
    <t>South America</t>
  </si>
  <si>
    <t>Aircraft Stock: Total: South America: High oil and gas supply</t>
  </si>
  <si>
    <t>148-AEO2021.15.highogs-d120120a</t>
  </si>
  <si>
    <t>Aircraft Stock: Total: South America: Narrow Body: High oil and gas supply</t>
  </si>
  <si>
    <t>148-AEO2021.16.highogs-d120120a</t>
  </si>
  <si>
    <t>Aircraft Stock: Total: South America: Wide Body: High oil and gas supply</t>
  </si>
  <si>
    <t>148-AEO2021.17.highogs-d120120a</t>
  </si>
  <si>
    <t>Aircraft Stock: Total: South America: Regional: High oil and gas supply</t>
  </si>
  <si>
    <t>148-AEO2021.18.highogs-d120120a</t>
  </si>
  <si>
    <t>Europe</t>
  </si>
  <si>
    <t>Aircraft Stock: Total: Europe: High oil and gas supply</t>
  </si>
  <si>
    <t>148-AEO2021.19.highogs-d120120a</t>
  </si>
  <si>
    <t>Aircraft Stock: Total: Europe: Narrow Body: High oil and gas supply</t>
  </si>
  <si>
    <t>148-AEO2021.20.highogs-d120120a</t>
  </si>
  <si>
    <t>Aircraft Stock: Total: Europe: Wide Body: High oil and gas supply</t>
  </si>
  <si>
    <t>148-AEO2021.21.highogs-d120120a</t>
  </si>
  <si>
    <t>Aircraft Stock: Total: Europe: Regional: High oil and gas supply</t>
  </si>
  <si>
    <t>148-AEO2021.22.highogs-d120120a</t>
  </si>
  <si>
    <t>Africa</t>
  </si>
  <si>
    <t>Aircraft Stock: Total: Africa: High oil and gas supply</t>
  </si>
  <si>
    <t>148-AEO2021.23.highogs-d120120a</t>
  </si>
  <si>
    <t>Aircraft Stock: Total: Africa: Narrow Body: High oil and gas supply</t>
  </si>
  <si>
    <t>148-AEO2021.24.highogs-d120120a</t>
  </si>
  <si>
    <t>Aircraft Stock: Total: Africa: Wide Body: High oil and gas supply</t>
  </si>
  <si>
    <t>148-AEO2021.25.highogs-d120120a</t>
  </si>
  <si>
    <t>Aircraft Stock: Total: Africa: Regional: High oil and gas supply</t>
  </si>
  <si>
    <t>148-AEO2021.26.highogs-d120120a</t>
  </si>
  <si>
    <t>Mideast</t>
  </si>
  <si>
    <t>Aircraft Stock: Total: Mideast: High oil and gas supply</t>
  </si>
  <si>
    <t>148-AEO2021.27.highogs-d120120a</t>
  </si>
  <si>
    <t>Aircraft Stock: Total: Mideast: Narrow Body: High oil and gas supply</t>
  </si>
  <si>
    <t>148-AEO2021.28.highogs-d120120a</t>
  </si>
  <si>
    <t>Aircraft Stock: Total: Mideast: Wide Body: High oil and gas supply</t>
  </si>
  <si>
    <t>148-AEO2021.29.highogs-d120120a</t>
  </si>
  <si>
    <t>Aircraft Stock: Total: Mideast: Regional: High oil and gas supply</t>
  </si>
  <si>
    <t>148-AEO2021.30.highogs-d120120a</t>
  </si>
  <si>
    <t>Commonwealth of Independent States</t>
  </si>
  <si>
    <t>Aircraft Stock: Total: CIS: High oil and gas supply</t>
  </si>
  <si>
    <t>148-AEO2021.31.highogs-d120120a</t>
  </si>
  <si>
    <t>Aircraft Stock: Total: CIS: Narrow Body: High oil and gas supply</t>
  </si>
  <si>
    <t>148-AEO2021.32.highogs-d120120a</t>
  </si>
  <si>
    <t>Aircraft Stock: Total: CIS: Wide Body: High oil and gas supply</t>
  </si>
  <si>
    <t>148-AEO2021.33.highogs-d120120a</t>
  </si>
  <si>
    <t>Aircraft Stock: Total: CIS: Regional: High oil and gas supply</t>
  </si>
  <si>
    <t>148-AEO2021.34.highogs-d120120a</t>
  </si>
  <si>
    <t>China</t>
  </si>
  <si>
    <t>Aircraft Stock: Total: China: High oil and gas supply</t>
  </si>
  <si>
    <t>148-AEO2021.35.highogs-d120120a</t>
  </si>
  <si>
    <t>Aircraft Stock: Total: China: Narrow Body: High oil and gas supply</t>
  </si>
  <si>
    <t>148-AEO2021.36.highogs-d120120a</t>
  </si>
  <si>
    <t>Aircraft Stock: Total: China: Wide Body: High oil and gas supply</t>
  </si>
  <si>
    <t>148-AEO2021.37.highogs-d120120a</t>
  </si>
  <si>
    <t>Aircraft Stock: Total: China: Regional: High oil and gas supply</t>
  </si>
  <si>
    <t>148-AEO2021.38.highogs-d120120a</t>
  </si>
  <si>
    <t>Northeast Asia</t>
  </si>
  <si>
    <t>Aircraft Stock: Total: Northeast Asia: High oil and gas supply</t>
  </si>
  <si>
    <t>148-AEO2021.39.highogs-d120120a</t>
  </si>
  <si>
    <t>Aircraft Stock: Total: Northeast Asia: Narrow Body: High oil and gas supply</t>
  </si>
  <si>
    <t>148-AEO2021.40.highogs-d120120a</t>
  </si>
  <si>
    <t>Aircraft Stock: Total: Northeast Asia: Wide Body: High oil and gas supply</t>
  </si>
  <si>
    <t>148-AEO2021.41.highogs-d120120a</t>
  </si>
  <si>
    <t>Aircraft Stock: Total: Northeast Asia: Regional: High oil and gas supply</t>
  </si>
  <si>
    <t>148-AEO2021.42.highogs-d120120a</t>
  </si>
  <si>
    <t>Southeast Asia</t>
  </si>
  <si>
    <t>Aircraft Stock: Total: Southeast Asia: High oil and gas supply</t>
  </si>
  <si>
    <t>148-AEO2021.43.highogs-d120120a</t>
  </si>
  <si>
    <t>Aircraft Stock: Total: Southeast Asia: Narrow Body: High oil and gas supply</t>
  </si>
  <si>
    <t>148-AEO2021.44.highogs-d120120a</t>
  </si>
  <si>
    <t>Aircraft Stock: Total: Southeast Asia: Wide Body: High oil and gas supply</t>
  </si>
  <si>
    <t>148-AEO2021.45.highogs-d120120a</t>
  </si>
  <si>
    <t>Aircraft Stock: Total: Southeast Asia: Regional: High oil and gas supply</t>
  </si>
  <si>
    <t>148-AEO2021.46.highogs-d120120a</t>
  </si>
  <si>
    <t>Southwest Asia</t>
  </si>
  <si>
    <t>Aircraft Stock: Total: Southwest Asia: High oil and gas supply</t>
  </si>
  <si>
    <t>148-AEO2021.47.highogs-d120120a</t>
  </si>
  <si>
    <t>Aircraft Stock: Total: Southwest Asia: Narrow Body: High oil and gas supply</t>
  </si>
  <si>
    <t>148-AEO2021.48.highogs-d120120a</t>
  </si>
  <si>
    <t>Aircraft Stock: Total: Southwest Asia: Wide Body: High oil and gas supply</t>
  </si>
  <si>
    <t>148-AEO2021.49.highogs-d120120a</t>
  </si>
  <si>
    <t>Aircraft Stock: Total: Southwest Asia: Regional: High oil and gas supply</t>
  </si>
  <si>
    <t>148-AEO2021.50.highogs-d120120a</t>
  </si>
  <si>
    <t>Oceania</t>
  </si>
  <si>
    <t>Aircraft Stock: Total: Oceania: High oil and gas supply</t>
  </si>
  <si>
    <t>148-AEO2021.51.highogs-d120120a</t>
  </si>
  <si>
    <t>Aircraft Stock: Total: Oceania: Narrow Body: High oil and gas supply</t>
  </si>
  <si>
    <t>148-AEO2021.52.highogs-d120120a</t>
  </si>
  <si>
    <t>Aircraft Stock: Total: Oceania: Wide Body: High oil and gas supply</t>
  </si>
  <si>
    <t>148-AEO2021.53.highogs-d120120a</t>
  </si>
  <si>
    <t>Aircraft Stock: Total: Oceania: Regional: High oil and gas supply</t>
  </si>
  <si>
    <t>148-AEO2021.54.highogs-d120120a</t>
  </si>
  <si>
    <t>Total World</t>
  </si>
  <si>
    <t>Aircraft Stock: Total: World: High oil and gas supply</t>
  </si>
  <si>
    <t>148-AEO2021.55.highogs-d120120a</t>
  </si>
  <si>
    <t>Aircraft Active Stock</t>
  </si>
  <si>
    <t>148-AEO2021.58.</t>
  </si>
  <si>
    <t>Aircraft Stock: Active: United States: High oil and gas supply</t>
  </si>
  <si>
    <t>148-AEO2021.59.highogs-d120120a</t>
  </si>
  <si>
    <t>Aircraft Stock: Active: U.S.: Narrow Body: High oil and gas supply</t>
  </si>
  <si>
    <t>148-AEO2021.60.highogs-d120120a</t>
  </si>
  <si>
    <t>Aircraft Stock: Active: U.S.: Wide Body: High oil and gas supply</t>
  </si>
  <si>
    <t>148-AEO2021.61.highogs-d120120a</t>
  </si>
  <si>
    <t>Aircraft Stock: Active: U.S.: Regional: High oil and gas supply</t>
  </si>
  <si>
    <t>148-AEO2021.62.highogs-d120120a</t>
  </si>
  <si>
    <t>Aircraft Stock: Active: Canada: High oil and gas supply</t>
  </si>
  <si>
    <t>148-AEO2021.63.highogs-d120120a</t>
  </si>
  <si>
    <t>Aircraft Stock: Active: Canada: Narrow Body: High oil and gas supply</t>
  </si>
  <si>
    <t>148-AEO2021.64.highogs-d120120a</t>
  </si>
  <si>
    <t>Aircraft Stock: Active: Canada: Wide Body: High oil and gas supply</t>
  </si>
  <si>
    <t>148-AEO2021.65.highogs-d120120a</t>
  </si>
  <si>
    <t>Aircraft Stock: Active: Canada: Regional: High oil and gas supply</t>
  </si>
  <si>
    <t>148-AEO2021.66.highogs-d120120a</t>
  </si>
  <si>
    <t>Aircraft Stock: Active: Central America: High oil and gas supply</t>
  </si>
  <si>
    <t>148-AEO2021.67.highogs-d120120a</t>
  </si>
  <si>
    <t>Aircraft Stock: Active: Central America: Narrow Body: High oil and gas supply</t>
  </si>
  <si>
    <t>148-AEO2021.68.highogs-d120120a</t>
  </si>
  <si>
    <t>Aircraft Stock: Active: Central America: Wide Body: High oil and gas supply</t>
  </si>
  <si>
    <t>148-AEO2021.69.highogs-d120120a</t>
  </si>
  <si>
    <t>Aircraft Stock: Active: Central America: Regional: High oil and gas supply</t>
  </si>
  <si>
    <t>148-AEO2021.70.highogs-d120120a</t>
  </si>
  <si>
    <t>Aircraft Stock: Active: South America: High oil and gas supply</t>
  </si>
  <si>
    <t>148-AEO2021.71.highogs-d120120a</t>
  </si>
  <si>
    <t>Aircraft Stock: Active: South America: Narrow Body: High oil and gas supply</t>
  </si>
  <si>
    <t>148-AEO2021.72.highogs-d120120a</t>
  </si>
  <si>
    <t>Aircraft Stock: Active: South America: Wide Body: High oil and gas supply</t>
  </si>
  <si>
    <t>148-AEO2021.73.highogs-d120120a</t>
  </si>
  <si>
    <t>Aircraft Stock: Active: South America: Regional: High oil and gas supply</t>
  </si>
  <si>
    <t>148-AEO2021.74.highogs-d120120a</t>
  </si>
  <si>
    <t>Aircraft Stock: Active: Europe: High oil and gas supply</t>
  </si>
  <si>
    <t>148-AEO2021.75.highogs-d120120a</t>
  </si>
  <si>
    <t>Aircraft Stock: Active: Europe: Narrow Body: High oil and gas supply</t>
  </si>
  <si>
    <t>148-AEO2021.76.highogs-d120120a</t>
  </si>
  <si>
    <t>Aircraft Stock: Active: Europe: Wide Body: High oil and gas supply</t>
  </si>
  <si>
    <t>148-AEO2021.77.highogs-d120120a</t>
  </si>
  <si>
    <t>Aircraft Stock: Active: Europe: Regional: High oil and gas supply</t>
  </si>
  <si>
    <t>148-AEO2021.78.highogs-d120120a</t>
  </si>
  <si>
    <t>Aircraft Stock: Active: Africa: High oil and gas supply</t>
  </si>
  <si>
    <t>148-AEO2021.79.highogs-d120120a</t>
  </si>
  <si>
    <t>Aircraft Stock: Active: Africa: Narrow Body: High oil and gas supply</t>
  </si>
  <si>
    <t>148-AEO2021.80.highogs-d120120a</t>
  </si>
  <si>
    <t>Aircraft Stock: Active: Africa: Wide Body: High oil and gas supply</t>
  </si>
  <si>
    <t>148-AEO2021.81.highogs-d120120a</t>
  </si>
  <si>
    <t>Aircraft Stock: Active: Africa: Regional: High oil and gas supply</t>
  </si>
  <si>
    <t>148-AEO2021.82.highogs-d120120a</t>
  </si>
  <si>
    <t>Aircraft Stock: Active: Mideast: High oil and gas supply</t>
  </si>
  <si>
    <t>148-AEO2021.83.highogs-d120120a</t>
  </si>
  <si>
    <t>Aircraft Stock: Active: Mideast: Narrow Body: High oil and gas supply</t>
  </si>
  <si>
    <t>148-AEO2021.84.highogs-d120120a</t>
  </si>
  <si>
    <t>Aircraft Stock: Active: Mideast: Wide Body: High oil and gas supply</t>
  </si>
  <si>
    <t>148-AEO2021.85.highogs-d120120a</t>
  </si>
  <si>
    <t>Aircraft Stock: Active: Mideast: Regional: High oil and gas supply</t>
  </si>
  <si>
    <t>148-AEO2021.86.highogs-d120120a</t>
  </si>
  <si>
    <t>Aircraft Stock: Active: CIS: High oil and gas supply</t>
  </si>
  <si>
    <t>148-AEO2021.87.highogs-d120120a</t>
  </si>
  <si>
    <t>Aircraft Stock: Active: CIS: Narrow Body: High oil and gas supply</t>
  </si>
  <si>
    <t>148-AEO2021.88.highogs-d120120a</t>
  </si>
  <si>
    <t>Aircraft Stock: Active: CIS: Wide Body: High oil and gas supply</t>
  </si>
  <si>
    <t>148-AEO2021.89.highogs-d120120a</t>
  </si>
  <si>
    <t>Aircraft Stock: Active: CIS: Regional: High oil and gas supply</t>
  </si>
  <si>
    <t>148-AEO2021.90.highogs-d120120a</t>
  </si>
  <si>
    <t>Aircraft Stock: Active: China: High oil and gas supply</t>
  </si>
  <si>
    <t>148-AEO2021.91.highogs-d120120a</t>
  </si>
  <si>
    <t>Aircraft Stock: Active: China: Narrow Body: High oil and gas supply</t>
  </si>
  <si>
    <t>148-AEO2021.92.highogs-d120120a</t>
  </si>
  <si>
    <t>Aircraft Stock: Active: China: Wide Body: High oil and gas supply</t>
  </si>
  <si>
    <t>148-AEO2021.93.highogs-d120120a</t>
  </si>
  <si>
    <t>Aircraft Stock: Active: China: Regional: High oil and gas supply</t>
  </si>
  <si>
    <t>148-AEO2021.94.highogs-d120120a</t>
  </si>
  <si>
    <t>Aircraft Stock: Active: Northeast Asia: High oil and gas supply</t>
  </si>
  <si>
    <t>148-AEO2021.95.highogs-d120120a</t>
  </si>
  <si>
    <t>Aircraft Stock: Active: Northeast Asia: Narrow Body: High oil and gas supply</t>
  </si>
  <si>
    <t>148-AEO2021.96.highogs-d120120a</t>
  </si>
  <si>
    <t>Aircraft Stock: Active: Northeast Asia: Wide Body: High oil and gas supply</t>
  </si>
  <si>
    <t>148-AEO2021.97.highogs-d120120a</t>
  </si>
  <si>
    <t>Aircraft Stock: Active: Northeast Asia: Regional: High oil and gas supply</t>
  </si>
  <si>
    <t>148-AEO2021.98.highogs-d120120a</t>
  </si>
  <si>
    <t>Aircraft Stock: Active: Southeast Asia: High oil and gas supply</t>
  </si>
  <si>
    <t>148-AEO2021.99.highogs-d120120a</t>
  </si>
  <si>
    <t>Aircraft Stock: Active: Southeast Asia: Narrow Body: High oil and gas supply</t>
  </si>
  <si>
    <t>148-AEO2021.100.highogs-d120120a</t>
  </si>
  <si>
    <t>Aircraft Stock: Active: Southeast Asia: Wide Body: High oil and gas supply</t>
  </si>
  <si>
    <t>148-AEO2021.101.highogs-d120120a</t>
  </si>
  <si>
    <t>Aircraft Stock: Active: Southeast Asia: Regional: High oil and gas supply</t>
  </si>
  <si>
    <t>148-AEO2021.102.highogs-d120120a</t>
  </si>
  <si>
    <t>Aircraft Stock: Active: Southwest Asia: High oil and gas supply</t>
  </si>
  <si>
    <t>148-AEO2021.103.highogs-d120120a</t>
  </si>
  <si>
    <t>Aircraft Stock: Active: Southwest Asia: Narrow Body: High oil and gas supply</t>
  </si>
  <si>
    <t>148-AEO2021.104.highogs-d120120a</t>
  </si>
  <si>
    <t>Aircraft Stock: Active: Southwest Asia: Wide Body: High oil and gas supply</t>
  </si>
  <si>
    <t>148-AEO2021.105.highogs-d120120a</t>
  </si>
  <si>
    <t>Aircraft Stock: Active: Southwest Asia: Regional: High oil and gas supply</t>
  </si>
  <si>
    <t>148-AEO2021.106.highogs-d120120a</t>
  </si>
  <si>
    <t>Aircraft Stock: Active: Oceania: High oil and gas supply</t>
  </si>
  <si>
    <t>148-AEO2021.107.highogs-d120120a</t>
  </si>
  <si>
    <t>Aircraft Stock: Active: Oceania: Narrow Body: High oil and gas supply</t>
  </si>
  <si>
    <t>148-AEO2021.108.highogs-d120120a</t>
  </si>
  <si>
    <t>Aircraft Stock: Active: Oceania: Wide Body: High oil and gas supply</t>
  </si>
  <si>
    <t>148-AEO2021.109.highogs-d120120a</t>
  </si>
  <si>
    <t>Aircraft Stock: Active: Oceania: Regional: High oil and gas supply</t>
  </si>
  <si>
    <t>148-AEO2021.110.highogs-d120120a</t>
  </si>
  <si>
    <t>Aircraft Stock: Active: World: High oil and gas supply</t>
  </si>
  <si>
    <t>148-AEO2021.111.highogs-d120120a</t>
  </si>
  <si>
    <t>Aircraft Parked Stock</t>
  </si>
  <si>
    <t>148-AEO2021.114.</t>
  </si>
  <si>
    <t>Aircraft Stock: Parked: United States: High oil and gas supply</t>
  </si>
  <si>
    <t>148-AEO2021.115.highogs-d120120a</t>
  </si>
  <si>
    <t>Aircraft Stock: Parked: U.S.: Narrow Body: High oil and gas supply</t>
  </si>
  <si>
    <t>148-AEO2021.116.highogs-d120120a</t>
  </si>
  <si>
    <t>Aircraft Stock: Parked: U.S.: Wide Body: High oil and gas supply</t>
  </si>
  <si>
    <t>148-AEO2021.117.highogs-d120120a</t>
  </si>
  <si>
    <t>Aircraft Stock: Parked: U.S.: Regional: High oil and gas supply</t>
  </si>
  <si>
    <t>148-AEO2021.118.highogs-d120120a</t>
  </si>
  <si>
    <t>Aircraft Stock: Parked: Canada: High oil and gas supply</t>
  </si>
  <si>
    <t>148-AEO2021.119.highogs-d120120a</t>
  </si>
  <si>
    <t>Aircraft Stock: Parked: Canada: Narrow Body: High oil and gas supply</t>
  </si>
  <si>
    <t>148-AEO2021.120.highogs-d120120a</t>
  </si>
  <si>
    <t>Aircraft Stock: Parked: Canada: Wide Body: High oil and gas supply</t>
  </si>
  <si>
    <t>148-AEO2021.121.highogs-d120120a</t>
  </si>
  <si>
    <t>Aircraft Stock: Parked: Canada: Regional: High oil and gas supply</t>
  </si>
  <si>
    <t>148-AEO2021.122.highogs-d120120a</t>
  </si>
  <si>
    <t>Aircraft Stock: Parked: Central America: High oil and gas supply</t>
  </si>
  <si>
    <t>148-AEO2021.123.highogs-d120120a</t>
  </si>
  <si>
    <t>Aircraft Stock: Parked: Central America: Narrow Body: High oil and gas supply</t>
  </si>
  <si>
    <t>148-AEO2021.124.highogs-d120120a</t>
  </si>
  <si>
    <t>Aircraft Stock: Parked: Central America: Wide Body: High oil and gas supply</t>
  </si>
  <si>
    <t>148-AEO2021.125.highogs-d120120a</t>
  </si>
  <si>
    <t>Aircraft Stock: Parked: Central America: Regional: High oil and gas supply</t>
  </si>
  <si>
    <t>148-AEO2021.126.highogs-d120120a</t>
  </si>
  <si>
    <t>Aircraft Stock: Parked: South America: High oil and gas supply</t>
  </si>
  <si>
    <t>148-AEO2021.127.highogs-d120120a</t>
  </si>
  <si>
    <t>Aircraft Stock: Parked: South America: Narrow Body: High oil and gas supply</t>
  </si>
  <si>
    <t>148-AEO2021.128.highogs-d120120a</t>
  </si>
  <si>
    <t>Aircraft Stock: Parked: South America: Wide Body: High oil and gas supply</t>
  </si>
  <si>
    <t>148-AEO2021.129.highogs-d120120a</t>
  </si>
  <si>
    <t>Aircraft Stock: Parked: South America: Regional: High oil and gas supply</t>
  </si>
  <si>
    <t>148-AEO2021.130.highogs-d120120a</t>
  </si>
  <si>
    <t>Aircraft Stock: Parked: Europe: High oil and gas supply</t>
  </si>
  <si>
    <t>148-AEO2021.131.highogs-d120120a</t>
  </si>
  <si>
    <t>Aircraft Stock: Parked: Europe: Narrow Body: High oil and gas supply</t>
  </si>
  <si>
    <t>148-AEO2021.132.highogs-d120120a</t>
  </si>
  <si>
    <t>Aircraft Stock: Parked: Europe: Wide Body: High oil and gas supply</t>
  </si>
  <si>
    <t>148-AEO2021.133.highogs-d120120a</t>
  </si>
  <si>
    <t>Aircraft Stock: Parked: Europe: Regional: High oil and gas supply</t>
  </si>
  <si>
    <t>148-AEO2021.134.highogs-d120120a</t>
  </si>
  <si>
    <t>Aircraft Stock: Parked: Africa: High oil and gas supply</t>
  </si>
  <si>
    <t>148-AEO2021.135.highogs-d120120a</t>
  </si>
  <si>
    <t>Aircraft Stock: Parked: Africa: Narrow Body: High oil and gas supply</t>
  </si>
  <si>
    <t>148-AEO2021.136.highogs-d120120a</t>
  </si>
  <si>
    <t>Aircraft Stock: Parked: Africa: Wide Body: High oil and gas supply</t>
  </si>
  <si>
    <t>148-AEO2021.137.highogs-d120120a</t>
  </si>
  <si>
    <t>Aircraft Stock: Parked: Africa: Regional: High oil and gas supply</t>
  </si>
  <si>
    <t>148-AEO2021.138.highogs-d120120a</t>
  </si>
  <si>
    <t>Aircraft Stock: Parked: Mideast: High oil and gas supply</t>
  </si>
  <si>
    <t>148-AEO2021.139.highogs-d120120a</t>
  </si>
  <si>
    <t>Aircraft Stock: Parked: Mideast: Narrow Body: High oil and gas supply</t>
  </si>
  <si>
    <t>148-AEO2021.140.highogs-d120120a</t>
  </si>
  <si>
    <t>Aircraft Stock: Parked: Mideast: Wide Body: High oil and gas supply</t>
  </si>
  <si>
    <t>148-AEO2021.141.highogs-d120120a</t>
  </si>
  <si>
    <t>Aircraft Stock: Parked: Mideast: Regional: High oil and gas supply</t>
  </si>
  <si>
    <t>148-AEO2021.142.highogs-d120120a</t>
  </si>
  <si>
    <t>Aircraft Stock: Parked: CIS: High oil and gas supply</t>
  </si>
  <si>
    <t>148-AEO2021.143.highogs-d120120a</t>
  </si>
  <si>
    <t>Aircraft Stock: Parked: CIS: Narrow Body: High oil and gas supply</t>
  </si>
  <si>
    <t>148-AEO2021.144.highogs-d120120a</t>
  </si>
  <si>
    <t>Aircraft Stock: Parked: CIS: Wide Body: High oil and gas supply</t>
  </si>
  <si>
    <t>148-AEO2021.145.highogs-d120120a</t>
  </si>
  <si>
    <t>Aircraft Stock: Parked: CIS: Regional: High oil and gas supply</t>
  </si>
  <si>
    <t>148-AEO2021.146.highogs-d120120a</t>
  </si>
  <si>
    <t>Aircraft Stock: Parked: China: High oil and gas supply</t>
  </si>
  <si>
    <t>148-AEO2021.147.highogs-d120120a</t>
  </si>
  <si>
    <t>Aircraft Stock: Parked: China: Narrow Body: High oil and gas supply</t>
  </si>
  <si>
    <t>148-AEO2021.148.highogs-d120120a</t>
  </si>
  <si>
    <t>Aircraft Stock: Parked: China: Wide Body: High oil and gas supply</t>
  </si>
  <si>
    <t>148-AEO2021.149.highogs-d120120a</t>
  </si>
  <si>
    <t>Aircraft Stock: Parked: China: Regional: High oil and gas supply</t>
  </si>
  <si>
    <t>148-AEO2021.150.highogs-d120120a</t>
  </si>
  <si>
    <t>Aircraft Stock: Parked: Northeast Asia: High oil and gas supply</t>
  </si>
  <si>
    <t>148-AEO2021.151.highogs-d120120a</t>
  </si>
  <si>
    <t>Aircraft Stock: Parked: Northeast Asia: Narrow Body: High oil and gas supply</t>
  </si>
  <si>
    <t>148-AEO2021.152.highogs-d120120a</t>
  </si>
  <si>
    <t>Aircraft Stock: Parked: Northeast Asia: Wide Body: High oil and gas supply</t>
  </si>
  <si>
    <t>148-AEO2021.153.highogs-d120120a</t>
  </si>
  <si>
    <t>Aircraft Stock: Parked: Northeast Asia: Regional: High oil and gas supply</t>
  </si>
  <si>
    <t>148-AEO2021.154.highogs-d120120a</t>
  </si>
  <si>
    <t>Aircraft Stock: Parked: Southeast Asia: High oil and gas supply</t>
  </si>
  <si>
    <t>148-AEO2021.155.highogs-d120120a</t>
  </si>
  <si>
    <t>Aircraft Stock: Parked: Southeast Asia: Narrow Body: High oil and gas supply</t>
  </si>
  <si>
    <t>148-AEO2021.156.highogs-d120120a</t>
  </si>
  <si>
    <t>Aircraft Stock: Parked: Southeast Asia: Wide Body: High oil and gas supply</t>
  </si>
  <si>
    <t>148-AEO2021.157.highogs-d120120a</t>
  </si>
  <si>
    <t>Aircraft Stock: Parked: Southeast Asia: Regional: High oil and gas supply</t>
  </si>
  <si>
    <t>148-AEO2021.158.highogs-d120120a</t>
  </si>
  <si>
    <t>Aircraft Stock: Parked: Southwest Asia: High oil and gas supply</t>
  </si>
  <si>
    <t>148-AEO2021.159.highogs-d120120a</t>
  </si>
  <si>
    <t>Aircraft Stock: Parked: Southwest Asia: Narrow Body: High oil and gas supply</t>
  </si>
  <si>
    <t>148-AEO2021.160.highogs-d120120a</t>
  </si>
  <si>
    <t>Aircraft Stock: Parked: Southwest Asia: Wide Body: High oil and gas supply</t>
  </si>
  <si>
    <t>148-AEO2021.161.highogs-d120120a</t>
  </si>
  <si>
    <t>Aircraft Stock: Parked: Southwest Asia: Regional: High oil and gas supply</t>
  </si>
  <si>
    <t>148-AEO2021.162.highogs-d120120a</t>
  </si>
  <si>
    <t>Aircraft Stock: Parked: Oceania: High oil and gas supply</t>
  </si>
  <si>
    <t>148-AEO2021.163.highogs-d120120a</t>
  </si>
  <si>
    <t>Aircraft Stock: Parked: Oceania: Narrow Body: High oil and gas supply</t>
  </si>
  <si>
    <t>148-AEO2021.164.highogs-d120120a</t>
  </si>
  <si>
    <t>Aircraft Stock: Parked: Oceania: Wide Body: High oil and gas supply</t>
  </si>
  <si>
    <t>148-AEO2021.165.highogs-d120120a</t>
  </si>
  <si>
    <t>Aircraft Stock: Parked: Oceania: Regional: High oil and gas supply</t>
  </si>
  <si>
    <t>148-AEO2021.166.highogs-d120120a</t>
  </si>
  <si>
    <t>Aircraft Stock: Parked: World: High oil and gas supply</t>
  </si>
  <si>
    <t>148-AEO2021.167.highogs-d120120a</t>
  </si>
  <si>
    <t>Aircraft Cargo Stock</t>
  </si>
  <si>
    <t>148-AEO2021.170.</t>
  </si>
  <si>
    <t>Aircraft Stock: Cargo: United States: High oil and gas supply</t>
  </si>
  <si>
    <t>148-AEO2021.171.highogs-d120120a</t>
  </si>
  <si>
    <t>Aircraft Stock: Cargo: Canada: High oil and gas supply</t>
  </si>
  <si>
    <t>148-AEO2021.172.highogs-d120120a</t>
  </si>
  <si>
    <t>Aircraft Stock: Cargo: Central America: High oil and gas supply</t>
  </si>
  <si>
    <t>148-AEO2021.173.highogs-d120120a</t>
  </si>
  <si>
    <t>Aircraft Stock: Cargo: South America: High oil and gas supply</t>
  </si>
  <si>
    <t>148-AEO2021.174.highogs-d120120a</t>
  </si>
  <si>
    <t>Aircraft Stock: Cargo: Europe: High oil and gas supply</t>
  </si>
  <si>
    <t>148-AEO2021.175.highogs-d120120a</t>
  </si>
  <si>
    <t>Aircraft Stock: Cargo: Africa: High oil and gas supply</t>
  </si>
  <si>
    <t>148-AEO2021.176.highogs-d120120a</t>
  </si>
  <si>
    <t>Aircraft Stock: Cargo: Mideast: High oil and gas supply</t>
  </si>
  <si>
    <t>148-AEO2021.177.highogs-d120120a</t>
  </si>
  <si>
    <t>Aircraft Stock: Cargo: CIS: High oil and gas supply</t>
  </si>
  <si>
    <t>148-AEO2021.178.highogs-d120120a</t>
  </si>
  <si>
    <t>Aircraft Stock: Cargo: China: High oil and gas supply</t>
  </si>
  <si>
    <t>148-AEO2021.179.highogs-d120120a</t>
  </si>
  <si>
    <t>Aircraft Stock: Cargo: Northeast Asia: High oil and gas supply</t>
  </si>
  <si>
    <t>148-AEO2021.180.highogs-d120120a</t>
  </si>
  <si>
    <t>Aircraft Stock: Cargo: Southeast Asia: High oil and gas supply</t>
  </si>
  <si>
    <t>148-AEO2021.181.highogs-d120120a</t>
  </si>
  <si>
    <t>Aircraft Stock: Cargo: Southwest Asia: High oil and gas supply</t>
  </si>
  <si>
    <t>148-AEO2021.182.highogs-d120120a</t>
  </si>
  <si>
    <t>Aircraft Stock: Cargo: Oceania: High oil and gas supply</t>
  </si>
  <si>
    <t>148-AEO2021.183.highogs-d120120a</t>
  </si>
  <si>
    <t>Aircraft Stock: Cargo: World: High oil and gas supply</t>
  </si>
  <si>
    <t>148-AEO2021.184.highogs-d120120a</t>
  </si>
  <si>
    <t>Table 1-17:  New and Used Passenger Car and Light Truck Sales and Leases (Thousands of vehicles)</t>
  </si>
  <si>
    <t>Total, vehicle sales and leases</t>
  </si>
  <si>
    <t>New vehicle sales and leases</t>
  </si>
  <si>
    <t>Light trucks</t>
  </si>
  <si>
    <t>New vehicle sales</t>
  </si>
  <si>
    <t>New vehicle leases</t>
  </si>
  <si>
    <r>
      <t>Used vehicle sales</t>
    </r>
    <r>
      <rPr>
        <b/>
        <vertAlign val="superscript"/>
        <sz val="11"/>
        <rFont val="Arial Narrow"/>
        <family val="2"/>
      </rPr>
      <t>a</t>
    </r>
  </si>
  <si>
    <r>
      <t>Value (billions of dollars)</t>
    </r>
    <r>
      <rPr>
        <b/>
        <vertAlign val="superscript"/>
        <sz val="11"/>
        <rFont val="Arial Narrow"/>
        <family val="2"/>
      </rPr>
      <t>b</t>
    </r>
  </si>
  <si>
    <t>Total, new and used vehicle sales</t>
  </si>
  <si>
    <t>Used vehicle sales</t>
  </si>
  <si>
    <r>
      <t>Average price (current dollars)</t>
    </r>
    <r>
      <rPr>
        <b/>
        <vertAlign val="superscript"/>
        <sz val="11"/>
        <rFont val="Arial Narrow"/>
        <family val="2"/>
      </rPr>
      <t>b</t>
    </r>
  </si>
  <si>
    <t>New and used vehicle sales</t>
  </si>
  <si>
    <r>
      <t>KEY:</t>
    </r>
    <r>
      <rPr>
        <sz val="9"/>
        <rFont val="Arial"/>
        <family val="2"/>
      </rPr>
      <t xml:space="preserve"> R = revised.</t>
    </r>
  </si>
  <si>
    <r>
      <t>a</t>
    </r>
    <r>
      <rPr>
        <i/>
        <vertAlign val="superscript"/>
        <sz val="9"/>
        <rFont val="Arial"/>
        <family val="2"/>
      </rPr>
      <t xml:space="preserve"> </t>
    </r>
    <r>
      <rPr>
        <i/>
        <sz val="9"/>
        <rFont val="Arial"/>
        <family val="2"/>
      </rPr>
      <t>Used vehicle sales</t>
    </r>
    <r>
      <rPr>
        <sz val="9"/>
        <rFont val="Arial"/>
        <family val="2"/>
      </rPr>
      <t xml:space="preserve"> include sales from franchised dealers, independent dealers, and casual sales. </t>
    </r>
  </si>
  <si>
    <r>
      <t xml:space="preserve">b  </t>
    </r>
    <r>
      <rPr>
        <sz val="9"/>
        <rFont val="Arial"/>
        <family val="2"/>
      </rPr>
      <t>Includes leased vehicles.</t>
    </r>
  </si>
  <si>
    <t>NOTES</t>
  </si>
  <si>
    <r>
      <t>Prior to 2010,</t>
    </r>
    <r>
      <rPr>
        <i/>
        <sz val="9"/>
        <rFont val="Arial"/>
        <family val="2"/>
      </rPr>
      <t xml:space="preserve"> Average price </t>
    </r>
    <r>
      <rPr>
        <sz val="9"/>
        <rFont val="Arial"/>
        <family val="2"/>
      </rPr>
      <t>cannot be calculated from the data presented in this table because the vehicle sales and value of sales are from different sources.</t>
    </r>
  </si>
  <si>
    <t>Components may not add to totals due to rounding.</t>
  </si>
  <si>
    <t>Years 2010 and later may not be comparable to previous years, due to different sources.</t>
  </si>
  <si>
    <t>New vehicle sales and leases:</t>
  </si>
  <si>
    <t>1990-2009: CNW Research, personal communication, Mar. 22, 2011.</t>
  </si>
  <si>
    <t>2010-19: Edmunds, personal communication, May 13, 2020.</t>
  </si>
  <si>
    <t>Used vehicle sales and average price:</t>
  </si>
  <si>
    <t>1990-2009: Manheim Consulting, personal communication, Mar. 15, 2011.</t>
  </si>
  <si>
    <r>
      <t xml:space="preserve">2010-19: Edmunds, </t>
    </r>
    <r>
      <rPr>
        <i/>
        <sz val="9"/>
        <rFont val="Arial"/>
        <family val="2"/>
      </rPr>
      <t>Used Vehicle Report</t>
    </r>
    <r>
      <rPr>
        <sz val="9"/>
        <rFont val="Arial"/>
        <family val="2"/>
      </rPr>
      <t>, available at https://www.edmunds.com/industry/insights/ as of Apr. 10, 2020.</t>
    </r>
  </si>
  <si>
    <t>U.S. Department of Energy, Vehicle Technologies Office</t>
  </si>
  <si>
    <t>Fact of the Week #1153</t>
  </si>
  <si>
    <t>BEV and PHEV Cumulative Sales, Dec 2010 - Aug 2020</t>
  </si>
  <si>
    <t>Month</t>
  </si>
  <si>
    <t>PHEV</t>
  </si>
  <si>
    <t>BEV</t>
  </si>
  <si>
    <t>Percent EV</t>
  </si>
  <si>
    <t>Dec-10</t>
  </si>
  <si>
    <t>Jan-11</t>
  </si>
  <si>
    <t>Feb-11</t>
  </si>
  <si>
    <t>Mar-11</t>
  </si>
  <si>
    <t>Apr-11</t>
  </si>
  <si>
    <t>May-11</t>
  </si>
  <si>
    <t>Jun-11</t>
  </si>
  <si>
    <t>Jul-11</t>
  </si>
  <si>
    <t>Aug-11</t>
  </si>
  <si>
    <t>Sep-11</t>
  </si>
  <si>
    <t>Oct-11</t>
  </si>
  <si>
    <t>Nov-11</t>
  </si>
  <si>
    <t>Dec-11</t>
  </si>
  <si>
    <t>Jan-12</t>
  </si>
  <si>
    <t>Feb-12</t>
  </si>
  <si>
    <t>Mar-12</t>
  </si>
  <si>
    <t>Apr-12</t>
  </si>
  <si>
    <t>May-12</t>
  </si>
  <si>
    <t>Jun-12</t>
  </si>
  <si>
    <t>Jul-12</t>
  </si>
  <si>
    <t>Aug-12</t>
  </si>
  <si>
    <t>Sep-12</t>
  </si>
  <si>
    <t>Oct-12</t>
  </si>
  <si>
    <t>Nov-12</t>
  </si>
  <si>
    <t>Dec-12</t>
  </si>
  <si>
    <t>Jan-13</t>
  </si>
  <si>
    <t>Feb-13</t>
  </si>
  <si>
    <t>Mar-13</t>
  </si>
  <si>
    <t>Apr-13</t>
  </si>
  <si>
    <t>May-13</t>
  </si>
  <si>
    <t>Jun-13</t>
  </si>
  <si>
    <t>Jul-13</t>
  </si>
  <si>
    <t>Aug-13</t>
  </si>
  <si>
    <t>Sep-13</t>
  </si>
  <si>
    <t>Oct-13</t>
  </si>
  <si>
    <t>Nov-13</t>
  </si>
  <si>
    <t>Dec-13</t>
  </si>
  <si>
    <t>Jan-14</t>
  </si>
  <si>
    <t>Feb-14</t>
  </si>
  <si>
    <t>Mar-14</t>
  </si>
  <si>
    <t>Apr-14</t>
  </si>
  <si>
    <t>May-14</t>
  </si>
  <si>
    <t>Jun-14</t>
  </si>
  <si>
    <t>Jul-14</t>
  </si>
  <si>
    <t>Aug-14</t>
  </si>
  <si>
    <t>Sep-14</t>
  </si>
  <si>
    <t>Oct-14</t>
  </si>
  <si>
    <t>Nov-14</t>
  </si>
  <si>
    <t>Dec-14</t>
  </si>
  <si>
    <t>Jan-15</t>
  </si>
  <si>
    <t>Feb-15</t>
  </si>
  <si>
    <t>Mar-15</t>
  </si>
  <si>
    <t>Apr-15</t>
  </si>
  <si>
    <t>May-15</t>
  </si>
  <si>
    <t>Jun-15</t>
  </si>
  <si>
    <t>Jul-15</t>
  </si>
  <si>
    <t>Aug-15</t>
  </si>
  <si>
    <t>Sep-15</t>
  </si>
  <si>
    <t>Oct-15</t>
  </si>
  <si>
    <t>Nov-15</t>
  </si>
  <si>
    <t>Dec-15</t>
  </si>
  <si>
    <t>Jan-16</t>
  </si>
  <si>
    <t>Feb-16</t>
  </si>
  <si>
    <t>Mar-16</t>
  </si>
  <si>
    <t>Apr-16</t>
  </si>
  <si>
    <t>May-16</t>
  </si>
  <si>
    <t>Jun-16</t>
  </si>
  <si>
    <t>Jul-16</t>
  </si>
  <si>
    <t>Aug-16</t>
  </si>
  <si>
    <t>Sep-16</t>
  </si>
  <si>
    <t>Oct-16</t>
  </si>
  <si>
    <t>Nov-16</t>
  </si>
  <si>
    <t>Dec-16</t>
  </si>
  <si>
    <t>Jan-17</t>
  </si>
  <si>
    <t>Feb-17</t>
  </si>
  <si>
    <t>Mar-17</t>
  </si>
  <si>
    <t>Apr-17</t>
  </si>
  <si>
    <t>May-17</t>
  </si>
  <si>
    <t>Jun-17</t>
  </si>
  <si>
    <t>Jul-17</t>
  </si>
  <si>
    <t>Aug-17</t>
  </si>
  <si>
    <t>Sep-17</t>
  </si>
  <si>
    <t>Oct-17</t>
  </si>
  <si>
    <t>Nov-17</t>
  </si>
  <si>
    <t>Dec-17</t>
  </si>
  <si>
    <t>Jan-18</t>
  </si>
  <si>
    <t>Feb-18</t>
  </si>
  <si>
    <t>Mar-18</t>
  </si>
  <si>
    <t>Apr-18</t>
  </si>
  <si>
    <t>May-18</t>
  </si>
  <si>
    <t>Jun-18</t>
  </si>
  <si>
    <t>Jul-18</t>
  </si>
  <si>
    <t>Aug-18</t>
  </si>
  <si>
    <t>Sep-18</t>
  </si>
  <si>
    <t>Oct-18</t>
  </si>
  <si>
    <t>Nov-18</t>
  </si>
  <si>
    <t>Dec-18</t>
  </si>
  <si>
    <t>Jan-19</t>
  </si>
  <si>
    <t>Feb-19</t>
  </si>
  <si>
    <t>Mar-19</t>
  </si>
  <si>
    <t>Apr-19</t>
  </si>
  <si>
    <t>May-19</t>
  </si>
  <si>
    <t>Jun-19</t>
  </si>
  <si>
    <t>Jul-19</t>
  </si>
  <si>
    <t>Aug-19</t>
  </si>
  <si>
    <t>Sep-19</t>
  </si>
  <si>
    <t>Oct-19</t>
  </si>
  <si>
    <t>Nov-19</t>
  </si>
  <si>
    <t>Dec-19</t>
  </si>
  <si>
    <t>Jan-20</t>
  </si>
  <si>
    <t>Feb-20</t>
  </si>
  <si>
    <t>Mar-20</t>
  </si>
  <si>
    <t>Apr-20</t>
  </si>
  <si>
    <t>May-20</t>
  </si>
  <si>
    <t>Jun-20</t>
  </si>
  <si>
    <t>Jul-20</t>
  </si>
  <si>
    <t>Aug-20</t>
  </si>
  <si>
    <r>
      <rPr>
        <b/>
        <sz val="11"/>
        <rFont val="Arial"/>
        <family val="2"/>
      </rPr>
      <t xml:space="preserve">Source: </t>
    </r>
    <r>
      <rPr>
        <sz val="11"/>
        <rFont val="Arial"/>
        <family val="2"/>
      </rPr>
      <t>Argonne National Laboratory, Light Duty Electric Drive Vehicles Monthly Sales Updates, August 2020.</t>
    </r>
  </si>
  <si>
    <t xml:space="preserve">https://www.anl.gov/es/light-duty-electric-drive-vehicles-monthly-sales-updates </t>
  </si>
  <si>
    <t>Year</t>
  </si>
  <si>
    <t>Cumulative</t>
  </si>
  <si>
    <t>Annual</t>
  </si>
  <si>
    <t>LDV Passenger Sales</t>
  </si>
  <si>
    <t>LDV Passenger BEV and PHEV Sales</t>
  </si>
  <si>
    <t>LDV Freight Sales</t>
  </si>
  <si>
    <t>Bureau of Transportation Statistics</t>
  </si>
  <si>
    <t>https://www.bts.gov/content/new-and-used-passenger-car-sales-and-leases-thousands-vehicles</t>
  </si>
  <si>
    <t>New and Used Passenger Car and Light Truck Sales and Leases</t>
  </si>
  <si>
    <t>US Department of Energy</t>
  </si>
  <si>
    <t>FOTW #1153, September 28, 2020: Cumulative Plug-In Vehicle Sales in the United States Reach 1.6 Million Units - Dataset</t>
  </si>
  <si>
    <t>https://www.energy.gov/eere/vehicles/downloads/fotw-1153-september-28-2020-cumulative-plug-vehicle-sales-united-states</t>
  </si>
  <si>
    <t>St. Louis Fed</t>
  </si>
  <si>
    <t>Motor Vehicle Retail Sales: Light Weight Trucks</t>
  </si>
  <si>
    <t>https://fred.stlouisfed.org/series/LTRUCKSA</t>
  </si>
  <si>
    <t>HDV Passenger, HDV Freight, Rail, Marine, Ships</t>
  </si>
  <si>
    <t>Time (Time)</t>
  </si>
  <si>
    <t>Start Year Vehicles by Technology[LDVs,passenger,battery electric vehicle] : MostRecentRun</t>
  </si>
  <si>
    <t>Start Year Vehicles by Technology[LDVs,passenger,natural gas vehicle] : MostRecentRun</t>
  </si>
  <si>
    <t>Start Year Vehicles by Technology[LDVs,passenger,gasoline vehicle] : MostRecentRun</t>
  </si>
  <si>
    <t>Start Year Vehicles by Technology[LDVs,passenger,diesel vehicle] : MostRecentRun</t>
  </si>
  <si>
    <t>Start Year Vehicles by Technology[LDVs,passenger,plugin hybrid vehicle] : MostRecentRun</t>
  </si>
  <si>
    <t>Start Year Vehicles by Technology[LDVs,passenger,LPG vehicle] : MostRecentRun</t>
  </si>
  <si>
    <t>Start Year Vehicles by Technology[LDVs,passenger,hydrogen vehicle] : MostRecentRun</t>
  </si>
  <si>
    <t>Passenger</t>
  </si>
  <si>
    <t>Freight</t>
  </si>
  <si>
    <t>LDVs</t>
  </si>
  <si>
    <t>HDVs</t>
  </si>
  <si>
    <t>Aircraft</t>
  </si>
  <si>
    <t>Rail</t>
  </si>
  <si>
    <t>Ships</t>
  </si>
  <si>
    <t>Motorbikes</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</si>
  <si>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</si>
  <si>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</si>
  <si>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</si>
  <si>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</si>
  <si>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Highway, total (registered vehicles)</t>
  </si>
  <si>
    <r>
      <t>Light duty vehicle, short wheel base</t>
    </r>
    <r>
      <rPr>
        <vertAlign val="superscript"/>
        <sz val="11"/>
        <rFont val="Arial Narrow"/>
        <family val="2"/>
      </rPr>
      <t>c,d</t>
    </r>
  </si>
  <si>
    <r>
      <t>Motorcycle</t>
    </r>
    <r>
      <rPr>
        <vertAlign val="superscript"/>
        <sz val="11"/>
        <rFont val="Arial Narrow"/>
        <family val="2"/>
      </rPr>
      <t>d</t>
    </r>
  </si>
  <si>
    <r>
      <t>Light duty vehicle, long wheel base</t>
    </r>
    <r>
      <rPr>
        <vertAlign val="superscript"/>
        <sz val="11"/>
        <rFont val="Arial Narrow"/>
        <family val="2"/>
      </rPr>
      <t>c</t>
    </r>
  </si>
  <si>
    <r>
      <t>Truck, single-unit 2-axle 6-tire or more</t>
    </r>
    <r>
      <rPr>
        <vertAlign val="superscript"/>
        <sz val="11"/>
        <rFont val="Arial Narrow"/>
        <family val="2"/>
      </rPr>
      <t>e,f</t>
    </r>
  </si>
  <si>
    <r>
      <t>Truck, combination</t>
    </r>
    <r>
      <rPr>
        <vertAlign val="superscript"/>
        <sz val="11"/>
        <rFont val="Arial Narrow"/>
        <family val="2"/>
      </rPr>
      <t>e,f</t>
    </r>
  </si>
  <si>
    <t>Bus</t>
  </si>
  <si>
    <r>
      <t>Transit</t>
    </r>
    <r>
      <rPr>
        <b/>
        <vertAlign val="superscript"/>
        <sz val="11"/>
        <rFont val="Arial Narrow"/>
        <family val="2"/>
      </rPr>
      <t>g</t>
    </r>
  </si>
  <si>
    <r>
      <t>Motor bus</t>
    </r>
    <r>
      <rPr>
        <vertAlign val="superscript"/>
        <sz val="11"/>
        <rFont val="Arial Narrow"/>
        <family val="2"/>
      </rPr>
      <t>h</t>
    </r>
  </si>
  <si>
    <r>
      <t>Light rail cars</t>
    </r>
    <r>
      <rPr>
        <vertAlign val="superscript"/>
        <sz val="11"/>
        <rFont val="Arial Narrow"/>
        <family val="2"/>
      </rPr>
      <t>i</t>
    </r>
  </si>
  <si>
    <t>Heavy rail cars</t>
  </si>
  <si>
    <t>Commuter rail cars and locomotives</t>
  </si>
  <si>
    <t>Demand responsive</t>
  </si>
  <si>
    <r>
      <t>Other</t>
    </r>
    <r>
      <rPr>
        <vertAlign val="superscript"/>
        <sz val="11"/>
        <rFont val="Arial Narrow"/>
        <family val="2"/>
      </rPr>
      <t>j</t>
    </r>
  </si>
  <si>
    <t>Class I, freight cars</t>
  </si>
  <si>
    <t>Class I, locomotive</t>
  </si>
  <si>
    <t>Nonclass I freight cars</t>
  </si>
  <si>
    <t>Car companies and shippers freight cars</t>
  </si>
  <si>
    <t>Amtrak, passenger train car</t>
  </si>
  <si>
    <t>Amtrak, locomotive</t>
  </si>
  <si>
    <t xml:space="preserve">Water </t>
  </si>
  <si>
    <r>
      <t>Nonself-propelled vessels</t>
    </r>
    <r>
      <rPr>
        <vertAlign val="superscript"/>
        <sz val="11"/>
        <rFont val="Arial Narrow"/>
        <family val="2"/>
      </rPr>
      <t>k,l</t>
    </r>
  </si>
  <si>
    <r>
      <t>Self-propelled vessels</t>
    </r>
    <r>
      <rPr>
        <vertAlign val="superscript"/>
        <sz val="11"/>
        <rFont val="Arial Narrow"/>
        <family val="2"/>
      </rPr>
      <t>m,o</t>
    </r>
  </si>
  <si>
    <r>
      <t>Oceangoing self-propelled vessels (1,000 gross tons and over)</t>
    </r>
    <r>
      <rPr>
        <vertAlign val="superscript"/>
        <sz val="11"/>
        <rFont val="Arial Narrow"/>
        <family val="2"/>
      </rPr>
      <t>n,p</t>
    </r>
  </si>
  <si>
    <r>
      <t>Recreational boats</t>
    </r>
    <r>
      <rPr>
        <vertAlign val="superscript"/>
        <sz val="11"/>
        <rFont val="Arial Narrow"/>
        <family val="2"/>
      </rPr>
      <t>o</t>
    </r>
  </si>
  <si>
    <r>
      <t>KEY:</t>
    </r>
    <r>
      <rPr>
        <sz val="9"/>
        <rFont val="Arial"/>
        <family val="2"/>
      </rPr>
      <t xml:space="preserve"> R = revised; U = data are not available. </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</si>
  <si>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</si>
  <si>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</si>
  <si>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rPr>
        <vertAlign val="superscript"/>
        <sz val="9"/>
        <rFont val="Arial"/>
        <family val="2"/>
      </rPr>
      <t xml:space="preserve">c </t>
    </r>
    <r>
      <rPr>
        <sz val="9"/>
        <rFont val="Arial"/>
        <family val="2"/>
      </rPr>
      <t>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Data for 1960-2006 are not comparable to data for 2007 and later. This edition of table 1-11 is not comparable to those before the 2019 edition.</t>
    </r>
  </si>
  <si>
    <r>
      <t xml:space="preserve">d </t>
    </r>
    <r>
      <rPr>
        <sz val="9"/>
        <rFont val="Arial"/>
        <family val="2"/>
      </rPr>
      <t xml:space="preserve">1960-1993 </t>
    </r>
    <r>
      <rPr>
        <i/>
        <sz val="9"/>
        <rFont val="Arial"/>
        <family val="2"/>
      </rPr>
      <t>Motocycle</t>
    </r>
    <r>
      <rPr>
        <sz val="9"/>
        <rFont val="Arial"/>
        <family val="2"/>
      </rPr>
      <t xml:space="preserve"> data is included in</t>
    </r>
    <r>
      <rPr>
        <i/>
        <sz val="9"/>
        <rFont val="Arial"/>
        <family val="2"/>
      </rPr>
      <t xml:space="preserve"> Light duty vehicle, short wheel base</t>
    </r>
    <r>
      <rPr>
        <sz val="9"/>
        <rFont val="Arial"/>
        <family val="2"/>
      </rPr>
      <t>.</t>
    </r>
  </si>
  <si>
    <r>
      <t xml:space="preserve">e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Light duty vehicle, long wheel base</t>
    </r>
    <r>
      <rPr>
        <sz val="9"/>
        <rFont val="Arial"/>
        <family val="2"/>
      </rPr>
      <t>.</t>
    </r>
  </si>
  <si>
    <r>
      <t>f</t>
    </r>
    <r>
      <rPr>
        <sz val="9"/>
        <rFont val="Arial"/>
        <family val="2"/>
      </rPr>
      <t xml:space="preserve"> 1965: Light duty vehicle, long wheel base data included in all</t>
    </r>
    <r>
      <rPr>
        <i/>
        <sz val="9"/>
        <rFont val="Arial"/>
        <family val="2"/>
      </rPr>
      <t xml:space="preserve"> Trucks</t>
    </r>
    <r>
      <rPr>
        <sz val="9"/>
        <rFont val="Arial"/>
        <family val="2"/>
      </rPr>
      <t>.</t>
    </r>
  </si>
  <si>
    <r>
      <t xml:space="preserve">g </t>
    </r>
    <r>
      <rPr>
        <sz val="9"/>
        <rFont val="Arial"/>
        <family val="2"/>
      </rPr>
      <t>Prior to 1984, excludes most rural and smaller systems funded via Sections 18 and 16(b)(2), Urban Mass Transportation Act of 1964, as amended. Also prior to 1984, includes total vehicles owned and leased. Incudes vehicles available at maximum service.</t>
    </r>
  </si>
  <si>
    <r>
      <t xml:space="preserve">h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</si>
  <si>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i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</si>
  <si>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j</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publico, and vanpool.</t>
    </r>
  </si>
  <si>
    <r>
      <t>k</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</si>
  <si>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l </t>
    </r>
    <r>
      <rPr>
        <sz val="9"/>
        <rFont val="Arial"/>
        <family val="2"/>
      </rPr>
      <t>Data for Jan. 1, 1991-June 30, 1991 included in 1990 figure.</t>
    </r>
  </si>
  <si>
    <r>
      <t xml:space="preserve">m </t>
    </r>
    <r>
      <rPr>
        <i/>
        <sz val="9"/>
        <rFont val="Arial"/>
        <family val="2"/>
      </rPr>
      <t>Self-propelled vessels</t>
    </r>
    <r>
      <rPr>
        <sz val="9"/>
        <rFont val="Arial"/>
        <family val="2"/>
      </rPr>
      <t xml:space="preserve"> include dry-cargo and/or passenger, offshore supply vessels, railroad-car ferries, tankers, and towboats.</t>
    </r>
  </si>
  <si>
    <r>
      <t xml:space="preserve">n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</si>
  <si>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o </t>
    </r>
    <r>
      <rPr>
        <i/>
        <sz val="9"/>
        <rFont val="Arial"/>
        <family val="2"/>
      </rPr>
      <t>Recreational vessels</t>
    </r>
    <r>
      <rPr>
        <sz val="9"/>
        <rFont val="Arial"/>
        <family val="2"/>
      </rPr>
      <t xml:space="preserve"> that are required to be numbered in accordance with Chapter 123 of Title 46 U.S.C.</t>
    </r>
  </si>
  <si>
    <r>
      <t xml:space="preserve">p </t>
    </r>
    <r>
      <rPr>
        <i/>
        <sz val="9"/>
        <rFont val="Arial"/>
        <family val="2"/>
      </rPr>
      <t xml:space="preserve">Fleet </t>
    </r>
    <r>
      <rPr>
        <sz val="9"/>
        <rFont val="Arial"/>
        <family val="2"/>
      </rPr>
      <t>is as of January of each year.</t>
    </r>
  </si>
  <si>
    <r>
      <t xml:space="preserve">NOTES </t>
    </r>
    <r>
      <rPr>
        <sz val="9"/>
        <rFont val="Arial"/>
        <family val="2"/>
      </rPr>
      <t xml:space="preserve"> </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</si>
  <si>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</si>
  <si>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</si>
  <si>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</si>
  <si>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</si>
  <si>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</si>
  <si>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t>Air:</t>
  </si>
  <si>
    <t>Air carrier:</t>
  </si>
  <si>
    <r>
      <t>1960-65: U.S. Department of Transportation, Federal Aviation Administration,</t>
    </r>
    <r>
      <rPr>
        <i/>
        <sz val="9"/>
        <rFont val="Arial"/>
        <family val="2"/>
      </rPr>
      <t xml:space="preserve"> FAA Statistical Handbook of Aviation, </t>
    </r>
    <r>
      <rPr>
        <sz val="9"/>
        <rFont val="Arial"/>
        <family val="2"/>
      </rPr>
      <t>(Washington, DC: 1970), table 5.3.</t>
    </r>
  </si>
  <si>
    <r>
      <t xml:space="preserve">1970-75: U.S. Department of Transportation, Federal Aviation Administration, </t>
    </r>
    <r>
      <rPr>
        <i/>
        <sz val="9"/>
        <rFont val="Arial"/>
        <family val="2"/>
      </rPr>
      <t xml:space="preserve">FAA Statistical Handbook of Aviation, 1979 edition </t>
    </r>
    <r>
      <rPr>
        <sz val="9"/>
        <rFont val="Arial"/>
        <family val="2"/>
      </rPr>
      <t>(Washington, DC: 1979), table 5.1.</t>
    </r>
  </si>
  <si>
    <r>
      <t xml:space="preserve">1980-85: U.S. Department of Transportation, Federal Aviation Administration, </t>
    </r>
    <r>
      <rPr>
        <i/>
        <sz val="9"/>
        <rFont val="Arial"/>
        <family val="2"/>
      </rPr>
      <t xml:space="preserve">FAA Statistical Handbook of Aviation, Calendar Year 1986 </t>
    </r>
    <r>
      <rPr>
        <sz val="9"/>
        <rFont val="Arial"/>
        <family val="2"/>
      </rPr>
      <t>(Washington, DC: 1986), table 5.1.</t>
    </r>
  </si>
  <si>
    <r>
      <t xml:space="preserve">1990-94: U.S. Department of Transportation, Federal Aviation Administration, </t>
    </r>
    <r>
      <rPr>
        <i/>
        <sz val="9"/>
        <rFont val="Arial"/>
        <family val="2"/>
      </rPr>
      <t>FAA Statistical Handbook of Aviation, Calendar Year 1997</t>
    </r>
    <r>
      <rPr>
        <sz val="9"/>
        <rFont val="Arial"/>
        <family val="2"/>
      </rPr>
      <t xml:space="preserve"> (Washington, DC: unpublished), table 5.1, personal communication, Mar. 19, 1999.</t>
    </r>
  </si>
  <si>
    <r>
      <t xml:space="preserve">1995-2019: U.S. Department of Transportation, Federal Aviation Administration, </t>
    </r>
    <r>
      <rPr>
        <i/>
        <sz val="9"/>
        <rFont val="Arial"/>
        <family val="2"/>
      </rPr>
      <t>FAA Aerospace Forecasts</t>
    </r>
    <r>
      <rPr>
        <sz val="9"/>
        <rFont val="Arial"/>
        <family val="2"/>
      </rPr>
      <t>, tables  21, 22, and 27, available at https://www.faa.gov/data_research/aviation/aerospace_forecasts/ as of Jan. 6, 2021.</t>
    </r>
  </si>
  <si>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</si>
  <si>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</si>
  <si>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1970-75: U.S. Department of Transportation, Federal Aviation Administration,</t>
    </r>
    <r>
      <rPr>
        <i/>
        <sz val="9"/>
        <rFont val="Arial"/>
        <family val="2"/>
      </rPr>
      <t xml:space="preserve"> FAA Statistical Handbook of Aviation, Calendar Year 1976</t>
    </r>
    <r>
      <rPr>
        <sz val="9"/>
        <rFont val="Arial"/>
        <family val="2"/>
      </rPr>
      <t xml:space="preserve"> (Washington, DC: 1976), table 8-6.</t>
    </r>
  </si>
  <si>
    <r>
      <t xml:space="preserve">1980: U.S. Department of Transportation, Federal Aviation Administration, </t>
    </r>
    <r>
      <rPr>
        <i/>
        <sz val="9"/>
        <rFont val="Arial"/>
        <family val="2"/>
      </rPr>
      <t>General Aviation Activity Survey, Calendar Year 1980</t>
    </r>
    <r>
      <rPr>
        <sz val="9"/>
        <rFont val="Arial"/>
        <family val="2"/>
      </rPr>
      <t xml:space="preserve"> (Washington, DC: 1981), table 1-3.</t>
    </r>
  </si>
  <si>
    <r>
      <t xml:space="preserve">1985: U.S. Department of Transportation, Federal Aviation Administration, </t>
    </r>
    <r>
      <rPr>
        <i/>
        <sz val="9"/>
        <rFont val="Arial"/>
        <family val="2"/>
      </rPr>
      <t xml:space="preserve">General Aviation Activity Survey, Calendar Year 1985 </t>
    </r>
    <r>
      <rPr>
        <sz val="9"/>
        <rFont val="Arial"/>
        <family val="2"/>
      </rPr>
      <t>(Washington, DC: 1987), table 2-9.</t>
    </r>
  </si>
  <si>
    <r>
      <t xml:space="preserve">1990-2019: U.S. Department of Transportation, Federal Aviation Administration, </t>
    </r>
    <r>
      <rPr>
        <i/>
        <sz val="9"/>
        <rFont val="Arial"/>
        <family val="2"/>
      </rPr>
      <t xml:space="preserve">General Aviation and Air Taxi Activity Survey </t>
    </r>
    <r>
      <rPr>
        <sz val="9"/>
        <rFont val="Arial"/>
        <family val="2"/>
      </rPr>
      <t>(Annual Issues), table 1.1, available at http://www.faa.gov/data_research/aviation_data_statistics/general_aviation/ as of Jan. 6, 2021.</t>
    </r>
  </si>
  <si>
    <r>
      <t xml:space="preserve">1960-93: U.S. Department of Transportation, Federal Highway Administration, </t>
    </r>
    <r>
      <rPr>
        <i/>
        <sz val="9"/>
        <rFont val="Arial"/>
        <family val="2"/>
      </rPr>
      <t>Highway Statistics Summary to 1995,</t>
    </r>
    <r>
      <rPr>
        <sz val="9"/>
        <rFont val="Arial"/>
        <family val="2"/>
      </rPr>
      <t xml:space="preserve"> FHWA-PL-97-009 (Washington, DC: July 1997), table VM-201A, available at http://www.fhwa.dot.gov/policyinformation/statistics.cfm as of Mar. 18, 2020.</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</si>
  <si>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6, 2021.</t>
    </r>
  </si>
  <si>
    <r>
      <t>1960-1995: American Public Transit Association,</t>
    </r>
    <r>
      <rPr>
        <i/>
        <sz val="9"/>
        <rFont val="Arial"/>
        <family val="2"/>
      </rPr>
      <t xml:space="preserve"> Public Transportation Fact Book, Appendix A: Historical Tables </t>
    </r>
    <r>
      <rPr>
        <sz val="9"/>
        <rFont val="Arial"/>
        <family val="2"/>
      </rPr>
      <t>(Washington, DC), table 17.</t>
    </r>
  </si>
  <si>
    <r>
      <t xml:space="preserve">1996-2001: U.S. Department of Transportation, Federal Transit Administration, </t>
    </r>
    <r>
      <rPr>
        <i/>
        <sz val="9"/>
        <rFont val="Arial"/>
        <family val="2"/>
      </rPr>
      <t xml:space="preserve">National Transit Database, </t>
    </r>
    <r>
      <rPr>
        <sz val="9"/>
        <rFont val="Arial"/>
        <family val="2"/>
      </rPr>
      <t>table 19 (Washington, DC: Annual Issues).</t>
    </r>
  </si>
  <si>
    <r>
      <t xml:space="preserve">2002-19: U.S. Department of Transportation, Federal Transit Administration, </t>
    </r>
    <r>
      <rPr>
        <i/>
        <sz val="9"/>
        <rFont val="Arial"/>
        <family val="2"/>
      </rPr>
      <t xml:space="preserve">National Transit Database, </t>
    </r>
    <r>
      <rPr>
        <sz val="9"/>
        <rFont val="Arial"/>
        <family val="2"/>
      </rPr>
      <t>Annual Database Agency Mode Service (Washington, DC: Annual Issues), available at https://www.transit.dot.gov/ntd/ntd-data as of Jan. 6, 2021.</t>
    </r>
  </si>
  <si>
    <t>Rail (all categories, except Amtrak):</t>
  </si>
  <si>
    <r>
      <t xml:space="preserve">Association of American Railroads, </t>
    </r>
    <r>
      <rPr>
        <i/>
        <sz val="9"/>
        <rFont val="Arial"/>
        <family val="2"/>
      </rPr>
      <t xml:space="preserve">Railroad Facts </t>
    </r>
    <r>
      <rPr>
        <sz val="9"/>
        <rFont val="Arial"/>
        <family val="2"/>
      </rPr>
      <t>(Washington, DC: Annual Issues), p. 9 and 65, and similar pages in earlier editions.</t>
    </r>
  </si>
  <si>
    <t>1975-80: Amtrak, State and Local Affairs Department, personal communication.</t>
  </si>
  <si>
    <r>
      <t xml:space="preserve">1985-2000: Amtrak, </t>
    </r>
    <r>
      <rPr>
        <i/>
        <sz val="9"/>
        <rFont val="Arial"/>
        <family val="2"/>
      </rPr>
      <t xml:space="preserve">Amtrak Annual Report, </t>
    </r>
    <r>
      <rPr>
        <sz val="9"/>
        <rFont val="Arial"/>
        <family val="2"/>
      </rPr>
      <t>Statistical Appendix (Washington, DC: Annual Issues),</t>
    </r>
    <r>
      <rPr>
        <b/>
        <sz val="9"/>
        <rFont val="Arial"/>
        <family val="2"/>
      </rPr>
      <t xml:space="preserve"> </t>
    </r>
    <r>
      <rPr>
        <sz val="9"/>
        <rFont val="Arial"/>
        <family val="2"/>
      </rPr>
      <t>p. 47.</t>
    </r>
  </si>
  <si>
    <r>
      <t xml:space="preserve">2001-19: Association of American Railroads, </t>
    </r>
    <r>
      <rPr>
        <i/>
        <sz val="9"/>
        <rFont val="Arial"/>
        <family val="2"/>
      </rPr>
      <t xml:space="preserve">Railroad Facts </t>
    </r>
    <r>
      <rPr>
        <sz val="9"/>
        <rFont val="Arial"/>
        <family val="2"/>
      </rPr>
      <t>(Washington, DC: Annual Issues), p. 73 and similar pages in earlier editions.</t>
    </r>
  </si>
  <si>
    <t>Water transportation:</t>
  </si>
  <si>
    <t>Nonself-propelled vessels and self-propelled vessels:</t>
  </si>
  <si>
    <r>
      <t>1960-96: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https://www.iwr.usace.army.mil/about/technical-centers/wcsc-waterborne-commerce-statistics-center/ as of Nov. 14, 2016.</t>
    </r>
  </si>
  <si>
    <r>
      <t xml:space="preserve">1995-2019: U.S. Army, Corps of Engineers, </t>
    </r>
    <r>
      <rPr>
        <i/>
        <sz val="9"/>
        <rFont val="Arial"/>
        <family val="2"/>
      </rPr>
      <t>Waterborne Transportation Lines of The United States, Volume 1, National Summaries</t>
    </r>
    <r>
      <rPr>
        <sz val="9"/>
        <rFont val="Arial"/>
        <family val="2"/>
      </rPr>
      <t xml:space="preserve"> (New Orleans, LA : Annual Issues), table 2, available at https://www.iwr.usace.army.mil/about/technical-centers/wcsc-waterborne-commerce-statistics-center/ as of Jan. 6, 2021.</t>
    </r>
  </si>
  <si>
    <t>Oceangoing self-propelled vessels:</t>
  </si>
  <si>
    <r>
      <t xml:space="preserve">1960-99: U.S. Department of Transportation, Maritime Administration, </t>
    </r>
    <r>
      <rPr>
        <i/>
        <sz val="9"/>
        <rFont val="Arial"/>
        <family val="2"/>
      </rPr>
      <t xml:space="preserve">Merchant Fleets of the World </t>
    </r>
    <r>
      <rPr>
        <sz val="9"/>
        <rFont val="Arial"/>
        <family val="2"/>
      </rPr>
      <t>(Washington, DC: Annual issues), and unpublished revisions.</t>
    </r>
  </si>
  <si>
    <r>
      <t xml:space="preserve">2000-19: U.S. Department of Transportation, Maritime Administration, Vessel Fleet lists, </t>
    </r>
    <r>
      <rPr>
        <i/>
        <sz val="9"/>
        <rFont val="Arial"/>
        <family val="2"/>
      </rPr>
      <t>2000-2019 U.S.-Flag Privately-Owned Fleet Summary</t>
    </r>
    <r>
      <rPr>
        <sz val="9"/>
        <rFont val="Arial"/>
        <family val="2"/>
      </rPr>
      <t>, available at https://www.maritime.dot.gov/data-reports/data-statistics/data-statistics as of Jan. 6, 2021.</t>
    </r>
  </si>
  <si>
    <t>Recreational boats:</t>
  </si>
  <si>
    <r>
      <t xml:space="preserve">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Jan. 6,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</si>
</sst>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_)"/>
    <numFmt numFmtId="165" formatCode="yyyy\-mm\-dd"/>
    <numFmt numFmtId="166" formatCode="0.000"/>
    <numFmt numFmtId="167" formatCode="0.0000E+00"/>
    <numFmt numFmtId="168" formatCode="\(\R\)\ #,##0"/>
    <numFmt numFmtId="169" formatCode="\(\R\)\ General"/>
    <numFmt numFmtId="170" formatCode="[$-409]mmm\-yy;@"/>
    <numFmt numFmtId="171" formatCode="0.0%"/>
    <numFmt numFmtId="172" formatCode="&quot;(R)&quot;\ #,##0;&quot;(R) -&quot;#,##0;&quot;(R) &quot;\ 0"/>
    <numFmt numFmtId="173" formatCode="\ #,##0"/>
  </numFmts>
  <fonts count="36" x14ac:knownFonts="1">
    <font>
      <sz val="11"/>
      <color theme="1"/>
      <name val="Calibri"/>
      <family val="2"/>
      <scheme val="minor"/>
    </font>
    <font>
      <b/>
      <sz val="11"/>
      <color theme="1"/>
      <name val="Calibri"/>
      <family val="2"/>
      <scheme val="minor"/>
    </font>
    <font>
      <sz val="8"/>
      <name val="Calibri"/>
      <family val="2"/>
      <scheme val="minor"/>
    </font>
    <font>
      <b/>
      <sz val="12"/>
      <name val="Helv"/>
    </font>
    <font>
      <b/>
      <sz val="12"/>
      <name val="Arial"/>
      <family val="2"/>
    </font>
    <font>
      <sz val="10"/>
      <name val="Arial"/>
      <family val="2"/>
    </font>
    <font>
      <sz val="11"/>
      <name val="Arial Narrow"/>
      <family val="2"/>
    </font>
    <font>
      <b/>
      <sz val="11"/>
      <name val="Arial Narrow"/>
      <family val="2"/>
    </font>
    <font>
      <vertAlign val="superscript"/>
      <sz val="11"/>
      <name val="Arial Narrow"/>
      <family val="2"/>
    </font>
    <font>
      <b/>
      <vertAlign val="superscript"/>
      <sz val="11"/>
      <name val="Arial Narrow"/>
      <family val="2"/>
    </font>
    <font>
      <sz val="10"/>
      <name val="Helv"/>
    </font>
    <font>
      <b/>
      <sz val="9"/>
      <name val="Arial"/>
      <family val="2"/>
    </font>
    <font>
      <sz val="9"/>
      <name val="Arial"/>
      <family val="2"/>
    </font>
    <font>
      <b/>
      <sz val="10"/>
      <name val="Helv"/>
    </font>
    <font>
      <vertAlign val="superscript"/>
      <sz val="9"/>
      <name val="Arial"/>
      <family val="2"/>
    </font>
    <font>
      <sz val="8"/>
      <name val="Helv"/>
    </font>
    <font>
      <i/>
      <sz val="9"/>
      <name val="Arial"/>
      <family val="2"/>
    </font>
    <font>
      <sz val="11"/>
      <color theme="1"/>
      <name val="Calibri"/>
      <family val="2"/>
      <scheme val="minor"/>
    </font>
    <font>
      <vertAlign val="superscript"/>
      <sz val="12"/>
      <name val="Helv"/>
    </font>
    <font>
      <sz val="9"/>
      <name val="Arial Narrow"/>
      <family val="2"/>
    </font>
    <font>
      <i/>
      <vertAlign val="superscript"/>
      <sz val="9"/>
      <name val="Arial"/>
      <family val="2"/>
    </font>
    <font>
      <u/>
      <sz val="11"/>
      <color theme="10"/>
      <name val="Calibri"/>
      <family val="2"/>
      <scheme val="minor"/>
    </font>
    <font>
      <sz val="11"/>
      <color theme="1"/>
      <name val="Times New Roman"/>
      <family val="2"/>
    </font>
    <font>
      <sz val="12"/>
      <name val="Arial"/>
      <family val="2"/>
    </font>
    <font>
      <sz val="11"/>
      <color theme="1"/>
      <name val="Arial"/>
      <family val="2"/>
    </font>
    <font>
      <u/>
      <sz val="12"/>
      <color rgb="FF0000FF"/>
      <name val="Arial"/>
      <family val="2"/>
    </font>
    <font>
      <b/>
      <sz val="11"/>
      <color theme="1"/>
      <name val="Arial"/>
      <family val="2"/>
    </font>
    <font>
      <sz val="11"/>
      <name val="Arial"/>
      <family val="2"/>
    </font>
    <font>
      <b/>
      <sz val="11"/>
      <name val="Arial"/>
      <family val="2"/>
    </font>
    <font>
      <u/>
      <sz val="11"/>
      <color theme="10"/>
      <name val="Arial"/>
      <family val="2"/>
    </font>
    <font>
      <sz val="11"/>
      <color rgb="FF292929"/>
      <name val="Verdana"/>
      <family val="2"/>
    </font>
    <font>
      <b/>
      <sz val="14"/>
      <name val="Helv"/>
    </font>
    <font>
      <b/>
      <sz val="14"/>
      <name val="Arial"/>
      <family val="2"/>
    </font>
    <font>
      <sz val="8"/>
      <name val="Arial"/>
      <family val="2"/>
    </font>
    <font>
      <sz val="8"/>
      <name val="Arial Narrow"/>
      <family val="2"/>
    </font>
    <font>
      <sz val="10"/>
      <name val="Arial Narrow"/>
      <family val="2"/>
    </font>
  </fonts>
  <fills count="5">
    <fill>
      <patternFill patternType="none"/>
    </fill>
    <fill>
      <patternFill patternType="gray125"/>
    </fill>
    <fill>
      <patternFill patternType="solid">
        <fgColor rgb="FFFFFF00"/>
        <bgColor indexed="64"/>
      </patternFill>
    </fill>
    <fill>
      <patternFill patternType="solid">
        <fgColor indexed="22"/>
        <bgColor indexed="9"/>
      </patternFill>
    </fill>
    <fill>
      <patternFill patternType="solid">
        <fgColor theme="0" tint="-0.249977111117893"/>
        <bgColor indexed="64"/>
      </patternFill>
    </fill>
  </fills>
  <borders count="7">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right/>
      <top/>
      <bottom style="thin">
        <color indexed="22"/>
      </bottom>
      <diagonal/>
    </border>
    <border>
      <left/>
      <right/>
      <top style="medium">
        <color indexed="64"/>
      </top>
      <bottom/>
      <diagonal/>
    </border>
    <border>
      <left/>
      <right/>
      <top style="thin">
        <color indexed="64"/>
      </top>
      <bottom/>
      <diagonal/>
    </border>
  </borders>
  <cellStyleXfs count="15">
    <xf numFmtId="0" fontId="0" fillId="0" borderId="0"/>
    <xf numFmtId="0" fontId="3" fillId="0" borderId="0">
      <alignment horizontal="left"/>
    </xf>
    <xf numFmtId="164" fontId="10" fillId="0" borderId="4" applyNumberFormat="0" applyFill="0">
      <alignment horizontal="right"/>
    </xf>
    <xf numFmtId="0" fontId="13" fillId="0" borderId="4">
      <alignment horizontal="left"/>
    </xf>
    <xf numFmtId="0" fontId="15" fillId="0" borderId="0">
      <alignment horizontal="right"/>
    </xf>
    <xf numFmtId="9" fontId="17" fillId="0" borderId="0" applyFont="0" applyFill="0" applyBorder="0" applyAlignment="0" applyProtection="0"/>
    <xf numFmtId="0" fontId="18" fillId="0" borderId="0">
      <alignment horizontal="right"/>
    </xf>
    <xf numFmtId="0" fontId="15" fillId="0" borderId="0">
      <alignment horizontal="left"/>
    </xf>
    <xf numFmtId="0" fontId="13" fillId="3" borderId="0">
      <alignment horizontal="centerContinuous" wrapText="1"/>
    </xf>
    <xf numFmtId="0" fontId="21" fillId="0" borderId="0" applyNumberFormat="0" applyFill="0" applyBorder="0" applyAlignment="0" applyProtection="0"/>
    <xf numFmtId="0" fontId="22" fillId="0" borderId="0"/>
    <xf numFmtId="170" fontId="5" fillId="0" borderId="0"/>
    <xf numFmtId="0" fontId="31" fillId="0" borderId="0">
      <alignment horizontal="left" vertical="top"/>
    </xf>
    <xf numFmtId="0" fontId="13" fillId="0" borderId="4">
      <alignment horizontal="left" vertical="center"/>
    </xf>
    <xf numFmtId="3" fontId="15" fillId="0" borderId="4">
      <alignment horizontal="right" vertical="center"/>
    </xf>
  </cellStyleXfs>
  <cellXfs count="182">
    <xf numFmtId="0" fontId="0" fillId="0" borderId="0" xfId="0"/>
    <xf numFmtId="0" fontId="1" fillId="0" borderId="0" xfId="0" applyFont="1"/>
    <xf numFmtId="0" fontId="1" fillId="0" borderId="0" xfId="0" applyFont="1" applyAlignment="1">
      <alignment wrapText="1"/>
    </xf>
    <xf numFmtId="11" fontId="0" fillId="0" borderId="0" xfId="0" applyNumberFormat="1"/>
    <xf numFmtId="0" fontId="0" fillId="0" borderId="0" xfId="0" applyFont="1"/>
    <xf numFmtId="0" fontId="5" fillId="0" borderId="0" xfId="0" applyFont="1"/>
    <xf numFmtId="0" fontId="7" fillId="0" borderId="3" xfId="0" applyFont="1" applyBorder="1" applyAlignment="1">
      <alignment horizontal="center"/>
    </xf>
    <xf numFmtId="0" fontId="6" fillId="0" borderId="0" xfId="0" applyFont="1" applyAlignment="1">
      <alignment horizontal="center"/>
    </xf>
    <xf numFmtId="3" fontId="6" fillId="0" borderId="0" xfId="0" applyNumberFormat="1" applyFont="1" applyAlignment="1">
      <alignment horizontal="right"/>
    </xf>
    <xf numFmtId="0" fontId="6" fillId="0" borderId="0" xfId="0" applyFont="1"/>
    <xf numFmtId="3" fontId="6" fillId="0" borderId="1" xfId="0" applyNumberFormat="1" applyFont="1" applyBorder="1" applyAlignment="1">
      <alignment horizontal="right"/>
    </xf>
    <xf numFmtId="0" fontId="12" fillId="0" borderId="0" xfId="0" applyFont="1"/>
    <xf numFmtId="165" fontId="0" fillId="0" borderId="0" xfId="0" applyNumberFormat="1"/>
    <xf numFmtId="166" fontId="0" fillId="0" borderId="0" xfId="0" applyNumberFormat="1"/>
    <xf numFmtId="0" fontId="0" fillId="0" borderId="0" xfId="0" applyAlignment="1">
      <alignment horizontal="right"/>
    </xf>
    <xf numFmtId="10" fontId="0" fillId="0" borderId="0" xfId="0" applyNumberFormat="1"/>
    <xf numFmtId="167" fontId="0" fillId="0" borderId="0" xfId="0" applyNumberFormat="1"/>
    <xf numFmtId="1" fontId="6" fillId="0" borderId="2" xfId="0" applyNumberFormat="1" applyFont="1" applyBorder="1" applyAlignment="1">
      <alignment horizontal="center"/>
    </xf>
    <xf numFmtId="1" fontId="7" fillId="0" borderId="2" xfId="3" applyNumberFormat="1" applyFont="1" applyBorder="1" applyAlignment="1">
      <alignment horizontal="center"/>
    </xf>
    <xf numFmtId="1" fontId="7" fillId="0" borderId="2" xfId="0" applyNumberFormat="1" applyFont="1" applyBorder="1" applyAlignment="1">
      <alignment horizontal="center"/>
    </xf>
    <xf numFmtId="1" fontId="7" fillId="0" borderId="3" xfId="0" applyNumberFormat="1" applyFont="1" applyBorder="1" applyAlignment="1">
      <alignment horizontal="center"/>
    </xf>
    <xf numFmtId="1" fontId="6" fillId="0" borderId="0" xfId="0" applyNumberFormat="1" applyFont="1" applyAlignment="1">
      <alignment horizontal="center"/>
    </xf>
    <xf numFmtId="3" fontId="7" fillId="0" borderId="0" xfId="2" applyNumberFormat="1" applyFont="1" applyFill="1" applyBorder="1" applyAlignment="1">
      <alignment horizontal="left"/>
    </xf>
    <xf numFmtId="0" fontId="7" fillId="0" borderId="0" xfId="3" applyFont="1" applyBorder="1" applyAlignment="1">
      <alignment horizontal="right"/>
    </xf>
    <xf numFmtId="0" fontId="8" fillId="0" borderId="0" xfId="3" applyFont="1" applyBorder="1" applyAlignment="1">
      <alignment horizontal="right"/>
    </xf>
    <xf numFmtId="0" fontId="6" fillId="0" borderId="0" xfId="0" applyFont="1" applyAlignment="1">
      <alignment horizontal="right"/>
    </xf>
    <xf numFmtId="3" fontId="6" fillId="0" borderId="0" xfId="2" applyNumberFormat="1" applyFont="1" applyFill="1" applyBorder="1" applyAlignment="1">
      <alignment horizontal="left"/>
    </xf>
    <xf numFmtId="3" fontId="6" fillId="0" borderId="0" xfId="2" applyNumberFormat="1" applyFont="1" applyFill="1" applyBorder="1">
      <alignment horizontal="right"/>
    </xf>
    <xf numFmtId="3" fontId="6" fillId="0" borderId="0" xfId="0" applyNumberFormat="1" applyFont="1"/>
    <xf numFmtId="168" fontId="6" fillId="0" borderId="0" xfId="0" applyNumberFormat="1" applyFont="1" applyAlignment="1">
      <alignment horizontal="right"/>
    </xf>
    <xf numFmtId="3" fontId="6" fillId="0" borderId="1" xfId="2" applyNumberFormat="1" applyFont="1" applyFill="1" applyBorder="1" applyAlignment="1">
      <alignment horizontal="left"/>
    </xf>
    <xf numFmtId="3" fontId="6" fillId="0" borderId="1" xfId="2" applyNumberFormat="1" applyFont="1" applyFill="1" applyBorder="1">
      <alignment horizontal="right"/>
    </xf>
    <xf numFmtId="0" fontId="6" fillId="0" borderId="1" xfId="0" applyFont="1" applyBorder="1" applyAlignment="1">
      <alignment horizontal="right"/>
    </xf>
    <xf numFmtId="0" fontId="11" fillId="0" borderId="5" xfId="6" applyFont="1" applyBorder="1" applyAlignment="1" applyProtection="1">
      <alignment horizontal="left" vertical="center" wrapText="1"/>
      <protection locked="0"/>
    </xf>
    <xf numFmtId="0" fontId="12" fillId="0" borderId="0" xfId="0" applyFont="1" applyAlignment="1" applyProtection="1">
      <alignment horizontal="left" vertical="center"/>
      <protection locked="0"/>
    </xf>
    <xf numFmtId="3" fontId="12" fillId="0" borderId="0" xfId="2" applyNumberFormat="1" applyFont="1" applyFill="1" applyBorder="1" applyAlignment="1" applyProtection="1">
      <alignment horizontal="left" vertical="center" wrapText="1"/>
      <protection locked="0"/>
    </xf>
    <xf numFmtId="0" fontId="14" fillId="0" borderId="0" xfId="7" applyFont="1" applyAlignment="1" applyProtection="1">
      <alignment horizontal="left" vertical="center" wrapText="1"/>
      <protection locked="0"/>
    </xf>
    <xf numFmtId="0" fontId="14" fillId="0" borderId="0" xfId="7" applyFont="1" applyAlignment="1" applyProtection="1">
      <alignment horizontal="left" vertical="center"/>
      <protection locked="0"/>
    </xf>
    <xf numFmtId="3" fontId="14" fillId="0" borderId="0" xfId="7" applyNumberFormat="1" applyFont="1" applyAlignment="1" applyProtection="1">
      <alignment horizontal="left" vertical="center" wrapText="1"/>
      <protection locked="0"/>
    </xf>
    <xf numFmtId="0" fontId="12" fillId="0" borderId="0" xfId="0" applyFont="1" applyAlignment="1" applyProtection="1">
      <alignment horizontal="left" vertical="center" wrapText="1"/>
      <protection locked="0"/>
    </xf>
    <xf numFmtId="0" fontId="11" fillId="0" borderId="0" xfId="6" applyFont="1" applyAlignment="1" applyProtection="1">
      <alignment horizontal="left" vertical="center" wrapText="1"/>
      <protection locked="0"/>
    </xf>
    <xf numFmtId="49" fontId="11" fillId="0" borderId="0" xfId="0" applyNumberFormat="1" applyFont="1" applyAlignment="1" applyProtection="1">
      <alignment horizontal="left" vertical="center" wrapText="1"/>
      <protection locked="0"/>
    </xf>
    <xf numFmtId="3" fontId="12" fillId="0" borderId="0" xfId="0" applyNumberFormat="1" applyFont="1" applyAlignment="1" applyProtection="1">
      <alignment horizontal="left" vertical="center" wrapText="1"/>
      <protection locked="0"/>
    </xf>
    <xf numFmtId="49" fontId="16" fillId="0" borderId="0" xfId="0" applyNumberFormat="1" applyFont="1" applyAlignment="1" applyProtection="1">
      <alignment horizontal="left" vertical="center" wrapText="1"/>
      <protection locked="0"/>
    </xf>
    <xf numFmtId="49" fontId="12" fillId="0" borderId="0" xfId="0" applyNumberFormat="1" applyFont="1" applyAlignment="1" applyProtection="1">
      <alignment horizontal="left" vertical="center" wrapText="1"/>
      <protection locked="0"/>
    </xf>
    <xf numFmtId="3" fontId="12" fillId="0" borderId="0" xfId="0" applyNumberFormat="1" applyFont="1" applyAlignment="1" applyProtection="1">
      <alignment horizontal="left" vertical="center"/>
      <protection locked="0"/>
    </xf>
    <xf numFmtId="3" fontId="16" fillId="0" borderId="0" xfId="0" applyNumberFormat="1" applyFont="1" applyAlignment="1" applyProtection="1">
      <alignment horizontal="left" vertical="center" wrapText="1"/>
      <protection locked="0"/>
    </xf>
    <xf numFmtId="0" fontId="12" fillId="0" borderId="0" xfId="0" applyFont="1" applyAlignment="1">
      <alignment horizontal="left"/>
    </xf>
    <xf numFmtId="0" fontId="12" fillId="0" borderId="0" xfId="0" applyFont="1" applyAlignment="1">
      <alignment horizontal="right"/>
    </xf>
    <xf numFmtId="0" fontId="19" fillId="0" borderId="0" xfId="0" applyFont="1" applyAlignment="1">
      <alignment horizontal="left"/>
    </xf>
    <xf numFmtId="0" fontId="6" fillId="0" borderId="0" xfId="0" applyFont="1" applyAlignment="1">
      <alignment horizontal="left"/>
    </xf>
    <xf numFmtId="0" fontId="19" fillId="0" borderId="0" xfId="0" applyFont="1"/>
    <xf numFmtId="11" fontId="0" fillId="2" borderId="0" xfId="0" applyNumberFormat="1" applyFill="1"/>
    <xf numFmtId="0" fontId="0" fillId="2" borderId="0" xfId="0" applyFill="1"/>
    <xf numFmtId="0" fontId="5" fillId="0" borderId="0" xfId="0" applyFont="1" applyAlignment="1">
      <alignment wrapText="1"/>
    </xf>
    <xf numFmtId="0" fontId="7" fillId="0" borderId="3" xfId="8" applyFont="1" applyFill="1" applyBorder="1" applyAlignment="1">
      <alignment horizontal="center" wrapText="1"/>
    </xf>
    <xf numFmtId="169" fontId="7" fillId="0" borderId="3" xfId="0" applyNumberFormat="1" applyFont="1" applyBorder="1" applyAlignment="1">
      <alignment horizontal="center"/>
    </xf>
    <xf numFmtId="0" fontId="7" fillId="0" borderId="0" xfId="8" applyFont="1" applyFill="1" applyAlignment="1">
      <alignment horizontal="left" wrapText="1"/>
    </xf>
    <xf numFmtId="3" fontId="7" fillId="0" borderId="0" xfId="8" applyNumberFormat="1" applyFont="1" applyFill="1" applyAlignment="1">
      <alignment horizontal="right"/>
    </xf>
    <xf numFmtId="3" fontId="7" fillId="0" borderId="6" xfId="8" applyNumberFormat="1" applyFont="1" applyFill="1" applyBorder="1" applyAlignment="1">
      <alignment horizontal="right"/>
    </xf>
    <xf numFmtId="0" fontId="6" fillId="0" borderId="0" xfId="8" applyFont="1" applyFill="1" applyAlignment="1">
      <alignment horizontal="left" wrapText="1" indent="1"/>
    </xf>
    <xf numFmtId="3" fontId="7" fillId="0" borderId="0" xfId="0" applyNumberFormat="1" applyFont="1"/>
    <xf numFmtId="0" fontId="7" fillId="0" borderId="0" xfId="0" applyFont="1" applyAlignment="1">
      <alignment horizontal="center"/>
    </xf>
    <xf numFmtId="3" fontId="7" fillId="0" borderId="0" xfId="8" applyNumberFormat="1" applyFont="1" applyFill="1" applyAlignment="1">
      <alignment horizontal="center"/>
    </xf>
    <xf numFmtId="3" fontId="7" fillId="0" borderId="0" xfId="0" applyNumberFormat="1" applyFont="1" applyAlignment="1">
      <alignment horizontal="center"/>
    </xf>
    <xf numFmtId="0" fontId="6" fillId="0" borderId="1" xfId="8" applyFont="1" applyFill="1" applyBorder="1" applyAlignment="1">
      <alignment horizontal="left" wrapText="1" indent="1"/>
    </xf>
    <xf numFmtId="3" fontId="6" fillId="0" borderId="1" xfId="0" applyNumberFormat="1" applyFont="1" applyBorder="1"/>
    <xf numFmtId="0" fontId="5" fillId="0" borderId="0" xfId="0" applyFont="1" applyAlignment="1">
      <alignment horizontal="center"/>
    </xf>
    <xf numFmtId="3" fontId="5" fillId="0" borderId="0" xfId="0" applyNumberFormat="1" applyFont="1"/>
    <xf numFmtId="0" fontId="23" fillId="0" borderId="0" xfId="10" applyFont="1" applyAlignment="1">
      <alignment vertical="center"/>
    </xf>
    <xf numFmtId="0" fontId="24" fillId="0" borderId="0" xfId="0" applyFont="1"/>
    <xf numFmtId="0" fontId="25" fillId="0" borderId="0" xfId="9" applyFont="1" applyAlignment="1" applyProtection="1"/>
    <xf numFmtId="0" fontId="26" fillId="0" borderId="0" xfId="0" applyFont="1"/>
    <xf numFmtId="0" fontId="24" fillId="0" borderId="0" xfId="0" applyFont="1" applyAlignment="1">
      <alignment wrapText="1"/>
    </xf>
    <xf numFmtId="17" fontId="27" fillId="0" borderId="0" xfId="11" quotePrefix="1" applyNumberFormat="1" applyFont="1"/>
    <xf numFmtId="171" fontId="24" fillId="0" borderId="0" xfId="0" applyNumberFormat="1" applyFont="1"/>
    <xf numFmtId="3" fontId="24" fillId="0" borderId="0" xfId="0" applyNumberFormat="1" applyFont="1"/>
    <xf numFmtId="3" fontId="27" fillId="0" borderId="0" xfId="0" applyNumberFormat="1" applyFont="1"/>
    <xf numFmtId="171" fontId="24" fillId="0" borderId="0" xfId="5" applyNumberFormat="1" applyFont="1"/>
    <xf numFmtId="170" fontId="27" fillId="0" borderId="0" xfId="11" applyFont="1"/>
    <xf numFmtId="0" fontId="24" fillId="0" borderId="0" xfId="0" applyFont="1" applyAlignment="1"/>
    <xf numFmtId="0" fontId="1" fillId="4" borderId="0" xfId="0" applyFont="1" applyFill="1"/>
    <xf numFmtId="0" fontId="21" fillId="0" borderId="0" xfId="9" applyAlignment="1">
      <alignment wrapText="1"/>
    </xf>
    <xf numFmtId="0" fontId="0" fillId="0" borderId="0" xfId="0" applyAlignment="1">
      <alignment wrapText="1"/>
    </xf>
    <xf numFmtId="0" fontId="0" fillId="0" borderId="0" xfId="0" applyAlignment="1">
      <alignment horizontal="left"/>
    </xf>
    <xf numFmtId="0" fontId="30" fillId="0" borderId="0" xfId="0" applyFont="1" applyAlignment="1">
      <alignment horizontal="left" vertical="center" wrapText="1" indent="1"/>
    </xf>
    <xf numFmtId="0" fontId="12" fillId="0" borderId="0" xfId="0" applyFont="1" applyAlignment="1">
      <alignment horizontal="left" wrapText="1"/>
    </xf>
    <xf numFmtId="0" fontId="1" fillId="0" borderId="0" xfId="0" applyFont="1" applyAlignment="1">
      <alignment horizontal="center"/>
    </xf>
    <xf numFmtId="0" fontId="14" fillId="0" borderId="0" xfId="7" applyFont="1" applyAlignment="1" applyProtection="1">
      <alignment horizontal="left" vertical="center"/>
      <protection locked="0"/>
    </xf>
    <xf numFmtId="0" fontId="4" fillId="0" borderId="1" xfId="1" applyFont="1" applyBorder="1" applyAlignment="1">
      <alignment horizontal="left" wrapText="1"/>
    </xf>
    <xf numFmtId="0" fontId="11" fillId="0" borderId="5" xfId="6" applyFont="1" applyBorder="1" applyAlignment="1" applyProtection="1">
      <alignment horizontal="left" vertical="center" wrapText="1"/>
      <protection locked="0"/>
    </xf>
    <xf numFmtId="3" fontId="12" fillId="0" borderId="0" xfId="2" applyNumberFormat="1" applyFont="1" applyFill="1" applyBorder="1" applyAlignment="1" applyProtection="1">
      <alignment horizontal="left" vertical="center" wrapText="1"/>
      <protection locked="0"/>
    </xf>
    <xf numFmtId="0" fontId="14" fillId="0" borderId="0" xfId="7" applyFont="1" applyAlignment="1" applyProtection="1">
      <alignment horizontal="left" vertical="center" wrapText="1"/>
      <protection locked="0"/>
    </xf>
    <xf numFmtId="3" fontId="12" fillId="0" borderId="0" xfId="0" applyNumberFormat="1" applyFont="1" applyAlignment="1" applyProtection="1">
      <alignment horizontal="left" vertical="center" wrapText="1"/>
      <protection locked="0"/>
    </xf>
    <xf numFmtId="3" fontId="14" fillId="0" borderId="0" xfId="7" applyNumberFormat="1" applyFont="1" applyAlignment="1" applyProtection="1">
      <alignment horizontal="left" vertical="center" wrapText="1"/>
      <protection locked="0"/>
    </xf>
    <xf numFmtId="0" fontId="12" fillId="0" borderId="0" xfId="0" applyFont="1" applyAlignment="1" applyProtection="1">
      <alignment horizontal="left" vertical="center" wrapText="1"/>
      <protection locked="0"/>
    </xf>
    <xf numFmtId="0" fontId="11" fillId="0" borderId="0" xfId="6" applyFont="1" applyAlignment="1" applyProtection="1">
      <alignment horizontal="left" vertical="center" wrapText="1"/>
      <protection locked="0"/>
    </xf>
    <xf numFmtId="49" fontId="11" fillId="0" borderId="0" xfId="0" applyNumberFormat="1" applyFont="1" applyAlignment="1" applyProtection="1">
      <alignment horizontal="left" vertical="center" wrapText="1"/>
      <protection locked="0"/>
    </xf>
    <xf numFmtId="49" fontId="16" fillId="0" borderId="0" xfId="0" applyNumberFormat="1" applyFont="1" applyAlignment="1" applyProtection="1">
      <alignment horizontal="left" vertical="center" wrapText="1"/>
      <protection locked="0"/>
    </xf>
    <xf numFmtId="49" fontId="12" fillId="0" borderId="0" xfId="0" applyNumberFormat="1" applyFont="1" applyAlignment="1" applyProtection="1">
      <alignment horizontal="left" vertical="center" wrapText="1"/>
      <protection locked="0"/>
    </xf>
    <xf numFmtId="3" fontId="12" fillId="0" borderId="0" xfId="0" applyNumberFormat="1" applyFont="1" applyAlignment="1" applyProtection="1">
      <alignment horizontal="left" vertical="center"/>
      <protection locked="0"/>
    </xf>
    <xf numFmtId="3" fontId="16" fillId="0" borderId="0" xfId="0" applyNumberFormat="1" applyFont="1" applyAlignment="1" applyProtection="1">
      <alignment horizontal="left" vertical="center" wrapText="1"/>
      <protection locked="0"/>
    </xf>
    <xf numFmtId="0" fontId="11" fillId="0" borderId="5" xfId="8" applyFont="1" applyFill="1" applyBorder="1" applyAlignment="1">
      <alignment wrapText="1"/>
    </xf>
    <xf numFmtId="0" fontId="11" fillId="0" borderId="0" xfId="8" applyFont="1" applyFill="1" applyAlignment="1">
      <alignment horizontal="center" wrapText="1"/>
    </xf>
    <xf numFmtId="0" fontId="14" fillId="0" borderId="0" xfId="0" applyFont="1" applyAlignment="1">
      <alignment wrapText="1"/>
    </xf>
    <xf numFmtId="0" fontId="11" fillId="0" borderId="0" xfId="0" applyFont="1"/>
    <xf numFmtId="0" fontId="12" fillId="0" borderId="0" xfId="0" applyFont="1" applyAlignment="1">
      <alignment wrapText="1"/>
    </xf>
    <xf numFmtId="0" fontId="12" fillId="0" borderId="0" xfId="0" applyFont="1" applyAlignment="1">
      <alignment horizontal="left" wrapText="1"/>
    </xf>
    <xf numFmtId="0" fontId="11" fillId="0" borderId="0" xfId="3" applyFont="1" applyBorder="1" applyAlignment="1">
      <alignment wrapText="1"/>
    </xf>
    <xf numFmtId="0" fontId="12" fillId="0" borderId="0" xfId="0" applyFont="1" applyAlignment="1">
      <alignment horizontal="left"/>
    </xf>
    <xf numFmtId="0" fontId="11" fillId="0" borderId="0" xfId="0" applyFont="1" applyAlignment="1">
      <alignment horizontal="left" wrapText="1"/>
    </xf>
    <xf numFmtId="170" fontId="27" fillId="0" borderId="0" xfId="11" applyFont="1" applyAlignment="1">
      <alignment horizontal="left" wrapText="1"/>
    </xf>
    <xf numFmtId="170" fontId="29" fillId="0" borderId="0" xfId="9" applyNumberFormat="1" applyFont="1" applyBorder="1" applyAlignment="1">
      <alignment horizontal="left" wrapText="1"/>
    </xf>
    <xf numFmtId="0" fontId="24" fillId="0" borderId="0" xfId="0" applyFont="1" applyAlignment="1">
      <alignment horizontal="center"/>
    </xf>
    <xf numFmtId="0" fontId="4" fillId="0" borderId="1" xfId="12" applyFont="1" applyBorder="1" applyAlignment="1">
      <alignment horizontal="left" wrapText="1"/>
    </xf>
    <xf numFmtId="0" fontId="6" fillId="0" borderId="2" xfId="0" applyFont="1" applyBorder="1" applyAlignment="1">
      <alignment horizontal="center"/>
    </xf>
    <xf numFmtId="0" fontId="7" fillId="0" borderId="2" xfId="3" applyFont="1" applyBorder="1" applyAlignment="1">
      <alignment horizontal="center"/>
    </xf>
    <xf numFmtId="0" fontId="7" fillId="0" borderId="2" xfId="0" applyFont="1" applyBorder="1" applyAlignment="1">
      <alignment horizontal="center"/>
    </xf>
    <xf numFmtId="0" fontId="7" fillId="0" borderId="0" xfId="13" quotePrefix="1" applyFont="1" applyBorder="1" applyAlignment="1">
      <alignment horizontal="left"/>
    </xf>
    <xf numFmtId="3" fontId="6" fillId="0" borderId="0" xfId="14" applyFont="1" applyBorder="1" applyAlignment="1">
      <alignment horizontal="right"/>
    </xf>
    <xf numFmtId="0" fontId="7" fillId="0" borderId="0" xfId="0" applyFont="1"/>
    <xf numFmtId="0" fontId="27" fillId="0" borderId="0" xfId="0" applyFont="1"/>
    <xf numFmtId="0" fontId="6" fillId="0" borderId="0" xfId="13" applyFont="1" applyBorder="1" applyAlignment="1">
      <alignment horizontal="left"/>
    </xf>
    <xf numFmtId="3" fontId="7" fillId="0" borderId="0" xfId="14" applyFont="1" applyBorder="1" applyAlignment="1">
      <alignment horizontal="right"/>
    </xf>
    <xf numFmtId="0" fontId="7" fillId="0" borderId="0" xfId="13" applyFont="1" applyBorder="1" applyAlignment="1">
      <alignment horizontal="left"/>
    </xf>
    <xf numFmtId="0" fontId="27" fillId="0" borderId="0" xfId="0" applyFont="1" applyAlignment="1">
      <alignment horizontal="right"/>
    </xf>
    <xf numFmtId="172" fontId="6" fillId="0" borderId="0" xfId="13" applyNumberFormat="1" applyFont="1" applyBorder="1" applyAlignment="1">
      <alignment horizontal="left"/>
    </xf>
    <xf numFmtId="3" fontId="27" fillId="0" borderId="0" xfId="0" applyNumberFormat="1" applyFont="1" applyAlignment="1">
      <alignment horizontal="right"/>
    </xf>
    <xf numFmtId="3" fontId="6" fillId="0" borderId="0" xfId="13" applyNumberFormat="1" applyFont="1" applyBorder="1" applyAlignment="1">
      <alignment horizontal="right"/>
    </xf>
    <xf numFmtId="168" fontId="6" fillId="0" borderId="0" xfId="14" applyNumberFormat="1" applyFont="1" applyBorder="1" applyAlignment="1">
      <alignment horizontal="right"/>
    </xf>
    <xf numFmtId="3" fontId="6" fillId="0" borderId="0" xfId="0" applyNumberFormat="1" applyFont="1" applyAlignment="1">
      <alignment horizontal="right" wrapText="1"/>
    </xf>
    <xf numFmtId="0" fontId="6" fillId="0" borderId="0" xfId="13" applyFont="1" applyBorder="1" applyAlignment="1">
      <alignment horizontal="left" wrapText="1"/>
    </xf>
    <xf numFmtId="173" fontId="6" fillId="0" borderId="0" xfId="0" applyNumberFormat="1" applyFont="1"/>
    <xf numFmtId="0" fontId="6" fillId="0" borderId="1" xfId="13" applyFont="1" applyBorder="1" applyAlignment="1">
      <alignment horizontal="left"/>
    </xf>
    <xf numFmtId="3" fontId="6" fillId="0" borderId="1" xfId="14" applyFont="1" applyBorder="1" applyAlignment="1">
      <alignment horizontal="right"/>
    </xf>
    <xf numFmtId="3" fontId="6" fillId="0" borderId="1" xfId="13" applyNumberFormat="1" applyFont="1" applyBorder="1" applyAlignment="1">
      <alignment horizontal="right"/>
    </xf>
    <xf numFmtId="0" fontId="11" fillId="0" borderId="5" xfId="0" applyFont="1" applyBorder="1" applyAlignment="1">
      <alignment vertical="center" wrapText="1"/>
    </xf>
    <xf numFmtId="0" fontId="11" fillId="0" borderId="5" xfId="0" applyFont="1" applyBorder="1" applyAlignment="1">
      <alignment vertical="center" wrapText="1"/>
    </xf>
    <xf numFmtId="3" fontId="12" fillId="0" borderId="0" xfId="0" applyNumberFormat="1" applyFont="1" applyAlignment="1">
      <alignment horizontal="left" vertical="center"/>
    </xf>
    <xf numFmtId="0" fontId="12" fillId="0" borderId="0" xfId="0" applyFont="1" applyAlignment="1">
      <alignment vertical="center"/>
    </xf>
    <xf numFmtId="0" fontId="11" fillId="0" borderId="0" xfId="0" applyFont="1" applyAlignment="1">
      <alignment vertical="center" wrapText="1"/>
    </xf>
    <xf numFmtId="0" fontId="11" fillId="0" borderId="0" xfId="0" applyFont="1" applyAlignment="1">
      <alignment vertical="center" wrapText="1"/>
    </xf>
    <xf numFmtId="3" fontId="12" fillId="0" borderId="0" xfId="0" applyNumberFormat="1" applyFont="1" applyAlignment="1">
      <alignment horizontal="right" vertical="center"/>
    </xf>
    <xf numFmtId="0" fontId="14" fillId="0" borderId="0" xfId="13" applyFont="1" applyBorder="1" applyAlignment="1">
      <alignment vertical="center" wrapText="1"/>
    </xf>
    <xf numFmtId="0" fontId="14" fillId="0" borderId="0" xfId="13" applyFont="1" applyBorder="1" applyAlignment="1">
      <alignment vertical="center" wrapText="1"/>
    </xf>
    <xf numFmtId="0" fontId="12" fillId="0" borderId="0" xfId="0" applyFont="1" applyAlignment="1">
      <alignment horizontal="left" vertical="center"/>
    </xf>
    <xf numFmtId="0" fontId="14" fillId="0" borderId="0" xfId="7" applyFont="1" applyAlignment="1">
      <alignment vertical="center" wrapText="1"/>
    </xf>
    <xf numFmtId="0" fontId="14" fillId="0" borderId="0" xfId="7" applyFont="1" applyAlignment="1">
      <alignment vertical="center" wrapText="1"/>
    </xf>
    <xf numFmtId="0" fontId="12" fillId="0" borderId="0" xfId="7" applyFont="1" applyAlignment="1">
      <alignment vertical="center" wrapText="1"/>
    </xf>
    <xf numFmtId="0" fontId="12" fillId="0" borderId="0" xfId="7" applyFont="1" applyAlignment="1">
      <alignment vertical="center" wrapText="1"/>
    </xf>
    <xf numFmtId="0" fontId="14" fillId="0" borderId="0" xfId="7" applyFont="1" applyAlignment="1">
      <alignment horizontal="left" vertical="center" wrapText="1"/>
    </xf>
    <xf numFmtId="0" fontId="14" fillId="0" borderId="0" xfId="7" applyFont="1" applyAlignment="1">
      <alignment horizontal="left" vertical="center" wrapText="1"/>
    </xf>
    <xf numFmtId="0" fontId="11" fillId="0" borderId="0" xfId="7" applyFont="1" applyAlignment="1">
      <alignment vertical="center" wrapText="1"/>
    </xf>
    <xf numFmtId="0" fontId="11" fillId="0" borderId="0" xfId="7" applyFont="1" applyAlignment="1">
      <alignment vertical="center" wrapText="1"/>
    </xf>
    <xf numFmtId="0" fontId="12" fillId="0" borderId="0" xfId="0" applyFont="1" applyAlignment="1">
      <alignment vertical="center" wrapText="1"/>
    </xf>
    <xf numFmtId="0" fontId="12" fillId="0" borderId="0" xfId="0" applyFont="1" applyAlignment="1">
      <alignment vertical="center" wrapText="1"/>
    </xf>
    <xf numFmtId="2" fontId="12" fillId="0" borderId="0" xfId="0" applyNumberFormat="1" applyFont="1" applyAlignment="1">
      <alignment vertical="center" wrapText="1"/>
    </xf>
    <xf numFmtId="2" fontId="12" fillId="0" borderId="0" xfId="0" applyNumberFormat="1" applyFont="1" applyAlignment="1">
      <alignment vertical="center" wrapText="1"/>
    </xf>
    <xf numFmtId="0" fontId="12" fillId="0" borderId="0" xfId="0" applyFont="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wrapText="1"/>
    </xf>
    <xf numFmtId="49" fontId="16" fillId="0" borderId="0" xfId="0" applyNumberFormat="1" applyFont="1" applyAlignment="1">
      <alignment vertical="center" wrapText="1"/>
    </xf>
    <xf numFmtId="49" fontId="16" fillId="0" borderId="0" xfId="0" applyNumberFormat="1" applyFont="1" applyAlignment="1">
      <alignment vertical="center" wrapText="1"/>
    </xf>
    <xf numFmtId="49" fontId="12" fillId="0" borderId="0" xfId="0" applyNumberFormat="1" applyFont="1" applyAlignment="1">
      <alignment horizontal="left" vertical="center" wrapText="1"/>
    </xf>
    <xf numFmtId="49" fontId="12" fillId="0" borderId="0" xfId="0" applyNumberFormat="1" applyFont="1" applyAlignment="1">
      <alignment horizontal="left" vertical="center" wrapText="1"/>
    </xf>
    <xf numFmtId="49" fontId="12" fillId="0" borderId="0" xfId="0" applyNumberFormat="1" applyFont="1" applyAlignment="1">
      <alignment vertical="center" wrapText="1"/>
    </xf>
    <xf numFmtId="49" fontId="12" fillId="0" borderId="0" xfId="0" applyNumberFormat="1" applyFont="1" applyAlignment="1">
      <alignment vertical="center" wrapText="1"/>
    </xf>
    <xf numFmtId="49" fontId="11" fillId="0" borderId="0" xfId="0" applyNumberFormat="1" applyFont="1" applyAlignment="1">
      <alignment vertical="center" wrapText="1"/>
    </xf>
    <xf numFmtId="49" fontId="11" fillId="0" borderId="0" xfId="0" applyNumberFormat="1" applyFont="1" applyAlignment="1">
      <alignment vertical="center" wrapText="1"/>
    </xf>
    <xf numFmtId="49" fontId="12" fillId="0" borderId="0" xfId="0" applyNumberFormat="1" applyFont="1" applyAlignment="1">
      <alignment wrapText="1"/>
    </xf>
    <xf numFmtId="49" fontId="12" fillId="0" borderId="0" xfId="0" applyNumberFormat="1" applyFont="1" applyAlignment="1">
      <alignment wrapText="1"/>
    </xf>
    <xf numFmtId="49" fontId="12" fillId="0" borderId="0" xfId="0" applyNumberFormat="1" applyFont="1" applyAlignment="1">
      <alignment horizontal="left" wrapText="1"/>
    </xf>
    <xf numFmtId="49" fontId="12" fillId="0" borderId="0" xfId="0" applyNumberFormat="1" applyFont="1" applyAlignment="1">
      <alignment horizontal="left" wrapText="1"/>
    </xf>
    <xf numFmtId="49" fontId="11" fillId="0" borderId="0" xfId="0" applyNumberFormat="1" applyFont="1" applyAlignment="1">
      <alignment horizontal="left"/>
    </xf>
    <xf numFmtId="49" fontId="33" fillId="0" borderId="0" xfId="0" applyNumberFormat="1" applyFont="1" applyAlignment="1">
      <alignment horizontal="left"/>
    </xf>
    <xf numFmtId="0" fontId="33" fillId="0" borderId="0" xfId="0" applyFont="1" applyAlignment="1">
      <alignment horizontal="left"/>
    </xf>
    <xf numFmtId="0" fontId="34" fillId="0" borderId="0" xfId="0" applyFont="1" applyAlignment="1">
      <alignment horizontal="left"/>
    </xf>
    <xf numFmtId="0" fontId="33" fillId="0" borderId="0" xfId="0" applyFont="1"/>
    <xf numFmtId="0" fontId="34" fillId="0" borderId="0" xfId="0" applyFont="1"/>
    <xf numFmtId="0" fontId="35" fillId="0" borderId="0" xfId="0" applyFont="1"/>
    <xf numFmtId="2" fontId="0" fillId="0" borderId="0" xfId="0" applyNumberFormat="1"/>
  </cellXfs>
  <cellStyles count="15">
    <cellStyle name="Data" xfId="2" xr:uid="{613CD994-FAE3-4AF2-A5A0-B3D41A186885}"/>
    <cellStyle name="Data_Sheet1 (2)_1" xfId="14" xr:uid="{93993D90-FD94-41C9-A3A2-A6482162E20C}"/>
    <cellStyle name="Hed Side" xfId="3" xr:uid="{BA912E28-76D5-46DC-ABB3-9FEED20A42AA}"/>
    <cellStyle name="Hed Side_Sheet1 (2)_1" xfId="13" xr:uid="{BDA24045-6D81-4603-9A05-11770EE92154}"/>
    <cellStyle name="Hed Top" xfId="8" xr:uid="{7B2B89BF-5176-4CE5-8B3C-8F5EA0827C42}"/>
    <cellStyle name="Hyperlink" xfId="9" builtinId="8"/>
    <cellStyle name="Normal" xfId="0" builtinId="0"/>
    <cellStyle name="Normal 10" xfId="11" xr:uid="{DA0BB684-9571-4886-894D-17AA5FEF42C3}"/>
    <cellStyle name="Normal 4 2" xfId="10" xr:uid="{8C9818AE-F288-4271-B6B8-1CC0D1EF7650}"/>
    <cellStyle name="Percent" xfId="5" builtinId="5"/>
    <cellStyle name="Source Hed" xfId="4" xr:uid="{39440446-07C0-46EC-B196-E990B2075C93}"/>
    <cellStyle name="Source Superscript" xfId="6" xr:uid="{55B1BAC9-0608-4624-88D3-3F5480D81FF2}"/>
    <cellStyle name="Source Text" xfId="7" xr:uid="{DBA05707-1B2B-4723-B9D6-D14540607DDC}"/>
    <cellStyle name="Title-1" xfId="12" xr:uid="{1865A13F-205D-4B05-8FED-F9DF73813B80}"/>
    <cellStyle name="Title-2" xfId="1" xr:uid="{4855508D-0AA1-4F29-B79A-D05E5BBE31D7}"/>
  </cellStyles>
  <dxfs count="8">
    <dxf>
      <fill>
        <patternFill>
          <bgColor rgb="FFFFFF00"/>
        </patternFill>
      </fill>
    </dxf>
    <dxf>
      <fill>
        <patternFill>
          <bgColor rgb="FFFFFF00"/>
        </patternFill>
      </fill>
    </dxf>
    <dxf>
      <font>
        <b val="0"/>
        <i val="0"/>
        <strike val="0"/>
        <condense val="0"/>
        <extend val="0"/>
        <outline val="0"/>
        <shadow val="0"/>
        <u val="none"/>
        <vertAlign val="baseline"/>
        <sz val="11"/>
        <color theme="1"/>
        <name val="Arial"/>
        <scheme val="none"/>
      </font>
      <numFmt numFmtId="0" formatCode="General"/>
    </dxf>
    <dxf>
      <font>
        <b val="0"/>
        <i val="0"/>
        <strike val="0"/>
        <condense val="0"/>
        <extend val="0"/>
        <outline val="0"/>
        <shadow val="0"/>
        <u val="none"/>
        <vertAlign val="baseline"/>
        <sz val="11"/>
        <color theme="1"/>
        <name val="Arial"/>
        <scheme val="none"/>
      </font>
      <numFmt numFmtId="171" formatCode="0.0%"/>
    </dxf>
    <dxf>
      <font>
        <b val="0"/>
        <i val="0"/>
        <strike val="0"/>
        <condense val="0"/>
        <extend val="0"/>
        <outline val="0"/>
        <shadow val="0"/>
        <u val="none"/>
        <vertAlign val="baseline"/>
        <sz val="11"/>
        <color theme="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b val="0"/>
        <i val="0"/>
        <strike val="0"/>
        <condense val="0"/>
        <extend val="0"/>
        <outline val="0"/>
        <shadow val="0"/>
        <u val="none"/>
        <vertAlign val="baseline"/>
        <sz val="11"/>
        <color auto="1"/>
        <name val="Arial"/>
        <scheme val="none"/>
      </font>
      <numFmt numFmtId="22" formatCode="mmm\-yy"/>
    </dxf>
    <dxf>
      <font>
        <b val="0"/>
        <i val="0"/>
        <strike val="0"/>
        <condense val="0"/>
        <extend val="0"/>
        <outline val="0"/>
        <shadow val="0"/>
        <u val="none"/>
        <vertAlign val="baseline"/>
        <sz val="11"/>
        <color theme="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BEV and PHEV Cumulative Sales, Dec 2010 - Aug 2020</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stacked"/>
        <c:varyColors val="0"/>
        <c:ser>
          <c:idx val="1"/>
          <c:order val="0"/>
          <c:tx>
            <c:strRef>
              <c:f>'[2]FOTW #1153'!$C$5</c:f>
              <c:strCache>
                <c:ptCount val="1"/>
                <c:pt idx="0">
                  <c:v>BEV</c:v>
                </c:pt>
              </c:strCache>
            </c:strRef>
          </c:tx>
          <c:spPr>
            <a:solidFill>
              <a:schemeClr val="accent1"/>
            </a:solidFill>
            <a:ln>
              <a:noFill/>
            </a:ln>
            <a:effectLst/>
          </c:spPr>
          <c:invertIfNegative val="0"/>
          <c:dPt>
            <c:idx val="116"/>
            <c:invertIfNegative val="0"/>
            <c:bubble3D val="0"/>
            <c:spPr>
              <a:solidFill>
                <a:schemeClr val="accent1"/>
              </a:solidFill>
              <a:ln>
                <a:noFill/>
              </a:ln>
              <a:effectLst/>
            </c:spPr>
            <c:extLst>
              <c:ext xmlns:c16="http://schemas.microsoft.com/office/drawing/2014/chart" uri="{C3380CC4-5D6E-409C-BE32-E72D297353CC}">
                <c16:uniqueId val="{00000001-A61F-4B1B-B1E2-C60C0B9C9D1B}"/>
              </c:ext>
            </c:extLst>
          </c:dPt>
          <c:cat>
            <c:strRef>
              <c:f>'[2]FOTW #1153'!$A$6:$A$122</c:f>
              <c:strCache>
                <c:ptCount val="117"/>
                <c:pt idx="0">
                  <c:v>Dec-10</c:v>
                </c:pt>
                <c:pt idx="1">
                  <c:v>Jan-11</c:v>
                </c:pt>
                <c:pt idx="2">
                  <c:v>Feb-11</c:v>
                </c:pt>
                <c:pt idx="3">
                  <c:v>Mar-11</c:v>
                </c:pt>
                <c:pt idx="4">
                  <c:v>Apr-11</c:v>
                </c:pt>
                <c:pt idx="5">
                  <c:v>May-11</c:v>
                </c:pt>
                <c:pt idx="6">
                  <c:v>Jun-11</c:v>
                </c:pt>
                <c:pt idx="7">
                  <c:v>Jul-11</c:v>
                </c:pt>
                <c:pt idx="8">
                  <c:v>Aug-11</c:v>
                </c:pt>
                <c:pt idx="9">
                  <c:v>Sep-11</c:v>
                </c:pt>
                <c:pt idx="10">
                  <c:v>Oct-11</c:v>
                </c:pt>
                <c:pt idx="11">
                  <c:v>Nov-11</c:v>
                </c:pt>
                <c:pt idx="12">
                  <c:v>Dec-11</c:v>
                </c:pt>
                <c:pt idx="13">
                  <c:v>Jan-12</c:v>
                </c:pt>
                <c:pt idx="14">
                  <c:v>Feb-12</c:v>
                </c:pt>
                <c:pt idx="15">
                  <c:v>Mar-12</c:v>
                </c:pt>
                <c:pt idx="16">
                  <c:v>Apr-12</c:v>
                </c:pt>
                <c:pt idx="17">
                  <c:v>May-12</c:v>
                </c:pt>
                <c:pt idx="18">
                  <c:v>Jun-12</c:v>
                </c:pt>
                <c:pt idx="19">
                  <c:v>Jul-12</c:v>
                </c:pt>
                <c:pt idx="20">
                  <c:v>Aug-12</c:v>
                </c:pt>
                <c:pt idx="21">
                  <c:v>Sep-12</c:v>
                </c:pt>
                <c:pt idx="22">
                  <c:v>Oct-12</c:v>
                </c:pt>
                <c:pt idx="23">
                  <c:v>Nov-12</c:v>
                </c:pt>
                <c:pt idx="24">
                  <c:v>Dec-12</c:v>
                </c:pt>
                <c:pt idx="25">
                  <c:v>Jan-13</c:v>
                </c:pt>
                <c:pt idx="26">
                  <c:v>Feb-13</c:v>
                </c:pt>
                <c:pt idx="27">
                  <c:v>Mar-13</c:v>
                </c:pt>
                <c:pt idx="28">
                  <c:v>Apr-13</c:v>
                </c:pt>
                <c:pt idx="29">
                  <c:v>May-13</c:v>
                </c:pt>
                <c:pt idx="30">
                  <c:v>Jun-13</c:v>
                </c:pt>
                <c:pt idx="31">
                  <c:v>Jul-13</c:v>
                </c:pt>
                <c:pt idx="32">
                  <c:v>Aug-13</c:v>
                </c:pt>
                <c:pt idx="33">
                  <c:v>Sep-13</c:v>
                </c:pt>
                <c:pt idx="34">
                  <c:v>Oct-13</c:v>
                </c:pt>
                <c:pt idx="35">
                  <c:v>Nov-13</c:v>
                </c:pt>
                <c:pt idx="36">
                  <c:v>Dec-13</c:v>
                </c:pt>
                <c:pt idx="37">
                  <c:v>Jan-14</c:v>
                </c:pt>
                <c:pt idx="38">
                  <c:v>Feb-14</c:v>
                </c:pt>
                <c:pt idx="39">
                  <c:v>Mar-14</c:v>
                </c:pt>
                <c:pt idx="40">
                  <c:v>Apr-14</c:v>
                </c:pt>
                <c:pt idx="41">
                  <c:v>May-14</c:v>
                </c:pt>
                <c:pt idx="42">
                  <c:v>Jun-14</c:v>
                </c:pt>
                <c:pt idx="43">
                  <c:v>Jul-14</c:v>
                </c:pt>
                <c:pt idx="44">
                  <c:v>Aug-14</c:v>
                </c:pt>
                <c:pt idx="45">
                  <c:v>Sep-14</c:v>
                </c:pt>
                <c:pt idx="46">
                  <c:v>Oct-14</c:v>
                </c:pt>
                <c:pt idx="47">
                  <c:v>Nov-14</c:v>
                </c:pt>
                <c:pt idx="48">
                  <c:v>Dec-14</c:v>
                </c:pt>
                <c:pt idx="49">
                  <c:v>Jan-15</c:v>
                </c:pt>
                <c:pt idx="50">
                  <c:v>Feb-15</c:v>
                </c:pt>
                <c:pt idx="51">
                  <c:v>Mar-15</c:v>
                </c:pt>
                <c:pt idx="52">
                  <c:v>Apr-15</c:v>
                </c:pt>
                <c:pt idx="53">
                  <c:v>May-15</c:v>
                </c:pt>
                <c:pt idx="54">
                  <c:v>Jun-15</c:v>
                </c:pt>
                <c:pt idx="55">
                  <c:v>Jul-15</c:v>
                </c:pt>
                <c:pt idx="56">
                  <c:v>Aug-15</c:v>
                </c:pt>
                <c:pt idx="57">
                  <c:v>Sep-15</c:v>
                </c:pt>
                <c:pt idx="58">
                  <c:v>Oct-15</c:v>
                </c:pt>
                <c:pt idx="59">
                  <c:v>Nov-15</c:v>
                </c:pt>
                <c:pt idx="60">
                  <c:v>Dec-15</c:v>
                </c:pt>
                <c:pt idx="61">
                  <c:v>Jan-16</c:v>
                </c:pt>
                <c:pt idx="62">
                  <c:v>Feb-16</c:v>
                </c:pt>
                <c:pt idx="63">
                  <c:v>Mar-16</c:v>
                </c:pt>
                <c:pt idx="64">
                  <c:v>Apr-16</c:v>
                </c:pt>
                <c:pt idx="65">
                  <c:v>May-16</c:v>
                </c:pt>
                <c:pt idx="66">
                  <c:v>Jun-16</c:v>
                </c:pt>
                <c:pt idx="67">
                  <c:v>Jul-16</c:v>
                </c:pt>
                <c:pt idx="68">
                  <c:v>Aug-16</c:v>
                </c:pt>
                <c:pt idx="69">
                  <c:v>Sep-16</c:v>
                </c:pt>
                <c:pt idx="70">
                  <c:v>Oct-16</c:v>
                </c:pt>
                <c:pt idx="71">
                  <c:v>Nov-16</c:v>
                </c:pt>
                <c:pt idx="72">
                  <c:v>Dec-16</c:v>
                </c:pt>
                <c:pt idx="73">
                  <c:v>Jan-17</c:v>
                </c:pt>
                <c:pt idx="74">
                  <c:v>Feb-17</c:v>
                </c:pt>
                <c:pt idx="75">
                  <c:v>Mar-17</c:v>
                </c:pt>
                <c:pt idx="76">
                  <c:v>Apr-17</c:v>
                </c:pt>
                <c:pt idx="77">
                  <c:v>May-17</c:v>
                </c:pt>
                <c:pt idx="78">
                  <c:v>Jun-17</c:v>
                </c:pt>
                <c:pt idx="79">
                  <c:v>Jul-17</c:v>
                </c:pt>
                <c:pt idx="80">
                  <c:v>Aug-17</c:v>
                </c:pt>
                <c:pt idx="81">
                  <c:v>Sep-17</c:v>
                </c:pt>
                <c:pt idx="82">
                  <c:v>Oct-17</c:v>
                </c:pt>
                <c:pt idx="83">
                  <c:v>Nov-17</c:v>
                </c:pt>
                <c:pt idx="84">
                  <c:v>Dec-17</c:v>
                </c:pt>
                <c:pt idx="85">
                  <c:v>Jan-18</c:v>
                </c:pt>
                <c:pt idx="86">
                  <c:v>Feb-18</c:v>
                </c:pt>
                <c:pt idx="87">
                  <c:v>Mar-18</c:v>
                </c:pt>
                <c:pt idx="88">
                  <c:v>Apr-18</c:v>
                </c:pt>
                <c:pt idx="89">
                  <c:v>May-18</c:v>
                </c:pt>
                <c:pt idx="90">
                  <c:v>Jun-18</c:v>
                </c:pt>
                <c:pt idx="91">
                  <c:v>Jul-18</c:v>
                </c:pt>
                <c:pt idx="92">
                  <c:v>Aug-18</c:v>
                </c:pt>
                <c:pt idx="93">
                  <c:v>Sep-18</c:v>
                </c:pt>
                <c:pt idx="94">
                  <c:v>Oct-18</c:v>
                </c:pt>
                <c:pt idx="95">
                  <c:v>Nov-18</c:v>
                </c:pt>
                <c:pt idx="96">
                  <c:v>Dec-18</c:v>
                </c:pt>
                <c:pt idx="97">
                  <c:v>Jan-19</c:v>
                </c:pt>
                <c:pt idx="98">
                  <c:v>Feb-19</c:v>
                </c:pt>
                <c:pt idx="99">
                  <c:v>Mar-19</c:v>
                </c:pt>
                <c:pt idx="100">
                  <c:v>Apr-19</c:v>
                </c:pt>
                <c:pt idx="101">
                  <c:v>May-19</c:v>
                </c:pt>
                <c:pt idx="102">
                  <c:v>Jun-19</c:v>
                </c:pt>
                <c:pt idx="103">
                  <c:v>Jul-19</c:v>
                </c:pt>
                <c:pt idx="104">
                  <c:v>Aug-19</c:v>
                </c:pt>
                <c:pt idx="105">
                  <c:v>Sep-19</c:v>
                </c:pt>
                <c:pt idx="106">
                  <c:v>Oct-19</c:v>
                </c:pt>
                <c:pt idx="107">
                  <c:v>Nov-19</c:v>
                </c:pt>
                <c:pt idx="108">
                  <c:v>Dec-19</c:v>
                </c:pt>
                <c:pt idx="109">
                  <c:v>Jan-20</c:v>
                </c:pt>
                <c:pt idx="110">
                  <c:v>Feb-20</c:v>
                </c:pt>
                <c:pt idx="111">
                  <c:v>Mar-20</c:v>
                </c:pt>
                <c:pt idx="112">
                  <c:v>Apr-20</c:v>
                </c:pt>
                <c:pt idx="113">
                  <c:v>May-20</c:v>
                </c:pt>
                <c:pt idx="114">
                  <c:v>Jun-20</c:v>
                </c:pt>
                <c:pt idx="115">
                  <c:v>Jul-20</c:v>
                </c:pt>
                <c:pt idx="116">
                  <c:v>Aug-20</c:v>
                </c:pt>
              </c:strCache>
            </c:strRef>
          </c:cat>
          <c:val>
            <c:numRef>
              <c:f>'[2]FOTW #1153'!$C$6:$C$122</c:f>
              <c:numCache>
                <c:formatCode>General</c:formatCode>
                <c:ptCount val="117"/>
                <c:pt idx="0">
                  <c:v>19</c:v>
                </c:pt>
                <c:pt idx="1">
                  <c:v>122</c:v>
                </c:pt>
                <c:pt idx="2">
                  <c:v>205</c:v>
                </c:pt>
                <c:pt idx="3">
                  <c:v>503</c:v>
                </c:pt>
                <c:pt idx="4">
                  <c:v>1076</c:v>
                </c:pt>
                <c:pt idx="5">
                  <c:v>2226</c:v>
                </c:pt>
                <c:pt idx="6">
                  <c:v>3934</c:v>
                </c:pt>
                <c:pt idx="7">
                  <c:v>4866</c:v>
                </c:pt>
                <c:pt idx="8">
                  <c:v>6229</c:v>
                </c:pt>
                <c:pt idx="9">
                  <c:v>7260</c:v>
                </c:pt>
                <c:pt idx="10">
                  <c:v>8126</c:v>
                </c:pt>
                <c:pt idx="11">
                  <c:v>8899</c:v>
                </c:pt>
                <c:pt idx="12">
                  <c:v>10111</c:v>
                </c:pt>
                <c:pt idx="13">
                  <c:v>10935</c:v>
                </c:pt>
                <c:pt idx="14">
                  <c:v>11574</c:v>
                </c:pt>
                <c:pt idx="15">
                  <c:v>12535</c:v>
                </c:pt>
                <c:pt idx="16">
                  <c:v>13014</c:v>
                </c:pt>
                <c:pt idx="17">
                  <c:v>13626</c:v>
                </c:pt>
                <c:pt idx="18">
                  <c:v>14489</c:v>
                </c:pt>
                <c:pt idx="19">
                  <c:v>14968</c:v>
                </c:pt>
                <c:pt idx="20">
                  <c:v>15834</c:v>
                </c:pt>
                <c:pt idx="21">
                  <c:v>17140</c:v>
                </c:pt>
                <c:pt idx="22">
                  <c:v>19378</c:v>
                </c:pt>
                <c:pt idx="23">
                  <c:v>21992</c:v>
                </c:pt>
                <c:pt idx="24">
                  <c:v>24696</c:v>
                </c:pt>
                <c:pt idx="25">
                  <c:v>27068</c:v>
                </c:pt>
                <c:pt idx="26">
                  <c:v>29734</c:v>
                </c:pt>
                <c:pt idx="27">
                  <c:v>34287</c:v>
                </c:pt>
                <c:pt idx="28">
                  <c:v>38690</c:v>
                </c:pt>
                <c:pt idx="29">
                  <c:v>43235</c:v>
                </c:pt>
                <c:pt idx="30">
                  <c:v>47808</c:v>
                </c:pt>
                <c:pt idx="31">
                  <c:v>51751</c:v>
                </c:pt>
                <c:pt idx="32">
                  <c:v>56707</c:v>
                </c:pt>
                <c:pt idx="33">
                  <c:v>60357</c:v>
                </c:pt>
                <c:pt idx="34">
                  <c:v>64090</c:v>
                </c:pt>
                <c:pt idx="35">
                  <c:v>68020</c:v>
                </c:pt>
                <c:pt idx="36">
                  <c:v>72790</c:v>
                </c:pt>
                <c:pt idx="37">
                  <c:v>75761</c:v>
                </c:pt>
                <c:pt idx="38">
                  <c:v>79085</c:v>
                </c:pt>
                <c:pt idx="39">
                  <c:v>83663</c:v>
                </c:pt>
                <c:pt idx="40">
                  <c:v>87850</c:v>
                </c:pt>
                <c:pt idx="41">
                  <c:v>93652</c:v>
                </c:pt>
                <c:pt idx="42">
                  <c:v>98634</c:v>
                </c:pt>
                <c:pt idx="43">
                  <c:v>104327</c:v>
                </c:pt>
                <c:pt idx="44">
                  <c:v>110810</c:v>
                </c:pt>
                <c:pt idx="45">
                  <c:v>116793</c:v>
                </c:pt>
                <c:pt idx="46">
                  <c:v>122720</c:v>
                </c:pt>
                <c:pt idx="47">
                  <c:v>128896</c:v>
                </c:pt>
                <c:pt idx="48">
                  <c:v>136315</c:v>
                </c:pt>
                <c:pt idx="49">
                  <c:v>140292</c:v>
                </c:pt>
                <c:pt idx="50">
                  <c:v>144727</c:v>
                </c:pt>
                <c:pt idx="51">
                  <c:v>150442</c:v>
                </c:pt>
                <c:pt idx="52">
                  <c:v>156479</c:v>
                </c:pt>
                <c:pt idx="53">
                  <c:v>163536</c:v>
                </c:pt>
                <c:pt idx="54">
                  <c:v>170511</c:v>
                </c:pt>
                <c:pt idx="55">
                  <c:v>175654</c:v>
                </c:pt>
                <c:pt idx="56">
                  <c:v>180878</c:v>
                </c:pt>
                <c:pt idx="57">
                  <c:v>187582</c:v>
                </c:pt>
                <c:pt idx="58">
                  <c:v>193322</c:v>
                </c:pt>
                <c:pt idx="59">
                  <c:v>199425</c:v>
                </c:pt>
                <c:pt idx="60">
                  <c:v>207379</c:v>
                </c:pt>
                <c:pt idx="61">
                  <c:v>210955</c:v>
                </c:pt>
                <c:pt idx="62">
                  <c:v>215379</c:v>
                </c:pt>
                <c:pt idx="63">
                  <c:v>222494</c:v>
                </c:pt>
                <c:pt idx="64">
                  <c:v>228760</c:v>
                </c:pt>
                <c:pt idx="65">
                  <c:v>235286</c:v>
                </c:pt>
                <c:pt idx="66">
                  <c:v>242964</c:v>
                </c:pt>
                <c:pt idx="67">
                  <c:v>250726</c:v>
                </c:pt>
                <c:pt idx="68">
                  <c:v>259327</c:v>
                </c:pt>
                <c:pt idx="69">
                  <c:v>269359</c:v>
                </c:pt>
                <c:pt idx="70">
                  <c:v>274767</c:v>
                </c:pt>
                <c:pt idx="71">
                  <c:v>281033</c:v>
                </c:pt>
                <c:pt idx="72">
                  <c:v>294110</c:v>
                </c:pt>
                <c:pt idx="73">
                  <c:v>299508</c:v>
                </c:pt>
                <c:pt idx="74">
                  <c:v>305354</c:v>
                </c:pt>
                <c:pt idx="75">
                  <c:v>315525</c:v>
                </c:pt>
                <c:pt idx="76">
                  <c:v>321486</c:v>
                </c:pt>
                <c:pt idx="77">
                  <c:v>329524</c:v>
                </c:pt>
                <c:pt idx="78">
                  <c:v>338338</c:v>
                </c:pt>
                <c:pt idx="79">
                  <c:v>346140</c:v>
                </c:pt>
                <c:pt idx="80">
                  <c:v>354990</c:v>
                </c:pt>
                <c:pt idx="81">
                  <c:v>368411</c:v>
                </c:pt>
                <c:pt idx="82">
                  <c:v>375203</c:v>
                </c:pt>
                <c:pt idx="83">
                  <c:v>383643</c:v>
                </c:pt>
                <c:pt idx="84">
                  <c:v>398602</c:v>
                </c:pt>
                <c:pt idx="85">
                  <c:v>404586</c:v>
                </c:pt>
                <c:pt idx="86">
                  <c:v>412998</c:v>
                </c:pt>
                <c:pt idx="87">
                  <c:v>428271</c:v>
                </c:pt>
                <c:pt idx="88">
                  <c:v>437956</c:v>
                </c:pt>
                <c:pt idx="89">
                  <c:v>450778</c:v>
                </c:pt>
                <c:pt idx="90">
                  <c:v>465638</c:v>
                </c:pt>
                <c:pt idx="91">
                  <c:v>485855</c:v>
                </c:pt>
                <c:pt idx="92">
                  <c:v>512340</c:v>
                </c:pt>
                <c:pt idx="93">
                  <c:v>546236</c:v>
                </c:pt>
                <c:pt idx="94">
                  <c:v>570645</c:v>
                </c:pt>
                <c:pt idx="95">
                  <c:v>600464</c:v>
                </c:pt>
                <c:pt idx="96">
                  <c:v>637425</c:v>
                </c:pt>
                <c:pt idx="97">
                  <c:v>647964</c:v>
                </c:pt>
                <c:pt idx="98">
                  <c:v>658036</c:v>
                </c:pt>
                <c:pt idx="99">
                  <c:v>677665</c:v>
                </c:pt>
                <c:pt idx="100">
                  <c:v>692992</c:v>
                </c:pt>
                <c:pt idx="101">
                  <c:v>714261</c:v>
                </c:pt>
                <c:pt idx="102">
                  <c:v>744957</c:v>
                </c:pt>
                <c:pt idx="103">
                  <c:v>764615</c:v>
                </c:pt>
                <c:pt idx="104">
                  <c:v>785854</c:v>
                </c:pt>
                <c:pt idx="105">
                  <c:v>813061</c:v>
                </c:pt>
                <c:pt idx="106">
                  <c:v>838014</c:v>
                </c:pt>
                <c:pt idx="107">
                  <c:v>857218</c:v>
                </c:pt>
                <c:pt idx="108">
                  <c:v>879455</c:v>
                </c:pt>
                <c:pt idx="109">
                  <c:v>901150</c:v>
                </c:pt>
                <c:pt idx="110">
                  <c:v>912198</c:v>
                </c:pt>
                <c:pt idx="111">
                  <c:v>927069</c:v>
                </c:pt>
                <c:pt idx="112">
                  <c:v>935111</c:v>
                </c:pt>
                <c:pt idx="113">
                  <c:v>949130</c:v>
                </c:pt>
                <c:pt idx="114">
                  <c:v>969880</c:v>
                </c:pt>
                <c:pt idx="115">
                  <c:v>988954</c:v>
                </c:pt>
                <c:pt idx="116">
                  <c:v>1008118</c:v>
                </c:pt>
              </c:numCache>
            </c:numRef>
          </c:val>
          <c:extLst>
            <c:ext xmlns:c16="http://schemas.microsoft.com/office/drawing/2014/chart" uri="{C3380CC4-5D6E-409C-BE32-E72D297353CC}">
              <c16:uniqueId val="{00000002-A61F-4B1B-B1E2-C60C0B9C9D1B}"/>
            </c:ext>
          </c:extLst>
        </c:ser>
        <c:ser>
          <c:idx val="0"/>
          <c:order val="1"/>
          <c:tx>
            <c:strRef>
              <c:f>'[2]FOTW #1153'!$B$5</c:f>
              <c:strCache>
                <c:ptCount val="1"/>
                <c:pt idx="0">
                  <c:v>PHEV</c:v>
                </c:pt>
              </c:strCache>
            </c:strRef>
          </c:tx>
          <c:spPr>
            <a:solidFill>
              <a:schemeClr val="accent2"/>
            </a:solidFill>
            <a:ln>
              <a:noFill/>
            </a:ln>
            <a:effectLst/>
          </c:spPr>
          <c:invertIfNegative val="0"/>
          <c:dPt>
            <c:idx val="116"/>
            <c:invertIfNegative val="0"/>
            <c:bubble3D val="0"/>
            <c:spPr>
              <a:solidFill>
                <a:schemeClr val="accent2"/>
              </a:solidFill>
              <a:ln>
                <a:noFill/>
              </a:ln>
              <a:effectLst/>
            </c:spPr>
            <c:extLst>
              <c:ext xmlns:c16="http://schemas.microsoft.com/office/drawing/2014/chart" uri="{C3380CC4-5D6E-409C-BE32-E72D297353CC}">
                <c16:uniqueId val="{00000004-A61F-4B1B-B1E2-C60C0B9C9D1B}"/>
              </c:ext>
            </c:extLst>
          </c:dPt>
          <c:cat>
            <c:strRef>
              <c:f>'[2]FOTW #1153'!$A$6:$A$122</c:f>
              <c:strCache>
                <c:ptCount val="117"/>
                <c:pt idx="0">
                  <c:v>Dec-10</c:v>
                </c:pt>
                <c:pt idx="1">
                  <c:v>Jan-11</c:v>
                </c:pt>
                <c:pt idx="2">
                  <c:v>Feb-11</c:v>
                </c:pt>
                <c:pt idx="3">
                  <c:v>Mar-11</c:v>
                </c:pt>
                <c:pt idx="4">
                  <c:v>Apr-11</c:v>
                </c:pt>
                <c:pt idx="5">
                  <c:v>May-11</c:v>
                </c:pt>
                <c:pt idx="6">
                  <c:v>Jun-11</c:v>
                </c:pt>
                <c:pt idx="7">
                  <c:v>Jul-11</c:v>
                </c:pt>
                <c:pt idx="8">
                  <c:v>Aug-11</c:v>
                </c:pt>
                <c:pt idx="9">
                  <c:v>Sep-11</c:v>
                </c:pt>
                <c:pt idx="10">
                  <c:v>Oct-11</c:v>
                </c:pt>
                <c:pt idx="11">
                  <c:v>Nov-11</c:v>
                </c:pt>
                <c:pt idx="12">
                  <c:v>Dec-11</c:v>
                </c:pt>
                <c:pt idx="13">
                  <c:v>Jan-12</c:v>
                </c:pt>
                <c:pt idx="14">
                  <c:v>Feb-12</c:v>
                </c:pt>
                <c:pt idx="15">
                  <c:v>Mar-12</c:v>
                </c:pt>
                <c:pt idx="16">
                  <c:v>Apr-12</c:v>
                </c:pt>
                <c:pt idx="17">
                  <c:v>May-12</c:v>
                </c:pt>
                <c:pt idx="18">
                  <c:v>Jun-12</c:v>
                </c:pt>
                <c:pt idx="19">
                  <c:v>Jul-12</c:v>
                </c:pt>
                <c:pt idx="20">
                  <c:v>Aug-12</c:v>
                </c:pt>
                <c:pt idx="21">
                  <c:v>Sep-12</c:v>
                </c:pt>
                <c:pt idx="22">
                  <c:v>Oct-12</c:v>
                </c:pt>
                <c:pt idx="23">
                  <c:v>Nov-12</c:v>
                </c:pt>
                <c:pt idx="24">
                  <c:v>Dec-12</c:v>
                </c:pt>
                <c:pt idx="25">
                  <c:v>Jan-13</c:v>
                </c:pt>
                <c:pt idx="26">
                  <c:v>Feb-13</c:v>
                </c:pt>
                <c:pt idx="27">
                  <c:v>Mar-13</c:v>
                </c:pt>
                <c:pt idx="28">
                  <c:v>Apr-13</c:v>
                </c:pt>
                <c:pt idx="29">
                  <c:v>May-13</c:v>
                </c:pt>
                <c:pt idx="30">
                  <c:v>Jun-13</c:v>
                </c:pt>
                <c:pt idx="31">
                  <c:v>Jul-13</c:v>
                </c:pt>
                <c:pt idx="32">
                  <c:v>Aug-13</c:v>
                </c:pt>
                <c:pt idx="33">
                  <c:v>Sep-13</c:v>
                </c:pt>
                <c:pt idx="34">
                  <c:v>Oct-13</c:v>
                </c:pt>
                <c:pt idx="35">
                  <c:v>Nov-13</c:v>
                </c:pt>
                <c:pt idx="36">
                  <c:v>Dec-13</c:v>
                </c:pt>
                <c:pt idx="37">
                  <c:v>Jan-14</c:v>
                </c:pt>
                <c:pt idx="38">
                  <c:v>Feb-14</c:v>
                </c:pt>
                <c:pt idx="39">
                  <c:v>Mar-14</c:v>
                </c:pt>
                <c:pt idx="40">
                  <c:v>Apr-14</c:v>
                </c:pt>
                <c:pt idx="41">
                  <c:v>May-14</c:v>
                </c:pt>
                <c:pt idx="42">
                  <c:v>Jun-14</c:v>
                </c:pt>
                <c:pt idx="43">
                  <c:v>Jul-14</c:v>
                </c:pt>
                <c:pt idx="44">
                  <c:v>Aug-14</c:v>
                </c:pt>
                <c:pt idx="45">
                  <c:v>Sep-14</c:v>
                </c:pt>
                <c:pt idx="46">
                  <c:v>Oct-14</c:v>
                </c:pt>
                <c:pt idx="47">
                  <c:v>Nov-14</c:v>
                </c:pt>
                <c:pt idx="48">
                  <c:v>Dec-14</c:v>
                </c:pt>
                <c:pt idx="49">
                  <c:v>Jan-15</c:v>
                </c:pt>
                <c:pt idx="50">
                  <c:v>Feb-15</c:v>
                </c:pt>
                <c:pt idx="51">
                  <c:v>Mar-15</c:v>
                </c:pt>
                <c:pt idx="52">
                  <c:v>Apr-15</c:v>
                </c:pt>
                <c:pt idx="53">
                  <c:v>May-15</c:v>
                </c:pt>
                <c:pt idx="54">
                  <c:v>Jun-15</c:v>
                </c:pt>
                <c:pt idx="55">
                  <c:v>Jul-15</c:v>
                </c:pt>
                <c:pt idx="56">
                  <c:v>Aug-15</c:v>
                </c:pt>
                <c:pt idx="57">
                  <c:v>Sep-15</c:v>
                </c:pt>
                <c:pt idx="58">
                  <c:v>Oct-15</c:v>
                </c:pt>
                <c:pt idx="59">
                  <c:v>Nov-15</c:v>
                </c:pt>
                <c:pt idx="60">
                  <c:v>Dec-15</c:v>
                </c:pt>
                <c:pt idx="61">
                  <c:v>Jan-16</c:v>
                </c:pt>
                <c:pt idx="62">
                  <c:v>Feb-16</c:v>
                </c:pt>
                <c:pt idx="63">
                  <c:v>Mar-16</c:v>
                </c:pt>
                <c:pt idx="64">
                  <c:v>Apr-16</c:v>
                </c:pt>
                <c:pt idx="65">
                  <c:v>May-16</c:v>
                </c:pt>
                <c:pt idx="66">
                  <c:v>Jun-16</c:v>
                </c:pt>
                <c:pt idx="67">
                  <c:v>Jul-16</c:v>
                </c:pt>
                <c:pt idx="68">
                  <c:v>Aug-16</c:v>
                </c:pt>
                <c:pt idx="69">
                  <c:v>Sep-16</c:v>
                </c:pt>
                <c:pt idx="70">
                  <c:v>Oct-16</c:v>
                </c:pt>
                <c:pt idx="71">
                  <c:v>Nov-16</c:v>
                </c:pt>
                <c:pt idx="72">
                  <c:v>Dec-16</c:v>
                </c:pt>
                <c:pt idx="73">
                  <c:v>Jan-17</c:v>
                </c:pt>
                <c:pt idx="74">
                  <c:v>Feb-17</c:v>
                </c:pt>
                <c:pt idx="75">
                  <c:v>Mar-17</c:v>
                </c:pt>
                <c:pt idx="76">
                  <c:v>Apr-17</c:v>
                </c:pt>
                <c:pt idx="77">
                  <c:v>May-17</c:v>
                </c:pt>
                <c:pt idx="78">
                  <c:v>Jun-17</c:v>
                </c:pt>
                <c:pt idx="79">
                  <c:v>Jul-17</c:v>
                </c:pt>
                <c:pt idx="80">
                  <c:v>Aug-17</c:v>
                </c:pt>
                <c:pt idx="81">
                  <c:v>Sep-17</c:v>
                </c:pt>
                <c:pt idx="82">
                  <c:v>Oct-17</c:v>
                </c:pt>
                <c:pt idx="83">
                  <c:v>Nov-17</c:v>
                </c:pt>
                <c:pt idx="84">
                  <c:v>Dec-17</c:v>
                </c:pt>
                <c:pt idx="85">
                  <c:v>Jan-18</c:v>
                </c:pt>
                <c:pt idx="86">
                  <c:v>Feb-18</c:v>
                </c:pt>
                <c:pt idx="87">
                  <c:v>Mar-18</c:v>
                </c:pt>
                <c:pt idx="88">
                  <c:v>Apr-18</c:v>
                </c:pt>
                <c:pt idx="89">
                  <c:v>May-18</c:v>
                </c:pt>
                <c:pt idx="90">
                  <c:v>Jun-18</c:v>
                </c:pt>
                <c:pt idx="91">
                  <c:v>Jul-18</c:v>
                </c:pt>
                <c:pt idx="92">
                  <c:v>Aug-18</c:v>
                </c:pt>
                <c:pt idx="93">
                  <c:v>Sep-18</c:v>
                </c:pt>
                <c:pt idx="94">
                  <c:v>Oct-18</c:v>
                </c:pt>
                <c:pt idx="95">
                  <c:v>Nov-18</c:v>
                </c:pt>
                <c:pt idx="96">
                  <c:v>Dec-18</c:v>
                </c:pt>
                <c:pt idx="97">
                  <c:v>Jan-19</c:v>
                </c:pt>
                <c:pt idx="98">
                  <c:v>Feb-19</c:v>
                </c:pt>
                <c:pt idx="99">
                  <c:v>Mar-19</c:v>
                </c:pt>
                <c:pt idx="100">
                  <c:v>Apr-19</c:v>
                </c:pt>
                <c:pt idx="101">
                  <c:v>May-19</c:v>
                </c:pt>
                <c:pt idx="102">
                  <c:v>Jun-19</c:v>
                </c:pt>
                <c:pt idx="103">
                  <c:v>Jul-19</c:v>
                </c:pt>
                <c:pt idx="104">
                  <c:v>Aug-19</c:v>
                </c:pt>
                <c:pt idx="105">
                  <c:v>Sep-19</c:v>
                </c:pt>
                <c:pt idx="106">
                  <c:v>Oct-19</c:v>
                </c:pt>
                <c:pt idx="107">
                  <c:v>Nov-19</c:v>
                </c:pt>
                <c:pt idx="108">
                  <c:v>Dec-19</c:v>
                </c:pt>
                <c:pt idx="109">
                  <c:v>Jan-20</c:v>
                </c:pt>
                <c:pt idx="110">
                  <c:v>Feb-20</c:v>
                </c:pt>
                <c:pt idx="111">
                  <c:v>Mar-20</c:v>
                </c:pt>
                <c:pt idx="112">
                  <c:v>Apr-20</c:v>
                </c:pt>
                <c:pt idx="113">
                  <c:v>May-20</c:v>
                </c:pt>
                <c:pt idx="114">
                  <c:v>Jun-20</c:v>
                </c:pt>
                <c:pt idx="115">
                  <c:v>Jul-20</c:v>
                </c:pt>
                <c:pt idx="116">
                  <c:v>Aug-20</c:v>
                </c:pt>
              </c:strCache>
            </c:strRef>
          </c:cat>
          <c:val>
            <c:numRef>
              <c:f>'[2]FOTW #1153'!$B$6:$B$122</c:f>
              <c:numCache>
                <c:formatCode>General</c:formatCode>
                <c:ptCount val="117"/>
                <c:pt idx="0">
                  <c:v>326</c:v>
                </c:pt>
                <c:pt idx="1">
                  <c:v>647</c:v>
                </c:pt>
                <c:pt idx="2">
                  <c:v>928</c:v>
                </c:pt>
                <c:pt idx="3">
                  <c:v>1536</c:v>
                </c:pt>
                <c:pt idx="4">
                  <c:v>2029</c:v>
                </c:pt>
                <c:pt idx="5">
                  <c:v>2510</c:v>
                </c:pt>
                <c:pt idx="6">
                  <c:v>3071</c:v>
                </c:pt>
                <c:pt idx="7">
                  <c:v>3196</c:v>
                </c:pt>
                <c:pt idx="8">
                  <c:v>3498</c:v>
                </c:pt>
                <c:pt idx="9">
                  <c:v>4221</c:v>
                </c:pt>
                <c:pt idx="10">
                  <c:v>5329</c:v>
                </c:pt>
                <c:pt idx="11">
                  <c:v>6468</c:v>
                </c:pt>
                <c:pt idx="12">
                  <c:v>7997</c:v>
                </c:pt>
                <c:pt idx="13">
                  <c:v>8600</c:v>
                </c:pt>
                <c:pt idx="14">
                  <c:v>9623</c:v>
                </c:pt>
                <c:pt idx="15">
                  <c:v>12823</c:v>
                </c:pt>
                <c:pt idx="16">
                  <c:v>15939</c:v>
                </c:pt>
                <c:pt idx="17">
                  <c:v>18705</c:v>
                </c:pt>
                <c:pt idx="18">
                  <c:v>21160</c:v>
                </c:pt>
                <c:pt idx="19">
                  <c:v>23697</c:v>
                </c:pt>
                <c:pt idx="20">
                  <c:v>27575</c:v>
                </c:pt>
                <c:pt idx="21">
                  <c:v>32078</c:v>
                </c:pt>
                <c:pt idx="22">
                  <c:v>37072</c:v>
                </c:pt>
                <c:pt idx="23">
                  <c:v>41616</c:v>
                </c:pt>
                <c:pt idx="24">
                  <c:v>46581</c:v>
                </c:pt>
                <c:pt idx="25">
                  <c:v>48935</c:v>
                </c:pt>
                <c:pt idx="26">
                  <c:v>51724</c:v>
                </c:pt>
                <c:pt idx="27">
                  <c:v>54803</c:v>
                </c:pt>
                <c:pt idx="28">
                  <c:v>57538</c:v>
                </c:pt>
                <c:pt idx="29">
                  <c:v>60747</c:v>
                </c:pt>
                <c:pt idx="30">
                  <c:v>64916</c:v>
                </c:pt>
                <c:pt idx="31">
                  <c:v>68415</c:v>
                </c:pt>
                <c:pt idx="32">
                  <c:v>74822</c:v>
                </c:pt>
                <c:pt idx="33">
                  <c:v>79299</c:v>
                </c:pt>
                <c:pt idx="34">
                  <c:v>85666</c:v>
                </c:pt>
                <c:pt idx="35">
                  <c:v>90569</c:v>
                </c:pt>
                <c:pt idx="36">
                  <c:v>95589</c:v>
                </c:pt>
                <c:pt idx="37">
                  <c:v>98523</c:v>
                </c:pt>
                <c:pt idx="38">
                  <c:v>102244</c:v>
                </c:pt>
                <c:pt idx="39">
                  <c:v>106838</c:v>
                </c:pt>
                <c:pt idx="40">
                  <c:v>111556</c:v>
                </c:pt>
                <c:pt idx="41">
                  <c:v>118207</c:v>
                </c:pt>
                <c:pt idx="42">
                  <c:v>124718</c:v>
                </c:pt>
                <c:pt idx="43">
                  <c:v>130458</c:v>
                </c:pt>
                <c:pt idx="44">
                  <c:v>136378</c:v>
                </c:pt>
                <c:pt idx="45">
                  <c:v>139735</c:v>
                </c:pt>
                <c:pt idx="46">
                  <c:v>143470</c:v>
                </c:pt>
                <c:pt idx="47">
                  <c:v>147079</c:v>
                </c:pt>
                <c:pt idx="48">
                  <c:v>150946</c:v>
                </c:pt>
                <c:pt idx="49">
                  <c:v>153059</c:v>
                </c:pt>
                <c:pt idx="50">
                  <c:v>155648</c:v>
                </c:pt>
                <c:pt idx="51">
                  <c:v>158668</c:v>
                </c:pt>
                <c:pt idx="52">
                  <c:v>161630</c:v>
                </c:pt>
                <c:pt idx="53">
                  <c:v>166046</c:v>
                </c:pt>
                <c:pt idx="54">
                  <c:v>169455</c:v>
                </c:pt>
                <c:pt idx="55">
                  <c:v>173291</c:v>
                </c:pt>
                <c:pt idx="56">
                  <c:v>177077</c:v>
                </c:pt>
                <c:pt idx="57">
                  <c:v>180115</c:v>
                </c:pt>
                <c:pt idx="58">
                  <c:v>184196</c:v>
                </c:pt>
                <c:pt idx="59">
                  <c:v>188456</c:v>
                </c:pt>
                <c:pt idx="60">
                  <c:v>193890</c:v>
                </c:pt>
                <c:pt idx="61">
                  <c:v>197027</c:v>
                </c:pt>
                <c:pt idx="62">
                  <c:v>200936</c:v>
                </c:pt>
                <c:pt idx="63">
                  <c:v>206255</c:v>
                </c:pt>
                <c:pt idx="64">
                  <c:v>212097</c:v>
                </c:pt>
                <c:pt idx="65">
                  <c:v>217716</c:v>
                </c:pt>
                <c:pt idx="66">
                  <c:v>223829</c:v>
                </c:pt>
                <c:pt idx="67">
                  <c:v>230354</c:v>
                </c:pt>
                <c:pt idx="68">
                  <c:v>236726</c:v>
                </c:pt>
                <c:pt idx="69">
                  <c:v>242763</c:v>
                </c:pt>
                <c:pt idx="70">
                  <c:v>248706</c:v>
                </c:pt>
                <c:pt idx="71">
                  <c:v>256564</c:v>
                </c:pt>
                <c:pt idx="72">
                  <c:v>266775</c:v>
                </c:pt>
                <c:pt idx="73">
                  <c:v>272432</c:v>
                </c:pt>
                <c:pt idx="74">
                  <c:v>278679</c:v>
                </c:pt>
                <c:pt idx="75">
                  <c:v>286063</c:v>
                </c:pt>
                <c:pt idx="76">
                  <c:v>293363</c:v>
                </c:pt>
                <c:pt idx="77">
                  <c:v>302008</c:v>
                </c:pt>
                <c:pt idx="78">
                  <c:v>309795</c:v>
                </c:pt>
                <c:pt idx="79">
                  <c:v>317202</c:v>
                </c:pt>
                <c:pt idx="80">
                  <c:v>324870</c:v>
                </c:pt>
                <c:pt idx="81">
                  <c:v>332589</c:v>
                </c:pt>
                <c:pt idx="82">
                  <c:v>339254</c:v>
                </c:pt>
                <c:pt idx="83">
                  <c:v>347657</c:v>
                </c:pt>
                <c:pt idx="84">
                  <c:v>357847</c:v>
                </c:pt>
                <c:pt idx="85">
                  <c:v>363873</c:v>
                </c:pt>
                <c:pt idx="86">
                  <c:v>372306</c:v>
                </c:pt>
                <c:pt idx="87">
                  <c:v>383476</c:v>
                </c:pt>
                <c:pt idx="88">
                  <c:v>393414</c:v>
                </c:pt>
                <c:pt idx="89">
                  <c:v>404900</c:v>
                </c:pt>
                <c:pt idx="90">
                  <c:v>415075</c:v>
                </c:pt>
                <c:pt idx="91">
                  <c:v>424456</c:v>
                </c:pt>
                <c:pt idx="92">
                  <c:v>434318</c:v>
                </c:pt>
                <c:pt idx="93">
                  <c:v>444966</c:v>
                </c:pt>
                <c:pt idx="94">
                  <c:v>454631</c:v>
                </c:pt>
                <c:pt idx="95">
                  <c:v>467400</c:v>
                </c:pt>
                <c:pt idx="96">
                  <c:v>480339</c:v>
                </c:pt>
                <c:pt idx="97">
                  <c:v>486515</c:v>
                </c:pt>
                <c:pt idx="98">
                  <c:v>493334</c:v>
                </c:pt>
                <c:pt idx="99">
                  <c:v>501344</c:v>
                </c:pt>
                <c:pt idx="100">
                  <c:v>507272</c:v>
                </c:pt>
                <c:pt idx="101">
                  <c:v>514389</c:v>
                </c:pt>
                <c:pt idx="102">
                  <c:v>521511</c:v>
                </c:pt>
                <c:pt idx="103">
                  <c:v>529323</c:v>
                </c:pt>
                <c:pt idx="104">
                  <c:v>536554</c:v>
                </c:pt>
                <c:pt idx="105">
                  <c:v>542480</c:v>
                </c:pt>
                <c:pt idx="106">
                  <c:v>548924</c:v>
                </c:pt>
                <c:pt idx="107">
                  <c:v>556563</c:v>
                </c:pt>
                <c:pt idx="108">
                  <c:v>564148</c:v>
                </c:pt>
                <c:pt idx="109">
                  <c:v>569284</c:v>
                </c:pt>
                <c:pt idx="110">
                  <c:v>575568</c:v>
                </c:pt>
                <c:pt idx="111">
                  <c:v>578508</c:v>
                </c:pt>
                <c:pt idx="112">
                  <c:v>580690</c:v>
                </c:pt>
                <c:pt idx="113">
                  <c:v>584896</c:v>
                </c:pt>
                <c:pt idx="114">
                  <c:v>589121</c:v>
                </c:pt>
                <c:pt idx="115">
                  <c:v>594038</c:v>
                </c:pt>
                <c:pt idx="116">
                  <c:v>600143</c:v>
                </c:pt>
              </c:numCache>
            </c:numRef>
          </c:val>
          <c:extLst>
            <c:ext xmlns:c16="http://schemas.microsoft.com/office/drawing/2014/chart" uri="{C3380CC4-5D6E-409C-BE32-E72D297353CC}">
              <c16:uniqueId val="{00000005-A61F-4B1B-B1E2-C60C0B9C9D1B}"/>
            </c:ext>
          </c:extLst>
        </c:ser>
        <c:dLbls>
          <c:showLegendKey val="0"/>
          <c:showVal val="0"/>
          <c:showCatName val="0"/>
          <c:showSerName val="0"/>
          <c:showPercent val="0"/>
          <c:showBubbleSize val="0"/>
        </c:dLbls>
        <c:gapWidth val="50"/>
        <c:overlap val="100"/>
        <c:axId val="214184216"/>
        <c:axId val="214184608"/>
      </c:barChart>
      <c:catAx>
        <c:axId val="214184216"/>
        <c:scaling>
          <c:orientation val="minMax"/>
        </c:scaling>
        <c:delete val="0"/>
        <c:axPos val="b"/>
        <c:numFmt formatCode="@" sourceLinked="0"/>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14184608"/>
        <c:crosses val="autoZero"/>
        <c:auto val="1"/>
        <c:lblAlgn val="ctr"/>
        <c:lblOffset val="100"/>
        <c:tickLblSkip val="4"/>
        <c:noMultiLvlLbl val="0"/>
      </c:catAx>
      <c:valAx>
        <c:axId val="214184608"/>
        <c:scaling>
          <c:orientation val="minMax"/>
          <c:max val="1700000.0000000002"/>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14184216"/>
        <c:crosses val="autoZero"/>
        <c:crossBetween val="between"/>
        <c:dispUnits>
          <c:builtInUnit val="millions"/>
          <c:dispUnitsLbl>
            <c:layout>
              <c:manualLayout>
                <c:xMode val="edge"/>
                <c:yMode val="edge"/>
                <c:x val="1.5625E-2"/>
                <c:y val="0.30488053217485744"/>
              </c:manualLayout>
            </c:layout>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Sales (Millions)</a:t>
                  </a:r>
                </a:p>
              </c:rich>
            </c:tx>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ispUnitsLbl>
        </c:dispUnits>
      </c:valAx>
      <c:spPr>
        <a:noFill/>
        <a:ln>
          <a:solidFill>
            <a:schemeClr val="tx1">
              <a:lumMod val="50000"/>
              <a:lumOff val="50000"/>
            </a:schemeClr>
          </a:solidFill>
        </a:ln>
        <a:effectLst/>
      </c:spPr>
    </c:plotArea>
    <c:legend>
      <c:legendPos val="l"/>
      <c:layout>
        <c:manualLayout>
          <c:xMode val="edge"/>
          <c:yMode val="edge"/>
          <c:x val="0.11631944444444445"/>
          <c:y val="0.16842267022656654"/>
          <c:w val="0.12459987423447069"/>
          <c:h val="0.12584245934775393"/>
        </c:manualLayout>
      </c:layout>
      <c:overlay val="1"/>
      <c:spPr>
        <a:solidFill>
          <a:schemeClr val="bg1"/>
        </a:solidFill>
        <a:ln>
          <a:solidFill>
            <a:schemeClr val="tx1">
              <a:lumMod val="50000"/>
              <a:lumOff val="50000"/>
            </a:schemeClr>
          </a:solid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209550</xdr:colOff>
      <xdr:row>2</xdr:row>
      <xdr:rowOff>41910</xdr:rowOff>
    </xdr:from>
    <xdr:to>
      <xdr:col>24</xdr:col>
      <xdr:colOff>184785</xdr:colOff>
      <xdr:row>31</xdr:row>
      <xdr:rowOff>32385</xdr:rowOff>
    </xdr:to>
    <xdr:graphicFrame macro="">
      <xdr:nvGraphicFramePr>
        <xdr:cNvPr id="2" name="Chart 1" descr="BEV and PHEV Cumulative Sales, Dec 2010 - Aug 2020">
          <a:extLst>
            <a:ext uri="{FF2B5EF4-FFF2-40B4-BE49-F238E27FC236}">
              <a16:creationId xmlns:a16="http://schemas.microsoft.com/office/drawing/2014/main" id="{1C508B78-8556-440C-8A10-273A16A09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rvis/Downloads/fotw_1153_we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TW #1153"/>
    </sheetNames>
    <sheetDataSet>
      <sheetData sheetId="0">
        <row r="5">
          <cell r="B5" t="str">
            <v>PHEV</v>
          </cell>
          <cell r="C5" t="str">
            <v>BEV</v>
          </cell>
        </row>
        <row r="6">
          <cell r="A6" t="str">
            <v>Dec-10</v>
          </cell>
          <cell r="B6">
            <v>326</v>
          </cell>
          <cell r="C6">
            <v>19</v>
          </cell>
        </row>
        <row r="7">
          <cell r="A7" t="str">
            <v>Jan-11</v>
          </cell>
          <cell r="B7">
            <v>647</v>
          </cell>
          <cell r="C7">
            <v>122</v>
          </cell>
        </row>
        <row r="8">
          <cell r="A8" t="str">
            <v>Feb-11</v>
          </cell>
          <cell r="B8">
            <v>928</v>
          </cell>
          <cell r="C8">
            <v>205</v>
          </cell>
        </row>
        <row r="9">
          <cell r="A9" t="str">
            <v>Mar-11</v>
          </cell>
          <cell r="B9">
            <v>1536</v>
          </cell>
          <cell r="C9">
            <v>503</v>
          </cell>
        </row>
        <row r="10">
          <cell r="A10" t="str">
            <v>Apr-11</v>
          </cell>
          <cell r="B10">
            <v>2029</v>
          </cell>
          <cell r="C10">
            <v>1076</v>
          </cell>
        </row>
        <row r="11">
          <cell r="A11" t="str">
            <v>May-11</v>
          </cell>
          <cell r="B11">
            <v>2510</v>
          </cell>
          <cell r="C11">
            <v>2226</v>
          </cell>
        </row>
        <row r="12">
          <cell r="A12" t="str">
            <v>Jun-11</v>
          </cell>
          <cell r="B12">
            <v>3071</v>
          </cell>
          <cell r="C12">
            <v>3934</v>
          </cell>
        </row>
        <row r="13">
          <cell r="A13" t="str">
            <v>Jul-11</v>
          </cell>
          <cell r="B13">
            <v>3196</v>
          </cell>
          <cell r="C13">
            <v>4866</v>
          </cell>
        </row>
        <row r="14">
          <cell r="A14" t="str">
            <v>Aug-11</v>
          </cell>
          <cell r="B14">
            <v>3498</v>
          </cell>
          <cell r="C14">
            <v>6229</v>
          </cell>
        </row>
        <row r="15">
          <cell r="A15" t="str">
            <v>Sep-11</v>
          </cell>
          <cell r="B15">
            <v>4221</v>
          </cell>
          <cell r="C15">
            <v>7260</v>
          </cell>
        </row>
        <row r="16">
          <cell r="A16" t="str">
            <v>Oct-11</v>
          </cell>
          <cell r="B16">
            <v>5329</v>
          </cell>
          <cell r="C16">
            <v>8126</v>
          </cell>
        </row>
        <row r="17">
          <cell r="A17" t="str">
            <v>Nov-11</v>
          </cell>
          <cell r="B17">
            <v>6468</v>
          </cell>
          <cell r="C17">
            <v>8899</v>
          </cell>
        </row>
        <row r="18">
          <cell r="A18" t="str">
            <v>Dec-11</v>
          </cell>
          <cell r="B18">
            <v>7997</v>
          </cell>
          <cell r="C18">
            <v>10111</v>
          </cell>
        </row>
        <row r="19">
          <cell r="A19" t="str">
            <v>Jan-12</v>
          </cell>
          <cell r="B19">
            <v>8600</v>
          </cell>
          <cell r="C19">
            <v>10935</v>
          </cell>
        </row>
        <row r="20">
          <cell r="A20" t="str">
            <v>Feb-12</v>
          </cell>
          <cell r="B20">
            <v>9623</v>
          </cell>
          <cell r="C20">
            <v>11574</v>
          </cell>
        </row>
        <row r="21">
          <cell r="A21" t="str">
            <v>Mar-12</v>
          </cell>
          <cell r="B21">
            <v>12823</v>
          </cell>
          <cell r="C21">
            <v>12535</v>
          </cell>
        </row>
        <row r="22">
          <cell r="A22" t="str">
            <v>Apr-12</v>
          </cell>
          <cell r="B22">
            <v>15939</v>
          </cell>
          <cell r="C22">
            <v>13014</v>
          </cell>
        </row>
        <row r="23">
          <cell r="A23" t="str">
            <v>May-12</v>
          </cell>
          <cell r="B23">
            <v>18705</v>
          </cell>
          <cell r="C23">
            <v>13626</v>
          </cell>
        </row>
        <row r="24">
          <cell r="A24" t="str">
            <v>Jun-12</v>
          </cell>
          <cell r="B24">
            <v>21160</v>
          </cell>
          <cell r="C24">
            <v>14489</v>
          </cell>
        </row>
        <row r="25">
          <cell r="A25" t="str">
            <v>Jul-12</v>
          </cell>
          <cell r="B25">
            <v>23697</v>
          </cell>
          <cell r="C25">
            <v>14968</v>
          </cell>
        </row>
        <row r="26">
          <cell r="A26" t="str">
            <v>Aug-12</v>
          </cell>
          <cell r="B26">
            <v>27575</v>
          </cell>
          <cell r="C26">
            <v>15834</v>
          </cell>
        </row>
        <row r="27">
          <cell r="A27" t="str">
            <v>Sep-12</v>
          </cell>
          <cell r="B27">
            <v>32078</v>
          </cell>
          <cell r="C27">
            <v>17140</v>
          </cell>
        </row>
        <row r="28">
          <cell r="A28" t="str">
            <v>Oct-12</v>
          </cell>
          <cell r="B28">
            <v>37072</v>
          </cell>
          <cell r="C28">
            <v>19378</v>
          </cell>
        </row>
        <row r="29">
          <cell r="A29" t="str">
            <v>Nov-12</v>
          </cell>
          <cell r="B29">
            <v>41616</v>
          </cell>
          <cell r="C29">
            <v>21992</v>
          </cell>
        </row>
        <row r="30">
          <cell r="A30" t="str">
            <v>Dec-12</v>
          </cell>
          <cell r="B30">
            <v>46581</v>
          </cell>
          <cell r="C30">
            <v>24696</v>
          </cell>
        </row>
        <row r="31">
          <cell r="A31" t="str">
            <v>Jan-13</v>
          </cell>
          <cell r="B31">
            <v>48935</v>
          </cell>
          <cell r="C31">
            <v>27068</v>
          </cell>
        </row>
        <row r="32">
          <cell r="A32" t="str">
            <v>Feb-13</v>
          </cell>
          <cell r="B32">
            <v>51724</v>
          </cell>
          <cell r="C32">
            <v>29734</v>
          </cell>
        </row>
        <row r="33">
          <cell r="A33" t="str">
            <v>Mar-13</v>
          </cell>
          <cell r="B33">
            <v>54803</v>
          </cell>
          <cell r="C33">
            <v>34287</v>
          </cell>
        </row>
        <row r="34">
          <cell r="A34" t="str">
            <v>Apr-13</v>
          </cell>
          <cell r="B34">
            <v>57538</v>
          </cell>
          <cell r="C34">
            <v>38690</v>
          </cell>
        </row>
        <row r="35">
          <cell r="A35" t="str">
            <v>May-13</v>
          </cell>
          <cell r="B35">
            <v>60747</v>
          </cell>
          <cell r="C35">
            <v>43235</v>
          </cell>
        </row>
        <row r="36">
          <cell r="A36" t="str">
            <v>Jun-13</v>
          </cell>
          <cell r="B36">
            <v>64916</v>
          </cell>
          <cell r="C36">
            <v>47808</v>
          </cell>
        </row>
        <row r="37">
          <cell r="A37" t="str">
            <v>Jul-13</v>
          </cell>
          <cell r="B37">
            <v>68415</v>
          </cell>
          <cell r="C37">
            <v>51751</v>
          </cell>
        </row>
        <row r="38">
          <cell r="A38" t="str">
            <v>Aug-13</v>
          </cell>
          <cell r="B38">
            <v>74822</v>
          </cell>
          <cell r="C38">
            <v>56707</v>
          </cell>
        </row>
        <row r="39">
          <cell r="A39" t="str">
            <v>Sep-13</v>
          </cell>
          <cell r="B39">
            <v>79299</v>
          </cell>
          <cell r="C39">
            <v>60357</v>
          </cell>
        </row>
        <row r="40">
          <cell r="A40" t="str">
            <v>Oct-13</v>
          </cell>
          <cell r="B40">
            <v>85666</v>
          </cell>
          <cell r="C40">
            <v>64090</v>
          </cell>
        </row>
        <row r="41">
          <cell r="A41" t="str">
            <v>Nov-13</v>
          </cell>
          <cell r="B41">
            <v>90569</v>
          </cell>
          <cell r="C41">
            <v>68020</v>
          </cell>
        </row>
        <row r="42">
          <cell r="A42" t="str">
            <v>Dec-13</v>
          </cell>
          <cell r="B42">
            <v>95589</v>
          </cell>
          <cell r="C42">
            <v>72790</v>
          </cell>
        </row>
        <row r="43">
          <cell r="A43" t="str">
            <v>Jan-14</v>
          </cell>
          <cell r="B43">
            <v>98523</v>
          </cell>
          <cell r="C43">
            <v>75761</v>
          </cell>
        </row>
        <row r="44">
          <cell r="A44" t="str">
            <v>Feb-14</v>
          </cell>
          <cell r="B44">
            <v>102244</v>
          </cell>
          <cell r="C44">
            <v>79085</v>
          </cell>
        </row>
        <row r="45">
          <cell r="A45" t="str">
            <v>Mar-14</v>
          </cell>
          <cell r="B45">
            <v>106838</v>
          </cell>
          <cell r="C45">
            <v>83663</v>
          </cell>
        </row>
        <row r="46">
          <cell r="A46" t="str">
            <v>Apr-14</v>
          </cell>
          <cell r="B46">
            <v>111556</v>
          </cell>
          <cell r="C46">
            <v>87850</v>
          </cell>
        </row>
        <row r="47">
          <cell r="A47" t="str">
            <v>May-14</v>
          </cell>
          <cell r="B47">
            <v>118207</v>
          </cell>
          <cell r="C47">
            <v>93652</v>
          </cell>
        </row>
        <row r="48">
          <cell r="A48" t="str">
            <v>Jun-14</v>
          </cell>
          <cell r="B48">
            <v>124718</v>
          </cell>
          <cell r="C48">
            <v>98634</v>
          </cell>
        </row>
        <row r="49">
          <cell r="A49" t="str">
            <v>Jul-14</v>
          </cell>
          <cell r="B49">
            <v>130458</v>
          </cell>
          <cell r="C49">
            <v>104327</v>
          </cell>
        </row>
        <row r="50">
          <cell r="A50" t="str">
            <v>Aug-14</v>
          </cell>
          <cell r="B50">
            <v>136378</v>
          </cell>
          <cell r="C50">
            <v>110810</v>
          </cell>
        </row>
        <row r="51">
          <cell r="A51" t="str">
            <v>Sep-14</v>
          </cell>
          <cell r="B51">
            <v>139735</v>
          </cell>
          <cell r="C51">
            <v>116793</v>
          </cell>
        </row>
        <row r="52">
          <cell r="A52" t="str">
            <v>Oct-14</v>
          </cell>
          <cell r="B52">
            <v>143470</v>
          </cell>
          <cell r="C52">
            <v>122720</v>
          </cell>
        </row>
        <row r="53">
          <cell r="A53" t="str">
            <v>Nov-14</v>
          </cell>
          <cell r="B53">
            <v>147079</v>
          </cell>
          <cell r="C53">
            <v>128896</v>
          </cell>
        </row>
        <row r="54">
          <cell r="A54" t="str">
            <v>Dec-14</v>
          </cell>
          <cell r="B54">
            <v>150946</v>
          </cell>
          <cell r="C54">
            <v>136315</v>
          </cell>
        </row>
        <row r="55">
          <cell r="A55" t="str">
            <v>Jan-15</v>
          </cell>
          <cell r="B55">
            <v>153059</v>
          </cell>
          <cell r="C55">
            <v>140292</v>
          </cell>
        </row>
        <row r="56">
          <cell r="A56" t="str">
            <v>Feb-15</v>
          </cell>
          <cell r="B56">
            <v>155648</v>
          </cell>
          <cell r="C56">
            <v>144727</v>
          </cell>
        </row>
        <row r="57">
          <cell r="A57" t="str">
            <v>Mar-15</v>
          </cell>
          <cell r="B57">
            <v>158668</v>
          </cell>
          <cell r="C57">
            <v>150442</v>
          </cell>
        </row>
        <row r="58">
          <cell r="A58" t="str">
            <v>Apr-15</v>
          </cell>
          <cell r="B58">
            <v>161630</v>
          </cell>
          <cell r="C58">
            <v>156479</v>
          </cell>
        </row>
        <row r="59">
          <cell r="A59" t="str">
            <v>May-15</v>
          </cell>
          <cell r="B59">
            <v>166046</v>
          </cell>
          <cell r="C59">
            <v>163536</v>
          </cell>
        </row>
        <row r="60">
          <cell r="A60" t="str">
            <v>Jun-15</v>
          </cell>
          <cell r="B60">
            <v>169455</v>
          </cell>
          <cell r="C60">
            <v>170511</v>
          </cell>
        </row>
        <row r="61">
          <cell r="A61" t="str">
            <v>Jul-15</v>
          </cell>
          <cell r="B61">
            <v>173291</v>
          </cell>
          <cell r="C61">
            <v>175654</v>
          </cell>
        </row>
        <row r="62">
          <cell r="A62" t="str">
            <v>Aug-15</v>
          </cell>
          <cell r="B62">
            <v>177077</v>
          </cell>
          <cell r="C62">
            <v>180878</v>
          </cell>
        </row>
        <row r="63">
          <cell r="A63" t="str">
            <v>Sep-15</v>
          </cell>
          <cell r="B63">
            <v>180115</v>
          </cell>
          <cell r="C63">
            <v>187582</v>
          </cell>
        </row>
        <row r="64">
          <cell r="A64" t="str">
            <v>Oct-15</v>
          </cell>
          <cell r="B64">
            <v>184196</v>
          </cell>
          <cell r="C64">
            <v>193322</v>
          </cell>
        </row>
        <row r="65">
          <cell r="A65" t="str">
            <v>Nov-15</v>
          </cell>
          <cell r="B65">
            <v>188456</v>
          </cell>
          <cell r="C65">
            <v>199425</v>
          </cell>
        </row>
        <row r="66">
          <cell r="A66" t="str">
            <v>Dec-15</v>
          </cell>
          <cell r="B66">
            <v>193890</v>
          </cell>
          <cell r="C66">
            <v>207379</v>
          </cell>
        </row>
        <row r="67">
          <cell r="A67" t="str">
            <v>Jan-16</v>
          </cell>
          <cell r="B67">
            <v>197027</v>
          </cell>
          <cell r="C67">
            <v>210955</v>
          </cell>
        </row>
        <row r="68">
          <cell r="A68" t="str">
            <v>Feb-16</v>
          </cell>
          <cell r="B68">
            <v>200936</v>
          </cell>
          <cell r="C68">
            <v>215379</v>
          </cell>
        </row>
        <row r="69">
          <cell r="A69" t="str">
            <v>Mar-16</v>
          </cell>
          <cell r="B69">
            <v>206255</v>
          </cell>
          <cell r="C69">
            <v>222494</v>
          </cell>
        </row>
        <row r="70">
          <cell r="A70" t="str">
            <v>Apr-16</v>
          </cell>
          <cell r="B70">
            <v>212097</v>
          </cell>
          <cell r="C70">
            <v>228760</v>
          </cell>
        </row>
        <row r="71">
          <cell r="A71" t="str">
            <v>May-16</v>
          </cell>
          <cell r="B71">
            <v>217716</v>
          </cell>
          <cell r="C71">
            <v>235286</v>
          </cell>
        </row>
        <row r="72">
          <cell r="A72" t="str">
            <v>Jun-16</v>
          </cell>
          <cell r="B72">
            <v>223829</v>
          </cell>
          <cell r="C72">
            <v>242964</v>
          </cell>
        </row>
        <row r="73">
          <cell r="A73" t="str">
            <v>Jul-16</v>
          </cell>
          <cell r="B73">
            <v>230354</v>
          </cell>
          <cell r="C73">
            <v>250726</v>
          </cell>
        </row>
        <row r="74">
          <cell r="A74" t="str">
            <v>Aug-16</v>
          </cell>
          <cell r="B74">
            <v>236726</v>
          </cell>
          <cell r="C74">
            <v>259327</v>
          </cell>
        </row>
        <row r="75">
          <cell r="A75" t="str">
            <v>Sep-16</v>
          </cell>
          <cell r="B75">
            <v>242763</v>
          </cell>
          <cell r="C75">
            <v>269359</v>
          </cell>
        </row>
        <row r="76">
          <cell r="A76" t="str">
            <v>Oct-16</v>
          </cell>
          <cell r="B76">
            <v>248706</v>
          </cell>
          <cell r="C76">
            <v>274767</v>
          </cell>
        </row>
        <row r="77">
          <cell r="A77" t="str">
            <v>Nov-16</v>
          </cell>
          <cell r="B77">
            <v>256564</v>
          </cell>
          <cell r="C77">
            <v>281033</v>
          </cell>
        </row>
        <row r="78">
          <cell r="A78" t="str">
            <v>Dec-16</v>
          </cell>
          <cell r="B78">
            <v>266775</v>
          </cell>
          <cell r="C78">
            <v>294110</v>
          </cell>
        </row>
        <row r="79">
          <cell r="A79" t="str">
            <v>Jan-17</v>
          </cell>
          <cell r="B79">
            <v>272432</v>
          </cell>
          <cell r="C79">
            <v>299508</v>
          </cell>
        </row>
        <row r="80">
          <cell r="A80" t="str">
            <v>Feb-17</v>
          </cell>
          <cell r="B80">
            <v>278679</v>
          </cell>
          <cell r="C80">
            <v>305354</v>
          </cell>
        </row>
        <row r="81">
          <cell r="A81" t="str">
            <v>Mar-17</v>
          </cell>
          <cell r="B81">
            <v>286063</v>
          </cell>
          <cell r="C81">
            <v>315525</v>
          </cell>
        </row>
        <row r="82">
          <cell r="A82" t="str">
            <v>Apr-17</v>
          </cell>
          <cell r="B82">
            <v>293363</v>
          </cell>
          <cell r="C82">
            <v>321486</v>
          </cell>
        </row>
        <row r="83">
          <cell r="A83" t="str">
            <v>May-17</v>
          </cell>
          <cell r="B83">
            <v>302008</v>
          </cell>
          <cell r="C83">
            <v>329524</v>
          </cell>
        </row>
        <row r="84">
          <cell r="A84" t="str">
            <v>Jun-17</v>
          </cell>
          <cell r="B84">
            <v>309795</v>
          </cell>
          <cell r="C84">
            <v>338338</v>
          </cell>
        </row>
        <row r="85">
          <cell r="A85" t="str">
            <v>Jul-17</v>
          </cell>
          <cell r="B85">
            <v>317202</v>
          </cell>
          <cell r="C85">
            <v>346140</v>
          </cell>
        </row>
        <row r="86">
          <cell r="A86" t="str">
            <v>Aug-17</v>
          </cell>
          <cell r="B86">
            <v>324870</v>
          </cell>
          <cell r="C86">
            <v>354990</v>
          </cell>
        </row>
        <row r="87">
          <cell r="A87" t="str">
            <v>Sep-17</v>
          </cell>
          <cell r="B87">
            <v>332589</v>
          </cell>
          <cell r="C87">
            <v>368411</v>
          </cell>
        </row>
        <row r="88">
          <cell r="A88" t="str">
            <v>Oct-17</v>
          </cell>
          <cell r="B88">
            <v>339254</v>
          </cell>
          <cell r="C88">
            <v>375203</v>
          </cell>
        </row>
        <row r="89">
          <cell r="A89" t="str">
            <v>Nov-17</v>
          </cell>
          <cell r="B89">
            <v>347657</v>
          </cell>
          <cell r="C89">
            <v>383643</v>
          </cell>
        </row>
        <row r="90">
          <cell r="A90" t="str">
            <v>Dec-17</v>
          </cell>
          <cell r="B90">
            <v>357847</v>
          </cell>
          <cell r="C90">
            <v>398602</v>
          </cell>
        </row>
        <row r="91">
          <cell r="A91" t="str">
            <v>Jan-18</v>
          </cell>
          <cell r="B91">
            <v>363873</v>
          </cell>
          <cell r="C91">
            <v>404586</v>
          </cell>
        </row>
        <row r="92">
          <cell r="A92" t="str">
            <v>Feb-18</v>
          </cell>
          <cell r="B92">
            <v>372306</v>
          </cell>
          <cell r="C92">
            <v>412998</v>
          </cell>
        </row>
        <row r="93">
          <cell r="A93" t="str">
            <v>Mar-18</v>
          </cell>
          <cell r="B93">
            <v>383476</v>
          </cell>
          <cell r="C93">
            <v>428271</v>
          </cell>
        </row>
        <row r="94">
          <cell r="A94" t="str">
            <v>Apr-18</v>
          </cell>
          <cell r="B94">
            <v>393414</v>
          </cell>
          <cell r="C94">
            <v>437956</v>
          </cell>
        </row>
        <row r="95">
          <cell r="A95" t="str">
            <v>May-18</v>
          </cell>
          <cell r="B95">
            <v>404900</v>
          </cell>
          <cell r="C95">
            <v>450778</v>
          </cell>
        </row>
        <row r="96">
          <cell r="A96" t="str">
            <v>Jun-18</v>
          </cell>
          <cell r="B96">
            <v>415075</v>
          </cell>
          <cell r="C96">
            <v>465638</v>
          </cell>
        </row>
        <row r="97">
          <cell r="A97" t="str">
            <v>Jul-18</v>
          </cell>
          <cell r="B97">
            <v>424456</v>
          </cell>
          <cell r="C97">
            <v>485855</v>
          </cell>
        </row>
        <row r="98">
          <cell r="A98" t="str">
            <v>Aug-18</v>
          </cell>
          <cell r="B98">
            <v>434318</v>
          </cell>
          <cell r="C98">
            <v>512340</v>
          </cell>
        </row>
        <row r="99">
          <cell r="A99" t="str">
            <v>Sep-18</v>
          </cell>
          <cell r="B99">
            <v>444966</v>
          </cell>
          <cell r="C99">
            <v>546236</v>
          </cell>
        </row>
        <row r="100">
          <cell r="A100" t="str">
            <v>Oct-18</v>
          </cell>
          <cell r="B100">
            <v>454631</v>
          </cell>
          <cell r="C100">
            <v>570645</v>
          </cell>
        </row>
        <row r="101">
          <cell r="A101" t="str">
            <v>Nov-18</v>
          </cell>
          <cell r="B101">
            <v>467400</v>
          </cell>
          <cell r="C101">
            <v>600464</v>
          </cell>
        </row>
        <row r="102">
          <cell r="A102" t="str">
            <v>Dec-18</v>
          </cell>
          <cell r="B102">
            <v>480339</v>
          </cell>
          <cell r="C102">
            <v>637425</v>
          </cell>
        </row>
        <row r="103">
          <cell r="A103" t="str">
            <v>Jan-19</v>
          </cell>
          <cell r="B103">
            <v>486515</v>
          </cell>
          <cell r="C103">
            <v>647964</v>
          </cell>
        </row>
        <row r="104">
          <cell r="A104" t="str">
            <v>Feb-19</v>
          </cell>
          <cell r="B104">
            <v>493334</v>
          </cell>
          <cell r="C104">
            <v>658036</v>
          </cell>
        </row>
        <row r="105">
          <cell r="A105" t="str">
            <v>Mar-19</v>
          </cell>
          <cell r="B105">
            <v>501344</v>
          </cell>
          <cell r="C105">
            <v>677665</v>
          </cell>
        </row>
        <row r="106">
          <cell r="A106" t="str">
            <v>Apr-19</v>
          </cell>
          <cell r="B106">
            <v>507272</v>
          </cell>
          <cell r="C106">
            <v>692992</v>
          </cell>
        </row>
        <row r="107">
          <cell r="A107" t="str">
            <v>May-19</v>
          </cell>
          <cell r="B107">
            <v>514389</v>
          </cell>
          <cell r="C107">
            <v>714261</v>
          </cell>
        </row>
        <row r="108">
          <cell r="A108" t="str">
            <v>Jun-19</v>
          </cell>
          <cell r="B108">
            <v>521511</v>
          </cell>
          <cell r="C108">
            <v>744957</v>
          </cell>
        </row>
        <row r="109">
          <cell r="A109" t="str">
            <v>Jul-19</v>
          </cell>
          <cell r="B109">
            <v>529323</v>
          </cell>
          <cell r="C109">
            <v>764615</v>
          </cell>
        </row>
        <row r="110">
          <cell r="A110" t="str">
            <v>Aug-19</v>
          </cell>
          <cell r="B110">
            <v>536554</v>
          </cell>
          <cell r="C110">
            <v>785854</v>
          </cell>
        </row>
        <row r="111">
          <cell r="A111" t="str">
            <v>Sep-19</v>
          </cell>
          <cell r="B111">
            <v>542480</v>
          </cell>
          <cell r="C111">
            <v>813061</v>
          </cell>
        </row>
        <row r="112">
          <cell r="A112" t="str">
            <v>Oct-19</v>
          </cell>
          <cell r="B112">
            <v>548924</v>
          </cell>
          <cell r="C112">
            <v>838014</v>
          </cell>
        </row>
        <row r="113">
          <cell r="A113" t="str">
            <v>Nov-19</v>
          </cell>
          <cell r="B113">
            <v>556563</v>
          </cell>
          <cell r="C113">
            <v>857218</v>
          </cell>
        </row>
        <row r="114">
          <cell r="A114" t="str">
            <v>Dec-19</v>
          </cell>
          <cell r="B114">
            <v>564148</v>
          </cell>
          <cell r="C114">
            <v>879455</v>
          </cell>
        </row>
        <row r="115">
          <cell r="A115" t="str">
            <v>Jan-20</v>
          </cell>
          <cell r="B115">
            <v>569284</v>
          </cell>
          <cell r="C115">
            <v>901150</v>
          </cell>
        </row>
        <row r="116">
          <cell r="A116" t="str">
            <v>Feb-20</v>
          </cell>
          <cell r="B116">
            <v>575568</v>
          </cell>
          <cell r="C116">
            <v>912198</v>
          </cell>
        </row>
        <row r="117">
          <cell r="A117" t="str">
            <v>Mar-20</v>
          </cell>
          <cell r="B117">
            <v>578508</v>
          </cell>
          <cell r="C117">
            <v>927069</v>
          </cell>
        </row>
        <row r="118">
          <cell r="A118" t="str">
            <v>Apr-20</v>
          </cell>
          <cell r="B118">
            <v>580690</v>
          </cell>
          <cell r="C118">
            <v>935111</v>
          </cell>
        </row>
        <row r="119">
          <cell r="A119" t="str">
            <v>May-20</v>
          </cell>
          <cell r="B119">
            <v>584896</v>
          </cell>
          <cell r="C119">
            <v>949130</v>
          </cell>
        </row>
        <row r="120">
          <cell r="A120" t="str">
            <v>Jun-20</v>
          </cell>
          <cell r="B120">
            <v>589121</v>
          </cell>
          <cell r="C120">
            <v>969880</v>
          </cell>
        </row>
        <row r="121">
          <cell r="A121" t="str">
            <v>Jul-20</v>
          </cell>
          <cell r="B121">
            <v>594038</v>
          </cell>
          <cell r="C121">
            <v>988954</v>
          </cell>
        </row>
        <row r="122">
          <cell r="A122" t="str">
            <v>Aug-20</v>
          </cell>
          <cell r="B122">
            <v>600143</v>
          </cell>
          <cell r="C122">
            <v>1008118</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4F3960-C3D0-4DAD-98DA-2A4970B63F4E}" name="Table1" displayName="Table1" ref="A5:E122" totalsRowShown="0" dataDxfId="7">
  <autoFilter ref="A5:E122" xr:uid="{17B3E4F9-D558-484C-90E9-90CDBCC63CEA}"/>
  <tableColumns count="5">
    <tableColumn id="1" xr3:uid="{CFB70596-98A9-4A31-B8D3-A85439B076B4}" name="Month" dataDxfId="6" dataCellStyle="Normal 10"/>
    <tableColumn id="2" xr3:uid="{4CB6FA16-8C98-4492-BDFD-9EEE9E7B05EF}" name="PHEV" dataDxfId="5"/>
    <tableColumn id="3" xr3:uid="{50DC1D9E-1DBE-4F21-A647-F583D98CC04E}" name="BEV" dataDxfId="4"/>
    <tableColumn id="4" xr3:uid="{E292B19A-8148-45C4-9249-4E64E8510747}" name="Percent EV" dataDxfId="3">
      <calculatedColumnFormula>C6/(C6+B6)</calculatedColumnFormula>
    </tableColumn>
    <tableColumn id="5" xr3:uid="{C8D354B1-3F21-4B65-BA6A-BAC4B7A22632}" name="Year" dataDxfId="2">
      <calculatedColumnFormula>_xlfn.NUMBERVALUE(CONCATENATE("20",RIGHT(Table1[[#This Row],[Month]],2)))</calculatedColumnFormula>
    </tableColumn>
  </tableColumns>
  <tableStyleInfo name="TableStyleMedium15" showFirstColumn="0" showLastColumn="0" showRowStripes="1" showColumnStripes="0"/>
  <extLst>
    <ext xmlns:x14="http://schemas.microsoft.com/office/spreadsheetml/2009/9/main" uri="{504A1905-F514-4f6f-8877-14C23A59335A}">
      <x14:table altTextSummary="BEV and PHEV Cumulative Sales, Dec 2010 - Aug 2020_x000d__x000a_"/>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ts.gov/content/new-and-used-passenger-car-sales-and-leases-thousands-vehicles" TargetMode="External"/><Relationship Id="rId2" Type="http://schemas.openxmlformats.org/officeDocument/2006/relationships/hyperlink" Target="https://www.energy.gov/eere/vehicles/downloads/fotw-1153-september-28-2020-cumulative-plug-vehicle-sales-united-states" TargetMode="External"/><Relationship Id="rId1" Type="http://schemas.openxmlformats.org/officeDocument/2006/relationships/hyperlink" Target="https://www.bts.gov/content/new-and-used-passenger-car-sales-and-leases-thousands-vehicles"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anl.gov/es/light-duty-electric-drive-vehicles-monthly-sales-updates" TargetMode="External"/><Relationship Id="rId1" Type="http://schemas.openxmlformats.org/officeDocument/2006/relationships/hyperlink" Target="https://www.energy.gov/eere/vehicles/articles/fotw-1153-september-28-2020-cumulative-plug-vehicle-sales-united-states-reach"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D391A-B897-4382-8400-A7281DA24296}">
  <dimension ref="A1:B25"/>
  <sheetViews>
    <sheetView workbookViewId="0">
      <selection activeCell="B34" sqref="B34"/>
    </sheetView>
  </sheetViews>
  <sheetFormatPr defaultRowHeight="15" x14ac:dyDescent="0.25"/>
  <cols>
    <col min="2" max="2" width="56.5703125" customWidth="1"/>
  </cols>
  <sheetData>
    <row r="1" spans="1:2" x14ac:dyDescent="0.25">
      <c r="A1" s="1" t="s">
        <v>1</v>
      </c>
    </row>
    <row r="3" spans="1:2" x14ac:dyDescent="0.25">
      <c r="A3" s="1" t="s">
        <v>0</v>
      </c>
      <c r="B3" s="81" t="s">
        <v>1439</v>
      </c>
    </row>
    <row r="4" spans="1:2" x14ac:dyDescent="0.25">
      <c r="B4" t="s">
        <v>1442</v>
      </c>
    </row>
    <row r="5" spans="1:2" x14ac:dyDescent="0.25">
      <c r="B5" s="84">
        <v>2020</v>
      </c>
    </row>
    <row r="6" spans="1:2" x14ac:dyDescent="0.25">
      <c r="B6" t="s">
        <v>1444</v>
      </c>
    </row>
    <row r="7" spans="1:2" ht="30" x14ac:dyDescent="0.25">
      <c r="B7" s="82" t="s">
        <v>1443</v>
      </c>
    </row>
    <row r="8" spans="1:2" x14ac:dyDescent="0.25">
      <c r="B8" s="83"/>
    </row>
    <row r="9" spans="1:2" x14ac:dyDescent="0.25">
      <c r="B9" s="81" t="s">
        <v>1440</v>
      </c>
    </row>
    <row r="10" spans="1:2" x14ac:dyDescent="0.25">
      <c r="B10" t="s">
        <v>1445</v>
      </c>
    </row>
    <row r="11" spans="1:2" x14ac:dyDescent="0.25">
      <c r="B11" s="84">
        <v>2020</v>
      </c>
    </row>
    <row r="12" spans="1:2" ht="30" x14ac:dyDescent="0.25">
      <c r="B12" s="83" t="s">
        <v>1446</v>
      </c>
    </row>
    <row r="13" spans="1:2" ht="45" x14ac:dyDescent="0.25">
      <c r="B13" s="82" t="s">
        <v>1447</v>
      </c>
    </row>
    <row r="14" spans="1:2" x14ac:dyDescent="0.25">
      <c r="B14" s="85"/>
    </row>
    <row r="15" spans="1:2" x14ac:dyDescent="0.25">
      <c r="B15" s="81" t="s">
        <v>1441</v>
      </c>
    </row>
    <row r="16" spans="1:2" x14ac:dyDescent="0.25">
      <c r="B16" t="s">
        <v>1448</v>
      </c>
    </row>
    <row r="17" spans="2:2" x14ac:dyDescent="0.25">
      <c r="B17" s="84">
        <v>2021</v>
      </c>
    </row>
    <row r="18" spans="2:2" x14ac:dyDescent="0.25">
      <c r="B18" t="s">
        <v>1449</v>
      </c>
    </row>
    <row r="19" spans="2:2" x14ac:dyDescent="0.25">
      <c r="B19" t="s">
        <v>1450</v>
      </c>
    </row>
    <row r="21" spans="2:2" x14ac:dyDescent="0.25">
      <c r="B21" s="81" t="s">
        <v>1451</v>
      </c>
    </row>
    <row r="22" spans="2:2" x14ac:dyDescent="0.25">
      <c r="B22" t="s">
        <v>1442</v>
      </c>
    </row>
    <row r="23" spans="2:2" x14ac:dyDescent="0.25">
      <c r="B23" s="84">
        <v>2020</v>
      </c>
    </row>
    <row r="24" spans="2:2" x14ac:dyDescent="0.25">
      <c r="B24" t="s">
        <v>1444</v>
      </c>
    </row>
    <row r="25" spans="2:2" ht="30" x14ac:dyDescent="0.25">
      <c r="B25" s="82" t="s">
        <v>1443</v>
      </c>
    </row>
  </sheetData>
  <hyperlinks>
    <hyperlink ref="B7" r:id="rId1" xr:uid="{24D1518D-D633-4CFA-987B-A405F570B1F0}"/>
    <hyperlink ref="B13" r:id="rId2" xr:uid="{D7AA476F-A576-465C-8F33-0EEAC8B2F17F}"/>
    <hyperlink ref="B25" r:id="rId3" xr:uid="{DCB413E3-358C-435C-8F4D-85AE6624267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B3277-4535-48B5-B8F1-F85F13F13815}">
  <dimension ref="A1:AF21"/>
  <sheetViews>
    <sheetView workbookViewId="0">
      <selection activeCell="C8" sqref="C8"/>
    </sheetView>
  </sheetViews>
  <sheetFormatPr defaultRowHeight="15" x14ac:dyDescent="0.25"/>
  <cols>
    <col min="1" max="1" width="84.7109375" bestFit="1" customWidth="1"/>
  </cols>
  <sheetData>
    <row r="1" spans="1:32" x14ac:dyDescent="0.25">
      <c r="B1" t="s">
        <v>1460</v>
      </c>
      <c r="C1" t="s">
        <v>1461</v>
      </c>
    </row>
    <row r="2" spans="1:32" x14ac:dyDescent="0.25">
      <c r="A2" t="s">
        <v>1462</v>
      </c>
      <c r="B2" s="181">
        <f>SUM('BTS 1-11'!AK7,'BTS 1-11'!AK9)/SUM(B15:B21)</f>
        <v>0.90996341348427323</v>
      </c>
      <c r="C2">
        <v>1</v>
      </c>
    </row>
    <row r="3" spans="1:32" x14ac:dyDescent="0.25">
      <c r="A3" t="s">
        <v>1463</v>
      </c>
      <c r="B3">
        <v>1</v>
      </c>
      <c r="C3">
        <v>1</v>
      </c>
    </row>
    <row r="4" spans="1:32" x14ac:dyDescent="0.25">
      <c r="A4" t="s">
        <v>1464</v>
      </c>
      <c r="B4">
        <v>1</v>
      </c>
      <c r="C4">
        <v>1</v>
      </c>
    </row>
    <row r="5" spans="1:32" x14ac:dyDescent="0.25">
      <c r="A5" t="s">
        <v>1465</v>
      </c>
      <c r="B5">
        <v>1</v>
      </c>
      <c r="C5">
        <v>1</v>
      </c>
    </row>
    <row r="6" spans="1:32" x14ac:dyDescent="0.25">
      <c r="A6" t="s">
        <v>1466</v>
      </c>
      <c r="B6">
        <v>1</v>
      </c>
      <c r="C6">
        <v>1</v>
      </c>
    </row>
    <row r="7" spans="1:32" x14ac:dyDescent="0.25">
      <c r="A7" t="s">
        <v>1467</v>
      </c>
      <c r="B7">
        <v>1</v>
      </c>
      <c r="C7">
        <v>1</v>
      </c>
    </row>
    <row r="14" spans="1:32" x14ac:dyDescent="0.25">
      <c r="A14" t="s">
        <v>1452</v>
      </c>
      <c r="B14">
        <v>2020</v>
      </c>
      <c r="C14">
        <v>2021</v>
      </c>
      <c r="D14">
        <v>2022</v>
      </c>
      <c r="E14">
        <v>2023</v>
      </c>
      <c r="F14">
        <v>2024</v>
      </c>
      <c r="G14">
        <v>2025</v>
      </c>
      <c r="H14">
        <v>2026</v>
      </c>
      <c r="I14">
        <v>2027</v>
      </c>
      <c r="J14">
        <v>2028</v>
      </c>
      <c r="K14">
        <v>2029</v>
      </c>
      <c r="L14">
        <v>2030</v>
      </c>
      <c r="M14">
        <v>2031</v>
      </c>
      <c r="N14">
        <v>2032</v>
      </c>
      <c r="O14">
        <v>2033</v>
      </c>
      <c r="P14">
        <v>2034</v>
      </c>
      <c r="Q14">
        <v>2035</v>
      </c>
      <c r="R14">
        <v>2036</v>
      </c>
      <c r="S14">
        <v>2037</v>
      </c>
      <c r="T14">
        <v>2038</v>
      </c>
      <c r="U14">
        <v>2039</v>
      </c>
      <c r="V14">
        <v>2040</v>
      </c>
      <c r="W14">
        <v>2041</v>
      </c>
      <c r="X14">
        <v>2042</v>
      </c>
      <c r="Y14">
        <v>2043</v>
      </c>
      <c r="Z14">
        <v>2044</v>
      </c>
      <c r="AA14">
        <v>2045</v>
      </c>
      <c r="AB14">
        <v>2046</v>
      </c>
      <c r="AC14">
        <v>2047</v>
      </c>
      <c r="AD14">
        <v>2048</v>
      </c>
      <c r="AE14">
        <v>2049</v>
      </c>
      <c r="AF14">
        <v>2050</v>
      </c>
    </row>
    <row r="15" spans="1:32" x14ac:dyDescent="0.25">
      <c r="A15" t="s">
        <v>1453</v>
      </c>
      <c r="B15" s="3">
        <v>1543060</v>
      </c>
      <c r="C15" s="3">
        <v>1532660</v>
      </c>
      <c r="D15" s="3">
        <v>1518220</v>
      </c>
      <c r="E15" s="3">
        <v>1498360</v>
      </c>
      <c r="F15" s="3">
        <v>1471440</v>
      </c>
      <c r="G15" s="3">
        <v>1435520</v>
      </c>
      <c r="H15" s="3">
        <v>1388550</v>
      </c>
      <c r="I15" s="3">
        <v>1328570</v>
      </c>
      <c r="J15" s="3">
        <v>1254050</v>
      </c>
      <c r="K15" s="3">
        <v>1164320</v>
      </c>
      <c r="L15" s="3">
        <v>1059990</v>
      </c>
      <c r="M15">
        <v>943356</v>
      </c>
      <c r="N15">
        <v>818471</v>
      </c>
      <c r="O15">
        <v>690901</v>
      </c>
      <c r="P15">
        <v>566918</v>
      </c>
      <c r="Q15">
        <v>452393</v>
      </c>
      <c r="R15">
        <v>351718</v>
      </c>
      <c r="S15">
        <v>267192</v>
      </c>
      <c r="T15">
        <v>199044</v>
      </c>
      <c r="U15">
        <v>145940</v>
      </c>
      <c r="V15">
        <v>105683</v>
      </c>
      <c r="W15">
        <v>75809.7</v>
      </c>
      <c r="X15">
        <v>53999.8</v>
      </c>
      <c r="Y15">
        <v>38267.300000000003</v>
      </c>
      <c r="Z15">
        <v>27017.8</v>
      </c>
      <c r="AA15">
        <v>19024.7</v>
      </c>
      <c r="AB15">
        <v>13371.1</v>
      </c>
      <c r="AC15">
        <v>9385.0300000000007</v>
      </c>
      <c r="AD15">
        <v>6581.04</v>
      </c>
      <c r="AE15">
        <v>4611.74</v>
      </c>
      <c r="AF15">
        <v>3230.23</v>
      </c>
    </row>
    <row r="16" spans="1:32" x14ac:dyDescent="0.25">
      <c r="A16" t="s">
        <v>1454</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row>
    <row r="17" spans="1:32" x14ac:dyDescent="0.25">
      <c r="A17" t="s">
        <v>1455</v>
      </c>
      <c r="B17" s="3">
        <v>276189000</v>
      </c>
      <c r="C17" s="3">
        <v>257359000</v>
      </c>
      <c r="D17" s="3">
        <v>238880000</v>
      </c>
      <c r="E17" s="3">
        <v>220754000</v>
      </c>
      <c r="F17" s="3">
        <v>202945000</v>
      </c>
      <c r="G17" s="3">
        <v>185393000</v>
      </c>
      <c r="H17" s="3">
        <v>168032000</v>
      </c>
      <c r="I17" s="3">
        <v>150822000</v>
      </c>
      <c r="J17" s="3">
        <v>133778000</v>
      </c>
      <c r="K17" s="3">
        <v>116990000</v>
      </c>
      <c r="L17" s="3">
        <v>100634000</v>
      </c>
      <c r="M17" s="3">
        <v>84961100</v>
      </c>
      <c r="N17" s="3">
        <v>70269800</v>
      </c>
      <c r="O17" s="3">
        <v>56864300</v>
      </c>
      <c r="P17" s="3">
        <v>45003200</v>
      </c>
      <c r="Q17" s="3">
        <v>34851200</v>
      </c>
      <c r="R17" s="3">
        <v>26450100</v>
      </c>
      <c r="S17" s="3">
        <v>19718800</v>
      </c>
      <c r="T17" s="3">
        <v>14480200</v>
      </c>
      <c r="U17" s="3">
        <v>10504000</v>
      </c>
      <c r="V17" s="3">
        <v>7546900</v>
      </c>
      <c r="W17" s="3">
        <v>5382930</v>
      </c>
      <c r="X17" s="3">
        <v>3818680</v>
      </c>
      <c r="Y17" s="3">
        <v>2698270</v>
      </c>
      <c r="Z17" s="3">
        <v>1901130</v>
      </c>
      <c r="AA17" s="3">
        <v>1336750</v>
      </c>
      <c r="AB17">
        <v>938538</v>
      </c>
      <c r="AC17">
        <v>658275</v>
      </c>
      <c r="AD17">
        <v>461367</v>
      </c>
      <c r="AE17">
        <v>323194</v>
      </c>
      <c r="AF17">
        <v>226321</v>
      </c>
    </row>
    <row r="18" spans="1:32" x14ac:dyDescent="0.25">
      <c r="A18" t="s">
        <v>1456</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row>
    <row r="19" spans="1:32" x14ac:dyDescent="0.25">
      <c r="A19" t="s">
        <v>1457</v>
      </c>
      <c r="B19" s="3">
        <v>1195840</v>
      </c>
      <c r="C19" s="3">
        <v>1186190</v>
      </c>
      <c r="D19" s="3">
        <v>1172870</v>
      </c>
      <c r="E19" s="3">
        <v>1154690</v>
      </c>
      <c r="F19" s="3">
        <v>1130280</v>
      </c>
      <c r="G19" s="3">
        <v>1098110</v>
      </c>
      <c r="H19" s="3">
        <v>1056680</v>
      </c>
      <c r="I19" s="3">
        <v>1004730</v>
      </c>
      <c r="J19">
        <v>941489</v>
      </c>
      <c r="K19">
        <v>867001</v>
      </c>
      <c r="L19">
        <v>782370</v>
      </c>
      <c r="M19">
        <v>689917</v>
      </c>
      <c r="N19">
        <v>593130</v>
      </c>
      <c r="O19">
        <v>496323</v>
      </c>
      <c r="P19">
        <v>404016</v>
      </c>
      <c r="Q19">
        <v>320152</v>
      </c>
      <c r="R19">
        <v>247449</v>
      </c>
      <c r="S19">
        <v>187093</v>
      </c>
      <c r="T19">
        <v>138859</v>
      </c>
      <c r="U19">
        <v>101526</v>
      </c>
      <c r="V19">
        <v>73365.600000000006</v>
      </c>
      <c r="W19">
        <v>52546.9</v>
      </c>
      <c r="X19">
        <v>37388</v>
      </c>
      <c r="Y19">
        <v>26474.2</v>
      </c>
      <c r="Z19">
        <v>18681</v>
      </c>
      <c r="AA19">
        <v>13149</v>
      </c>
      <c r="AB19">
        <v>9238.9</v>
      </c>
      <c r="AC19">
        <v>6483.39</v>
      </c>
      <c r="AD19">
        <v>4545.6899999999996</v>
      </c>
      <c r="AE19">
        <v>3185.14</v>
      </c>
      <c r="AF19">
        <v>2230.83</v>
      </c>
    </row>
    <row r="20" spans="1:32" x14ac:dyDescent="0.25">
      <c r="A20" t="s">
        <v>1458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row>
    <row r="21" spans="1:32" x14ac:dyDescent="0.25">
      <c r="A21" t="s">
        <v>1459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2D55-C7AB-4AB1-B16E-5B07E751605A}">
  <sheetPr>
    <tabColor theme="3"/>
  </sheetPr>
  <dimension ref="A1:BJ10"/>
  <sheetViews>
    <sheetView tabSelected="1" workbookViewId="0">
      <selection activeCell="B4" sqref="B4:AE4"/>
    </sheetView>
  </sheetViews>
  <sheetFormatPr defaultRowHeight="15" x14ac:dyDescent="0.25"/>
  <cols>
    <col min="1" max="1" width="31.140625" customWidth="1"/>
    <col min="2" max="31" width="10.5703125" bestFit="1" customWidth="1"/>
  </cols>
  <sheetData>
    <row r="1" spans="1:62" x14ac:dyDescent="0.25">
      <c r="A1" s="2" t="s">
        <v>38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39</v>
      </c>
      <c r="AF1" t="s">
        <v>40</v>
      </c>
      <c r="AG1" t="s">
        <v>41</v>
      </c>
      <c r="AH1" t="s">
        <v>42</v>
      </c>
      <c r="AI1" t="s">
        <v>43</v>
      </c>
      <c r="AJ1" t="s">
        <v>44</v>
      </c>
      <c r="AK1" t="s">
        <v>45</v>
      </c>
      <c r="AL1" t="s">
        <v>46</v>
      </c>
      <c r="AM1" t="s">
        <v>47</v>
      </c>
      <c r="AN1" t="s">
        <v>48</v>
      </c>
      <c r="AO1" t="s">
        <v>49</v>
      </c>
      <c r="AP1" t="s">
        <v>50</v>
      </c>
      <c r="AQ1" t="s">
        <v>51</v>
      </c>
      <c r="AR1" t="s">
        <v>52</v>
      </c>
      <c r="AS1" t="s">
        <v>53</v>
      </c>
      <c r="AT1" t="s">
        <v>54</v>
      </c>
      <c r="AU1" t="s">
        <v>55</v>
      </c>
      <c r="AV1" t="s">
        <v>56</v>
      </c>
      <c r="AW1" t="s">
        <v>57</v>
      </c>
      <c r="AX1" t="s">
        <v>58</v>
      </c>
      <c r="AY1" t="s">
        <v>59</v>
      </c>
      <c r="AZ1" t="s">
        <v>60</v>
      </c>
      <c r="BA1" t="s">
        <v>61</v>
      </c>
      <c r="BB1" t="s">
        <v>62</v>
      </c>
      <c r="BC1" t="s">
        <v>63</v>
      </c>
      <c r="BD1" t="s">
        <v>64</v>
      </c>
      <c r="BE1" t="s">
        <v>65</v>
      </c>
      <c r="BF1" t="s">
        <v>66</v>
      </c>
      <c r="BG1" t="s">
        <v>67</v>
      </c>
      <c r="BH1" t="s">
        <v>68</v>
      </c>
      <c r="BI1" t="s">
        <v>69</v>
      </c>
      <c r="BJ1" t="s">
        <v>70</v>
      </c>
    </row>
    <row r="2" spans="1:62" x14ac:dyDescent="0.25">
      <c r="A2" t="s">
        <v>2</v>
      </c>
      <c r="B2" s="16">
        <v>0</v>
      </c>
      <c r="C2" s="16">
        <v>0</v>
      </c>
      <c r="D2" s="16">
        <v>0</v>
      </c>
      <c r="E2" s="16">
        <v>0</v>
      </c>
      <c r="F2" s="16">
        <v>0</v>
      </c>
      <c r="G2" s="16">
        <v>0</v>
      </c>
      <c r="H2" s="16">
        <v>0</v>
      </c>
      <c r="I2" s="16">
        <v>0</v>
      </c>
      <c r="J2" s="16">
        <v>0</v>
      </c>
      <c r="K2" s="16">
        <v>0</v>
      </c>
      <c r="L2" s="16">
        <v>0</v>
      </c>
      <c r="M2" s="16">
        <v>0</v>
      </c>
      <c r="N2" s="16">
        <v>0</v>
      </c>
      <c r="O2" s="16">
        <v>0</v>
      </c>
      <c r="P2" s="16">
        <v>0</v>
      </c>
      <c r="Q2" s="16">
        <v>0</v>
      </c>
      <c r="R2" s="16">
        <v>0</v>
      </c>
      <c r="S2" s="16">
        <v>0</v>
      </c>
      <c r="T2" s="16">
        <v>0</v>
      </c>
      <c r="U2" s="16">
        <v>0</v>
      </c>
      <c r="V2" s="16">
        <v>0</v>
      </c>
      <c r="W2" s="16">
        <f>INDEX(DOE!$K$6:$K$14,MATCH(_xlfn.NUMBERVALUE(RIGHT('HVSbVT-LDVs-psgr'!W1,4)),DOE!$G$6:$G$14,0),1)</f>
        <v>10111</v>
      </c>
      <c r="X2" s="16">
        <f>INDEX(DOE!$K$6:$K$14,MATCH(_xlfn.NUMBERVALUE(RIGHT('HVSbVT-LDVs-psgr'!X1,4)),DOE!$G$6:$G$14,0),1)</f>
        <v>14585</v>
      </c>
      <c r="Y2" s="16">
        <f>INDEX(DOE!$K$6:$K$14,MATCH(_xlfn.NUMBERVALUE(RIGHT('HVSbVT-LDVs-psgr'!Y1,4)),DOE!$G$6:$G$14,0),1)</f>
        <v>58205</v>
      </c>
      <c r="Z2" s="16">
        <f>INDEX(DOE!$K$6:$K$14,MATCH(_xlfn.NUMBERVALUE(RIGHT('HVSbVT-LDVs-psgr'!Z1,4)),DOE!$G$6:$G$14,0),1)</f>
        <v>78110</v>
      </c>
      <c r="AA2" s="16">
        <f>INDEX(DOE!$K$6:$K$14,MATCH(_xlfn.NUMBERVALUE(RIGHT('HVSbVT-LDVs-psgr'!AA1,4)),DOE!$G$6:$G$14,0),1)</f>
        <v>129269</v>
      </c>
      <c r="AB2" s="16">
        <f>INDEX(DOE!$K$6:$K$14,MATCH(_xlfn.NUMBERVALUE(RIGHT('HVSbVT-LDVs-psgr'!AB1,4)),DOE!$G$6:$G$14,0),1)</f>
        <v>164841</v>
      </c>
      <c r="AC2" s="16">
        <f>INDEX(DOE!$K$6:$K$14,MATCH(_xlfn.NUMBERVALUE(RIGHT('HVSbVT-LDVs-psgr'!AC1,4)),DOE!$G$6:$G$14,0),1)</f>
        <v>233761</v>
      </c>
      <c r="AD2" s="16">
        <f>INDEX(DOE!$K$6:$K$14,MATCH(_xlfn.NUMBERVALUE(RIGHT('HVSbVT-LDVs-psgr'!AD1,4)),DOE!$G$6:$G$14,0),1)</f>
        <v>403664</v>
      </c>
      <c r="AE2" s="16">
        <f>INDEX(DOE!$K$6:$K$14,MATCH(_xlfn.NUMBERVALUE(RIGHT('HVSbVT-LDVs-psgr'!AE1,4)),DOE!$G$6:$G$14,0),1)</f>
        <v>475791</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row>
    <row r="3" spans="1:62" x14ac:dyDescent="0.25">
      <c r="A3" t="s">
        <v>3</v>
      </c>
      <c r="B3" s="16">
        <v>0</v>
      </c>
      <c r="C3" s="16">
        <v>0</v>
      </c>
      <c r="D3" s="16">
        <v>0</v>
      </c>
      <c r="E3" s="16">
        <v>0</v>
      </c>
      <c r="F3" s="16">
        <v>0</v>
      </c>
      <c r="G3" s="16">
        <v>0</v>
      </c>
      <c r="H3" s="16">
        <v>0</v>
      </c>
      <c r="I3" s="16">
        <v>0</v>
      </c>
      <c r="J3" s="16">
        <v>0</v>
      </c>
      <c r="K3" s="16">
        <v>0</v>
      </c>
      <c r="L3" s="16">
        <v>0</v>
      </c>
      <c r="M3" s="16">
        <v>0</v>
      </c>
      <c r="N3" s="16">
        <v>0</v>
      </c>
      <c r="O3" s="16">
        <v>0</v>
      </c>
      <c r="P3" s="16">
        <v>0</v>
      </c>
      <c r="Q3" s="16">
        <v>0</v>
      </c>
      <c r="R3" s="16">
        <v>0</v>
      </c>
      <c r="S3" s="16">
        <v>0</v>
      </c>
      <c r="T3" s="16">
        <v>0</v>
      </c>
      <c r="U3" s="16">
        <v>0</v>
      </c>
      <c r="V3" s="16">
        <v>0</v>
      </c>
      <c r="W3" s="16">
        <v>0</v>
      </c>
      <c r="X3" s="16">
        <v>0</v>
      </c>
      <c r="Y3" s="16">
        <v>0</v>
      </c>
      <c r="Z3" s="16">
        <v>0</v>
      </c>
      <c r="AA3" s="16">
        <v>0</v>
      </c>
      <c r="AB3" s="16">
        <v>0</v>
      </c>
      <c r="AC3" s="16">
        <v>0</v>
      </c>
      <c r="AD3" s="16">
        <v>0</v>
      </c>
      <c r="AE3" s="16">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row>
    <row r="4" spans="1:62" x14ac:dyDescent="0.25">
      <c r="A4" t="s">
        <v>4</v>
      </c>
      <c r="B4" s="16">
        <f>('BTS 1-17'!B4*10^3)*('Calibrated Multipliers'!$B$2)</f>
        <v>13607592.885243822</v>
      </c>
      <c r="C4" s="16">
        <f>('BTS 1-17'!C4*10^3)*('Calibrated Multipliers'!$B$2)</f>
        <v>12388241.911174895</v>
      </c>
      <c r="D4" s="16">
        <f>('BTS 1-17'!D4*10^3)*('Calibrated Multipliers'!$B$2)</f>
        <v>12914200.764168806</v>
      </c>
      <c r="E4" s="16">
        <f>('BTS 1-17'!E4*10^3)*('Calibrated Multipliers'!$B$2)</f>
        <v>14552134.908440497</v>
      </c>
      <c r="F4" s="16">
        <f>('BTS 1-17'!F4*10^3)*('Calibrated Multipliers'!$B$2)</f>
        <v>16510376.174258653</v>
      </c>
      <c r="G4" s="16">
        <f>('BTS 1-17'!G4*10^3)*('Calibrated Multipliers'!$B$2)</f>
        <v>16452138.515795659</v>
      </c>
      <c r="H4" s="16">
        <f>('BTS 1-17'!H4*10^3)*('Calibrated Multipliers'!$B$2)</f>
        <v>16998116.563886225</v>
      </c>
      <c r="I4" s="16">
        <f>('BTS 1-17'!I4*10^3)*('Calibrated Multipliers'!$B$2)</f>
        <v>17234707.051392134</v>
      </c>
      <c r="J4" s="16">
        <f>('BTS 1-17'!J4*10^3)*('Calibrated Multipliers'!$B$2)</f>
        <v>18262965.708629362</v>
      </c>
      <c r="K4" s="16">
        <f>('BTS 1-17'!K4*10^3)*('Calibrated Multipliers'!$B$2)</f>
        <v>20401379.730317406</v>
      </c>
      <c r="L4" s="16">
        <f>('BTS 1-17'!L4*10^3)*('Calibrated Multipliers'!$B$2)</f>
        <v>20656169.486093003</v>
      </c>
      <c r="M4" s="16">
        <f>('BTS 1-17'!M4*10^3)*('Calibrated Multipliers'!$B$2)</f>
        <v>19846302.048092</v>
      </c>
      <c r="N4" s="16">
        <f>('BTS 1-17'!N4*10^3)*('Calibrated Multipliers'!$B$2)</f>
        <v>18879920.9029717</v>
      </c>
      <c r="O4" s="16">
        <f>('BTS 1-17'!O4*10^3)*('Calibrated Multipliers'!$B$2)</f>
        <v>18264785.635456331</v>
      </c>
      <c r="P4" s="16">
        <f>('BTS 1-17'!P4*10^3)*('Calibrated Multipliers'!$B$2)</f>
        <v>18466797.513249841</v>
      </c>
      <c r="Q4" s="16">
        <f>('BTS 1-17'!Q4*10^3)*('Calibrated Multipliers'!$B$2)</f>
        <v>18643330.415465791</v>
      </c>
      <c r="R4" s="16">
        <f>('BTS 1-17'!R4*10^3)*('Calibrated Multipliers'!$B$2)</f>
        <v>18361241.757285666</v>
      </c>
      <c r="S4" s="16">
        <f>('BTS 1-17'!S4*10^3)*('Calibrated Multipliers'!$B$2)</f>
        <v>18329393.037813716</v>
      </c>
      <c r="T4" s="16">
        <f>('BTS 1-17'!T4*10^3)*('Calibrated Multipliers'!$B$2)</f>
        <v>14846053.090995917</v>
      </c>
      <c r="U4" s="16">
        <f>('BTS 1-17'!U4*10^3)*('Calibrated Multipliers'!$B$2)</f>
        <v>11877752.436210219</v>
      </c>
      <c r="V4" s="16">
        <f>('BTS 1-17'!V4*10^3)*('Calibrated Multipliers'!$B$2)</f>
        <v>12346728.451082036</v>
      </c>
      <c r="W4" s="16">
        <f>('BTS 1-17'!W4*10^3)*('Calibrated Multipliers'!$B$2)</f>
        <v>13680567.394151144</v>
      </c>
      <c r="X4" s="16">
        <f>('BTS 1-17'!X4*10^3)*('Calibrated Multipliers'!$B$2)</f>
        <v>15529328.307614848</v>
      </c>
      <c r="Y4" s="16">
        <f>('BTS 1-17'!Y4*10^3)*('Calibrated Multipliers'!$B$2)</f>
        <v>17126008.779244449</v>
      </c>
      <c r="Z4" s="16">
        <f>('BTS 1-17'!Z4*10^3)*('Calibrated Multipliers'!$B$2)</f>
        <v>18279299.859505437</v>
      </c>
      <c r="AA4" s="16">
        <f>('BTS 1-17'!AA4*10^3)*('Calibrated Multipliers'!$B$2)</f>
        <v>19538081.610730916</v>
      </c>
      <c r="AB4" s="16">
        <f>('BTS 1-17'!AB4*10^3)*('Calibrated Multipliers'!$B$2)</f>
        <v>19898447.399719276</v>
      </c>
      <c r="AC4" s="16">
        <f>('BTS 1-17'!AC4*10^3)*('Calibrated Multipliers'!$B$2)</f>
        <v>19486120.89267002</v>
      </c>
      <c r="AD4" s="16">
        <f>('BTS 1-17'!AD4*10^3)*('Calibrated Multipliers'!$B$2)</f>
        <v>19606130.540434659</v>
      </c>
      <c r="AE4" s="16">
        <f>('BTS 1-17'!AE4*10^3-SUM(AE2:AE3,AE5:AE8))*('Calibrated Multipliers'!$B$2)</f>
        <v>18699974.555705361</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row>
    <row r="5" spans="1:62" x14ac:dyDescent="0.25">
      <c r="A5" t="s">
        <v>5</v>
      </c>
      <c r="B5" s="16">
        <v>0</v>
      </c>
      <c r="C5" s="16">
        <v>0</v>
      </c>
      <c r="D5" s="16">
        <v>0</v>
      </c>
      <c r="E5" s="16">
        <v>0</v>
      </c>
      <c r="F5" s="16">
        <v>0</v>
      </c>
      <c r="G5" s="16">
        <v>0</v>
      </c>
      <c r="H5" s="16">
        <v>0</v>
      </c>
      <c r="I5" s="16">
        <v>0</v>
      </c>
      <c r="J5" s="16">
        <v>0</v>
      </c>
      <c r="K5" s="16">
        <v>0</v>
      </c>
      <c r="L5" s="16">
        <v>0</v>
      </c>
      <c r="M5" s="16">
        <v>0</v>
      </c>
      <c r="N5" s="16">
        <v>0</v>
      </c>
      <c r="O5" s="16">
        <v>0</v>
      </c>
      <c r="P5" s="16">
        <v>0</v>
      </c>
      <c r="Q5" s="16">
        <v>0</v>
      </c>
      <c r="R5" s="16">
        <v>0</v>
      </c>
      <c r="S5" s="16">
        <v>0</v>
      </c>
      <c r="T5" s="16">
        <v>0</v>
      </c>
      <c r="U5" s="16">
        <v>0</v>
      </c>
      <c r="V5" s="16">
        <v>0</v>
      </c>
      <c r="W5" s="16">
        <v>0</v>
      </c>
      <c r="X5" s="16">
        <v>0</v>
      </c>
      <c r="Y5" s="16">
        <v>0</v>
      </c>
      <c r="Z5" s="16">
        <v>0</v>
      </c>
      <c r="AA5" s="16">
        <v>0</v>
      </c>
      <c r="AB5" s="16">
        <v>0</v>
      </c>
      <c r="AC5" s="16">
        <v>0</v>
      </c>
      <c r="AD5" s="16">
        <v>0</v>
      </c>
      <c r="AE5" s="16">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row>
    <row r="6" spans="1:62" x14ac:dyDescent="0.25">
      <c r="A6" t="s">
        <v>6</v>
      </c>
      <c r="B6" s="16">
        <v>0</v>
      </c>
      <c r="C6" s="16">
        <v>0</v>
      </c>
      <c r="D6" s="16">
        <v>0</v>
      </c>
      <c r="E6" s="16">
        <v>0</v>
      </c>
      <c r="F6" s="16">
        <v>0</v>
      </c>
      <c r="G6" s="16">
        <v>0</v>
      </c>
      <c r="H6" s="16">
        <v>0</v>
      </c>
      <c r="I6" s="16">
        <v>0</v>
      </c>
      <c r="J6" s="16">
        <v>0</v>
      </c>
      <c r="K6" s="16">
        <v>0</v>
      </c>
      <c r="L6" s="16">
        <v>0</v>
      </c>
      <c r="M6" s="16">
        <v>0</v>
      </c>
      <c r="N6" s="16">
        <v>0</v>
      </c>
      <c r="O6" s="16">
        <v>0</v>
      </c>
      <c r="P6" s="16">
        <v>0</v>
      </c>
      <c r="Q6" s="16">
        <v>0</v>
      </c>
      <c r="R6" s="16">
        <v>0</v>
      </c>
      <c r="S6" s="16">
        <v>0</v>
      </c>
      <c r="T6" s="16">
        <v>0</v>
      </c>
      <c r="U6" s="16">
        <v>0</v>
      </c>
      <c r="V6" s="16">
        <v>0</v>
      </c>
      <c r="W6" s="16">
        <f>INDEX(DOE!$J$6:$J$14,MATCH(_xlfn.NUMBERVALUE(RIGHT('HVSbVT-LDVs-psgr'!W1,4)),DOE!$G$6:$G$14,0),1)</f>
        <v>7997</v>
      </c>
      <c r="X6" s="16">
        <f>INDEX(DOE!$J$6:$J$14,MATCH(_xlfn.NUMBERVALUE(RIGHT('HVSbVT-LDVs-psgr'!X1,4)),DOE!$G$6:$G$14,0),1)</f>
        <v>38584</v>
      </c>
      <c r="Y6" s="16">
        <f>INDEX(DOE!$J$6:$J$14,MATCH(_xlfn.NUMBERVALUE(RIGHT('HVSbVT-LDVs-psgr'!Y1,4)),DOE!$G$6:$G$14,0),1)</f>
        <v>57005</v>
      </c>
      <c r="Z6" s="16">
        <f>INDEX(DOE!$J$6:$J$14,MATCH(_xlfn.NUMBERVALUE(RIGHT('HVSbVT-LDVs-psgr'!Z1,4)),DOE!$G$6:$G$14,0),1)</f>
        <v>93941</v>
      </c>
      <c r="AA6" s="16">
        <f>INDEX(DOE!$J$6:$J$14,MATCH(_xlfn.NUMBERVALUE(RIGHT('HVSbVT-LDVs-psgr'!AA1,4)),DOE!$G$6:$G$14,0),1)</f>
        <v>99949</v>
      </c>
      <c r="AB6" s="16">
        <f>INDEX(DOE!$J$6:$J$14,MATCH(_xlfn.NUMBERVALUE(RIGHT('HVSbVT-LDVs-psgr'!AB1,4)),DOE!$G$6:$G$14,0),1)</f>
        <v>166826</v>
      </c>
      <c r="AC6" s="16">
        <f>INDEX(DOE!$J$6:$J$14,MATCH(_xlfn.NUMBERVALUE(RIGHT('HVSbVT-LDVs-psgr'!AC1,4)),DOE!$G$6:$G$14,0),1)</f>
        <v>191021</v>
      </c>
      <c r="AD6" s="16">
        <f>INDEX(DOE!$J$6:$J$14,MATCH(_xlfn.NUMBERVALUE(RIGHT('HVSbVT-LDVs-psgr'!AD1,4)),DOE!$G$6:$G$14,0),1)</f>
        <v>289318</v>
      </c>
      <c r="AE6" s="16">
        <f>INDEX(DOE!$J$6:$J$14,MATCH(_xlfn.NUMBERVALUE(RIGHT('HVSbVT-LDVs-psgr'!AE1,4)),DOE!$G$6:$G$14,0),1)</f>
        <v>274830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row>
    <row r="7" spans="1:62" x14ac:dyDescent="0.25">
      <c r="A7" t="s">
        <v>7</v>
      </c>
      <c r="B7" s="16">
        <v>0</v>
      </c>
      <c r="C7" s="16">
        <v>0</v>
      </c>
      <c r="D7" s="16">
        <v>0</v>
      </c>
      <c r="E7" s="16">
        <v>0</v>
      </c>
      <c r="F7" s="16">
        <v>0</v>
      </c>
      <c r="G7" s="16">
        <v>0</v>
      </c>
      <c r="H7" s="16">
        <v>0</v>
      </c>
      <c r="I7" s="16">
        <v>0</v>
      </c>
      <c r="J7" s="16">
        <v>0</v>
      </c>
      <c r="K7" s="16">
        <v>0</v>
      </c>
      <c r="L7" s="16">
        <v>0</v>
      </c>
      <c r="M7" s="16">
        <v>0</v>
      </c>
      <c r="N7" s="16">
        <v>0</v>
      </c>
      <c r="O7" s="16">
        <v>0</v>
      </c>
      <c r="P7" s="16">
        <v>0</v>
      </c>
      <c r="Q7" s="16">
        <v>0</v>
      </c>
      <c r="R7" s="16">
        <v>0</v>
      </c>
      <c r="S7" s="16">
        <v>0</v>
      </c>
      <c r="T7" s="16">
        <v>0</v>
      </c>
      <c r="U7" s="16">
        <v>0</v>
      </c>
      <c r="V7" s="16">
        <v>0</v>
      </c>
      <c r="W7" s="16">
        <v>0</v>
      </c>
      <c r="X7" s="16">
        <v>0</v>
      </c>
      <c r="Y7" s="16">
        <v>0</v>
      </c>
      <c r="Z7" s="16">
        <v>0</v>
      </c>
      <c r="AA7" s="16">
        <v>0</v>
      </c>
      <c r="AB7" s="16">
        <v>0</v>
      </c>
      <c r="AC7" s="16">
        <v>0</v>
      </c>
      <c r="AD7" s="16">
        <v>0</v>
      </c>
      <c r="AE7" s="16">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row>
    <row r="8" spans="1:62" x14ac:dyDescent="0.25">
      <c r="A8" t="s">
        <v>8</v>
      </c>
      <c r="B8" s="16">
        <v>0</v>
      </c>
      <c r="C8" s="16">
        <v>0</v>
      </c>
      <c r="D8" s="16">
        <v>0</v>
      </c>
      <c r="E8" s="16">
        <v>0</v>
      </c>
      <c r="F8" s="16">
        <v>0</v>
      </c>
      <c r="G8" s="16">
        <v>0</v>
      </c>
      <c r="H8" s="16">
        <v>0</v>
      </c>
      <c r="I8" s="16">
        <v>0</v>
      </c>
      <c r="J8" s="16">
        <v>0</v>
      </c>
      <c r="K8" s="16">
        <v>0</v>
      </c>
      <c r="L8" s="16">
        <v>0</v>
      </c>
      <c r="M8" s="16">
        <v>0</v>
      </c>
      <c r="N8" s="16">
        <v>0</v>
      </c>
      <c r="O8" s="16">
        <v>0</v>
      </c>
      <c r="P8" s="16">
        <v>0</v>
      </c>
      <c r="Q8" s="16">
        <v>0</v>
      </c>
      <c r="R8" s="16">
        <v>0</v>
      </c>
      <c r="S8" s="16">
        <v>0</v>
      </c>
      <c r="T8" s="16">
        <v>0</v>
      </c>
      <c r="U8" s="16">
        <v>0</v>
      </c>
      <c r="V8" s="16">
        <v>0</v>
      </c>
      <c r="W8" s="16">
        <v>0</v>
      </c>
      <c r="X8" s="16">
        <v>0</v>
      </c>
      <c r="Y8" s="16">
        <v>0</v>
      </c>
      <c r="Z8" s="16">
        <v>0</v>
      </c>
      <c r="AA8" s="16">
        <v>0</v>
      </c>
      <c r="AB8" s="16">
        <v>0</v>
      </c>
      <c r="AC8" s="16">
        <v>0</v>
      </c>
      <c r="AD8" s="16">
        <v>0</v>
      </c>
      <c r="AE8" s="16">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row>
    <row r="9" spans="1:62" x14ac:dyDescent="0.25">
      <c r="B9" s="181"/>
    </row>
    <row r="10" spans="1:62" x14ac:dyDescent="0.25">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FAB8A-9D7A-4204-93CD-E4C86CB7BA7B}">
  <sheetPr>
    <tabColor theme="3"/>
  </sheetPr>
  <dimension ref="A1:BJ10"/>
  <sheetViews>
    <sheetView workbookViewId="0">
      <selection activeCell="D4" sqref="D4"/>
    </sheetView>
  </sheetViews>
  <sheetFormatPr defaultRowHeight="15" x14ac:dyDescent="0.25"/>
  <cols>
    <col min="1" max="1" width="31.140625" customWidth="1"/>
    <col min="2" max="31" width="10.5703125" bestFit="1" customWidth="1"/>
  </cols>
  <sheetData>
    <row r="1" spans="1:62" x14ac:dyDescent="0.25">
      <c r="A1" s="2" t="s">
        <v>38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39</v>
      </c>
      <c r="AF1" t="s">
        <v>40</v>
      </c>
      <c r="AG1" t="s">
        <v>41</v>
      </c>
      <c r="AH1" t="s">
        <v>42</v>
      </c>
      <c r="AI1" t="s">
        <v>43</v>
      </c>
      <c r="AJ1" t="s">
        <v>44</v>
      </c>
      <c r="AK1" t="s">
        <v>45</v>
      </c>
      <c r="AL1" t="s">
        <v>46</v>
      </c>
      <c r="AM1" t="s">
        <v>47</v>
      </c>
      <c r="AN1" t="s">
        <v>48</v>
      </c>
      <c r="AO1" t="s">
        <v>49</v>
      </c>
      <c r="AP1" t="s">
        <v>50</v>
      </c>
      <c r="AQ1" t="s">
        <v>51</v>
      </c>
      <c r="AR1" t="s">
        <v>52</v>
      </c>
      <c r="AS1" t="s">
        <v>53</v>
      </c>
      <c r="AT1" t="s">
        <v>54</v>
      </c>
      <c r="AU1" t="s">
        <v>55</v>
      </c>
      <c r="AV1" t="s">
        <v>56</v>
      </c>
      <c r="AW1" t="s">
        <v>57</v>
      </c>
      <c r="AX1" t="s">
        <v>58</v>
      </c>
      <c r="AY1" t="s">
        <v>59</v>
      </c>
      <c r="AZ1" t="s">
        <v>60</v>
      </c>
      <c r="BA1" t="s">
        <v>61</v>
      </c>
      <c r="BB1" t="s">
        <v>62</v>
      </c>
      <c r="BC1" t="s">
        <v>63</v>
      </c>
      <c r="BD1" t="s">
        <v>64</v>
      </c>
      <c r="BE1" t="s">
        <v>65</v>
      </c>
      <c r="BF1" t="s">
        <v>66</v>
      </c>
      <c r="BG1" t="s">
        <v>67</v>
      </c>
      <c r="BH1" t="s">
        <v>68</v>
      </c>
      <c r="BI1" t="s">
        <v>69</v>
      </c>
      <c r="BJ1" t="s">
        <v>70</v>
      </c>
    </row>
    <row r="2" spans="1:62" x14ac:dyDescent="0.25">
      <c r="A2" t="s">
        <v>2</v>
      </c>
      <c r="B2" s="16">
        <v>0</v>
      </c>
      <c r="C2" s="16">
        <v>1</v>
      </c>
      <c r="D2" s="16">
        <v>2</v>
      </c>
      <c r="E2" s="16">
        <v>3</v>
      </c>
      <c r="F2" s="16">
        <v>4</v>
      </c>
      <c r="G2" s="16">
        <v>5</v>
      </c>
      <c r="H2" s="16">
        <v>6</v>
      </c>
      <c r="I2" s="16">
        <v>7</v>
      </c>
      <c r="J2" s="16">
        <v>8</v>
      </c>
      <c r="K2" s="16">
        <v>9</v>
      </c>
      <c r="L2" s="16">
        <v>10</v>
      </c>
      <c r="M2" s="16">
        <v>11</v>
      </c>
      <c r="N2" s="16">
        <v>12</v>
      </c>
      <c r="O2" s="16">
        <v>13</v>
      </c>
      <c r="P2" s="16">
        <v>14</v>
      </c>
      <c r="Q2" s="16">
        <v>15</v>
      </c>
      <c r="R2" s="16">
        <v>16</v>
      </c>
      <c r="S2" s="16">
        <v>17</v>
      </c>
      <c r="T2" s="16">
        <v>18</v>
      </c>
      <c r="U2" s="16">
        <v>19</v>
      </c>
      <c r="V2" s="16">
        <v>20</v>
      </c>
      <c r="W2" s="16">
        <v>21</v>
      </c>
      <c r="X2" s="16">
        <v>22</v>
      </c>
      <c r="Y2" s="16">
        <v>23</v>
      </c>
      <c r="Z2" s="16">
        <v>24</v>
      </c>
      <c r="AA2" s="16">
        <v>25</v>
      </c>
      <c r="AB2" s="16">
        <v>26</v>
      </c>
      <c r="AC2" s="16">
        <v>27</v>
      </c>
      <c r="AD2" s="16">
        <v>28</v>
      </c>
      <c r="AE2" s="16">
        <v>29</v>
      </c>
      <c r="AF2" s="4">
        <v>0</v>
      </c>
      <c r="AG2" s="4">
        <v>0</v>
      </c>
      <c r="AH2" s="4">
        <v>0</v>
      </c>
      <c r="AI2" s="4">
        <v>0</v>
      </c>
      <c r="AJ2" s="4">
        <v>0</v>
      </c>
      <c r="AK2" s="4">
        <v>0</v>
      </c>
      <c r="AL2" s="4">
        <v>0</v>
      </c>
      <c r="AM2" s="4">
        <v>0</v>
      </c>
      <c r="AN2" s="4">
        <v>0</v>
      </c>
      <c r="AO2" s="4">
        <v>0</v>
      </c>
      <c r="AP2" s="4">
        <v>0</v>
      </c>
      <c r="AQ2" s="4">
        <v>0</v>
      </c>
      <c r="AR2" s="4">
        <v>0</v>
      </c>
      <c r="AS2" s="4">
        <v>0</v>
      </c>
      <c r="AT2" s="4">
        <v>0</v>
      </c>
      <c r="AU2" s="4">
        <v>0</v>
      </c>
      <c r="AV2" s="4">
        <v>0</v>
      </c>
      <c r="AW2" s="4">
        <v>0</v>
      </c>
      <c r="AX2" s="4">
        <v>0</v>
      </c>
      <c r="AY2" s="4">
        <v>0</v>
      </c>
      <c r="AZ2" s="4">
        <v>0</v>
      </c>
      <c r="BA2" s="4">
        <v>0</v>
      </c>
      <c r="BB2" s="4">
        <v>0</v>
      </c>
      <c r="BC2" s="4">
        <v>0</v>
      </c>
      <c r="BD2" s="4">
        <v>0</v>
      </c>
      <c r="BE2" s="4">
        <v>0</v>
      </c>
      <c r="BF2" s="4">
        <v>0</v>
      </c>
      <c r="BG2" s="4">
        <v>0</v>
      </c>
      <c r="BH2" s="4">
        <v>0</v>
      </c>
      <c r="BI2" s="4">
        <v>0</v>
      </c>
      <c r="BJ2" s="4">
        <v>0</v>
      </c>
    </row>
    <row r="3" spans="1:62" x14ac:dyDescent="0.25">
      <c r="A3" t="s">
        <v>3</v>
      </c>
      <c r="B3" s="16">
        <f>INDEX('FRED Data'!$F$13:$F$43,MATCH(_xlfn.NUMBERVALUE(RIGHT(B$1,4)),'FRED Data'!$G$13:$G$43,0),1)*10^6*SUM('AEO2021 Table 49'!$F$127,'AEO2021 Table 49'!$F$138)/SUM('AEO2021 Table 49'!$F$133,'AEO2021 Table 49'!$F$144)</f>
        <v>114.06551258694974</v>
      </c>
      <c r="C3" s="16">
        <f>INDEX('FRED Data'!$F$13:$F$43,MATCH(_xlfn.NUMBERVALUE(RIGHT(C$1,4)),'FRED Data'!$G$13:$G$43,0),1)*10^6*SUM('AEO2021 Table 49'!$F$127,'AEO2021 Table 49'!$F$138)/SUM('AEO2021 Table 49'!$F$133,'AEO2021 Table 49'!$F$144)</f>
        <v>90.889536590141518</v>
      </c>
      <c r="D3" s="16">
        <f>INDEX('FRED Data'!$F$13:$F$43,MATCH(_xlfn.NUMBERVALUE(RIGHT(D$1,4)),'FRED Data'!$G$13:$G$43,0),1)*10^6*SUM('AEO2021 Table 49'!$F$127,'AEO2021 Table 49'!$F$138)/SUM('AEO2021 Table 49'!$F$133,'AEO2021 Table 49'!$F$144)</f>
        <v>101.87844101403434</v>
      </c>
      <c r="E3" s="16">
        <f>INDEX('FRED Data'!$F$13:$F$43,MATCH(_xlfn.NUMBERVALUE(RIGHT(E$1,4)),'FRED Data'!$G$13:$G$43,0),1)*10^6*SUM('AEO2021 Table 49'!$F$127,'AEO2021 Table 49'!$F$138)/SUM('AEO2021 Table 49'!$F$133,'AEO2021 Table 49'!$F$144)</f>
        <v>124.16434998585434</v>
      </c>
      <c r="F3" s="16">
        <f>INDEX('FRED Data'!$F$13:$F$43,MATCH(_xlfn.NUMBERVALUE(RIGHT(F$1,4)),'FRED Data'!$G$13:$G$43,0),1)*10^6*SUM('AEO2021 Table 49'!$F$127,'AEO2021 Table 49'!$F$138)/SUM('AEO2021 Table 49'!$F$133,'AEO2021 Table 49'!$F$144)</f>
        <v>145.32055850288165</v>
      </c>
      <c r="G3" s="16">
        <f>INDEX('FRED Data'!$F$13:$F$43,MATCH(_xlfn.NUMBERVALUE(RIGHT(G$1,4)),'FRED Data'!$G$13:$G$43,0),1)*10^6*SUM('AEO2021 Table 49'!$F$127,'AEO2021 Table 49'!$F$138)/SUM('AEO2021 Table 49'!$F$133,'AEO2021 Table 49'!$F$144)</f>
        <v>160.24629784499149</v>
      </c>
      <c r="H3" s="16">
        <f>INDEX('FRED Data'!$F$13:$F$43,MATCH(_xlfn.NUMBERVALUE(RIGHT(H$1,4)),'FRED Data'!$G$13:$G$43,0),1)*10^6*SUM('AEO2021 Table 49'!$F$127,'AEO2021 Table 49'!$F$138)/SUM('AEO2021 Table 49'!$F$133,'AEO2021 Table 49'!$F$144)</f>
        <v>146.75835908170873</v>
      </c>
      <c r="I3" s="16">
        <f>INDEX('FRED Data'!$F$13:$F$43,MATCH(_xlfn.NUMBERVALUE(RIGHT(I$1,4)),'FRED Data'!$G$13:$G$43,0),1)*10^6*SUM('AEO2021 Table 49'!$F$127,'AEO2021 Table 49'!$F$138)/SUM('AEO2021 Table 49'!$F$133,'AEO2021 Table 49'!$F$144)</f>
        <v>154.46086218256818</v>
      </c>
      <c r="J3" s="16">
        <f>INDEX('FRED Data'!$F$13:$F$43,MATCH(_xlfn.NUMBERVALUE(RIGHT(J$1,4)),'FRED Data'!$G$13:$G$43,0),1)*10^6*SUM('AEO2021 Table 49'!$F$127,'AEO2021 Table 49'!$F$138)/SUM('AEO2021 Table 49'!$F$133,'AEO2021 Table 49'!$F$144)</f>
        <v>174.45313689768781</v>
      </c>
      <c r="K3" s="16">
        <f>INDEX('FRED Data'!$F$13:$F$43,MATCH(_xlfn.NUMBERVALUE(RIGHT(K$1,4)),'FRED Data'!$G$13:$G$43,0),1)*10^6*SUM('AEO2021 Table 49'!$F$127,'AEO2021 Table 49'!$F$138)/SUM('AEO2021 Table 49'!$F$133,'AEO2021 Table 49'!$F$144)</f>
        <v>214.09535285677777</v>
      </c>
      <c r="L3" s="16">
        <f>INDEX('FRED Data'!$F$13:$F$43,MATCH(_xlfn.NUMBERVALUE(RIGHT(L$1,4)),'FRED Data'!$G$13:$G$43,0),1)*10^6*SUM('AEO2021 Table 49'!$F$127,'AEO2021 Table 49'!$F$138)/SUM('AEO2021 Table 49'!$F$133,'AEO2021 Table 49'!$F$144)</f>
        <v>189.41310958691264</v>
      </c>
      <c r="M3" s="16">
        <f>INDEX('FRED Data'!$F$13:$F$43,MATCH(_xlfn.NUMBERVALUE(RIGHT(M$1,4)),'FRED Data'!$G$13:$G$43,0),1)*10^6*SUM('AEO2021 Table 49'!$F$127,'AEO2021 Table 49'!$F$138)/SUM('AEO2021 Table 49'!$F$133,'AEO2021 Table 49'!$F$144)</f>
        <v>143.74582453559481</v>
      </c>
      <c r="N3" s="16">
        <f>INDEX('FRED Data'!$F$13:$F$43,MATCH(_xlfn.NUMBERVALUE(RIGHT(N$1,4)),'FRED Data'!$G$13:$G$43,0),1)*10^6*SUM('AEO2021 Table 49'!$F$127,'AEO2021 Table 49'!$F$138)/SUM('AEO2021 Table 49'!$F$133,'AEO2021 Table 49'!$F$144)</f>
        <v>132.07225316940338</v>
      </c>
      <c r="O3" s="16">
        <f>INDEX('FRED Data'!$F$13:$F$43,MATCH(_xlfn.NUMBERVALUE(RIGHT(O$1,4)),'FRED Data'!$G$13:$G$43,0),1)*10^6*SUM('AEO2021 Table 49'!$F$127,'AEO2021 Table 49'!$F$138)/SUM('AEO2021 Table 49'!$F$133,'AEO2021 Table 49'!$F$144)</f>
        <v>134.57128750879332</v>
      </c>
      <c r="P3" s="16">
        <f>INDEX('FRED Data'!$F$13:$F$43,MATCH(_xlfn.NUMBERVALUE(RIGHT(P$1,4)),'FRED Data'!$G$13:$G$43,0),1)*10^6*SUM('AEO2021 Table 49'!$F$127,'AEO2021 Table 49'!$F$138)/SUM('AEO2021 Table 49'!$F$133,'AEO2021 Table 49'!$F$144)</f>
        <v>176.23327094766421</v>
      </c>
      <c r="Q3" s="16">
        <f>INDEX('FRED Data'!$F$13:$F$43,MATCH(_xlfn.NUMBERVALUE(RIGHT(Q$1,4)),'FRED Data'!$G$13:$G$43,0),1)*10^6*SUM('AEO2021 Table 49'!$F$127,'AEO2021 Table 49'!$F$138)/SUM('AEO2021 Table 49'!$F$133,'AEO2021 Table 49'!$F$144)</f>
        <v>204.47578231748219</v>
      </c>
      <c r="R3" s="16">
        <f>INDEX('FRED Data'!$F$13:$F$43,MATCH(_xlfn.NUMBERVALUE(RIGHT(R$1,4)),'FRED Data'!$G$13:$G$43,0),1)*10^6*SUM('AEO2021 Table 49'!$F$127,'AEO2021 Table 49'!$F$138)/SUM('AEO2021 Table 49'!$F$133,'AEO2021 Table 49'!$F$144)</f>
        <v>223.88609013164802</v>
      </c>
      <c r="S3" s="16">
        <f>INDEX('FRED Data'!$F$13:$F$43,MATCH(_xlfn.NUMBERVALUE(RIGHT(S$1,4)),'FRED Data'!$G$13:$G$43,0),1)*10^6*SUM('AEO2021 Table 49'!$F$127,'AEO2021 Table 49'!$F$138)/SUM('AEO2021 Table 49'!$F$133,'AEO2021 Table 49'!$F$144)</f>
        <v>153.29692838066052</v>
      </c>
      <c r="T3" s="16">
        <f>INDEX('FRED Data'!$F$13:$F$43,MATCH(_xlfn.NUMBERVALUE(RIGHT(T$1,4)),'FRED Data'!$G$13:$G$43,0),1)*10^6*SUM('AEO2021 Table 49'!$F$127,'AEO2021 Table 49'!$F$138)/SUM('AEO2021 Table 49'!$F$133,'AEO2021 Table 49'!$F$144)</f>
        <v>122.45268263010779</v>
      </c>
      <c r="U3" s="16">
        <f>INDEX('FRED Data'!$F$13:$F$43,MATCH(_xlfn.NUMBERVALUE(RIGHT(U$1,4)),'FRED Data'!$G$13:$G$43,0),1)*10^6*SUM('AEO2021 Table 49'!$F$127,'AEO2021 Table 49'!$F$138)/SUM('AEO2021 Table 49'!$F$133,'AEO2021 Table 49'!$F$144)</f>
        <v>81.749232910454964</v>
      </c>
      <c r="V3" s="16">
        <f>INDEX('FRED Data'!$F$13:$F$43,MATCH(_xlfn.NUMBERVALUE(RIGHT(V$1,4)),'FRED Data'!$G$13:$G$43,0),1)*10^6*SUM('AEO2021 Table 49'!$F$127,'AEO2021 Table 49'!$F$138)/SUM('AEO2021 Table 49'!$F$133,'AEO2021 Table 49'!$F$144)</f>
        <v>89.3148026228547</v>
      </c>
      <c r="W3" s="16">
        <f>INDEX('FRED Data'!$F$13:$F$43,MATCH(_xlfn.NUMBERVALUE(RIGHT(W$1,4)),'FRED Data'!$G$13:$G$43,0),1)*10^6*SUM('AEO2021 Table 49'!$F$127,'AEO2021 Table 49'!$F$138)/SUM('AEO2021 Table 49'!$F$133,'AEO2021 Table 49'!$F$144)</f>
        <v>125.60215056468144</v>
      </c>
      <c r="X3" s="16">
        <f>INDEX('FRED Data'!$F$13:$F$43,MATCH(_xlfn.NUMBERVALUE(RIGHT(X$1,4)),'FRED Data'!$G$13:$G$43,0),1)*10^6*SUM('AEO2021 Table 49'!$F$127,'AEO2021 Table 49'!$F$138)/SUM('AEO2021 Table 49'!$F$133,'AEO2021 Table 49'!$F$144)</f>
        <v>142.20532391542292</v>
      </c>
      <c r="Y3" s="16">
        <f>INDEX('FRED Data'!$F$13:$F$43,MATCH(_xlfn.NUMBERVALUE(RIGHT(Y$1,4)),'FRED Data'!$G$13:$G$43,0),1)*10^6*SUM('AEO2021 Table 49'!$F$127,'AEO2021 Table 49'!$F$138)/SUM('AEO2021 Table 49'!$F$133,'AEO2021 Table 49'!$F$144)</f>
        <v>144.56742486635312</v>
      </c>
      <c r="Z3" s="16">
        <f>INDEX('FRED Data'!$F$13:$F$43,MATCH(_xlfn.NUMBERVALUE(RIGHT(Z$1,4)),'FRED Data'!$G$13:$G$43,0),1)*10^6*SUM('AEO2021 Table 49'!$F$127,'AEO2021 Table 49'!$F$138)/SUM('AEO2021 Table 49'!$F$133,'AEO2021 Table 49'!$F$144)</f>
        <v>166.81910049105824</v>
      </c>
      <c r="AA3" s="16">
        <f>INDEX('FRED Data'!$F$13:$F$43,MATCH(_xlfn.NUMBERVALUE(RIGHT(AA$1,4)),'FRED Data'!$G$13:$G$43,0),1)*10^6*SUM('AEO2021 Table 49'!$F$127,'AEO2021 Table 49'!$F$138)/SUM('AEO2021 Table 49'!$F$133,'AEO2021 Table 49'!$F$144)</f>
        <v>184.48350760236255</v>
      </c>
      <c r="AB3" s="16">
        <f>INDEX('FRED Data'!$F$13:$F$43,MATCH(_xlfn.NUMBERVALUE(RIGHT(AB$1,4)),'FRED Data'!$G$13:$G$43,0),1)*10^6*SUM('AEO2021 Table 49'!$F$127,'AEO2021 Table 49'!$F$138)/SUM('AEO2021 Table 49'!$F$133,'AEO2021 Table 49'!$F$144)</f>
        <v>165.03896644108184</v>
      </c>
      <c r="AC3" s="16">
        <f>INDEX('FRED Data'!$F$13:$F$43,MATCH(_xlfn.NUMBERVALUE(RIGHT(AC$1,4)),'FRED Data'!$G$13:$G$43,0),1)*10^6*SUM('AEO2021 Table 49'!$F$127,'AEO2021 Table 49'!$F$138)/SUM('AEO2021 Table 49'!$F$133,'AEO2021 Table 49'!$F$144)</f>
        <v>170.27666854966625</v>
      </c>
      <c r="AD3" s="16">
        <f>INDEX('FRED Data'!$F$13:$F$43,MATCH(_xlfn.NUMBERVALUE(RIGHT(AD$1,4)),'FRED Data'!$G$13:$G$43,0),1)*10^6*SUM('AEO2021 Table 49'!$F$127,'AEO2021 Table 49'!$F$138)/SUM('AEO2021 Table 49'!$F$133,'AEO2021 Table 49'!$F$144)</f>
        <v>199.88851380408147</v>
      </c>
      <c r="AE3" s="16">
        <f>INDEX('FRED Data'!$F$13:$F$43,MATCH(_xlfn.NUMBERVALUE(RIGHT(AE$1,4)),'FRED Data'!$G$13:$G$43,0),1)*10^6*SUM('AEO2021 Table 49'!$F$127,'AEO2021 Table 49'!$F$138)/SUM('AEO2021 Table 49'!$F$133,'AEO2021 Table 49'!$F$144)</f>
        <v>216.52592050193789</v>
      </c>
      <c r="AF3" s="4">
        <v>0</v>
      </c>
      <c r="AG3" s="4">
        <v>0</v>
      </c>
      <c r="AH3" s="4">
        <v>0</v>
      </c>
      <c r="AI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row>
    <row r="4" spans="1:62" x14ac:dyDescent="0.25">
      <c r="A4" t="s">
        <v>4</v>
      </c>
      <c r="B4" s="16">
        <f>INDEX('FRED Data'!$F$13:$F$43,MATCH(_xlfn.NUMBERVALUE(RIGHT(B$1,4)),'FRED Data'!$G$13:$G$43,0),1)*10^6*SUM('AEO2021 Table 49'!$F$125,'AEO2021 Table 49'!$F$128,'AEO2021 Table 49'!$F$136,'AEO2021 Table 49'!$F$139)/SUM('AEO2021 Table 49'!$F$133,'AEO2021 Table 49'!$F$144)</f>
        <v>101690.74620223876</v>
      </c>
      <c r="C4" s="16">
        <f>INDEX('FRED Data'!$F$13:$F$43,MATCH(_xlfn.NUMBERVALUE(RIGHT(C$1,4)),'FRED Data'!$G$13:$G$43,0),1)*10^6*SUM('AEO2021 Table 49'!$F$125,'AEO2021 Table 49'!$F$128,'AEO2021 Table 49'!$F$136,'AEO2021 Table 49'!$F$139)/SUM('AEO2021 Table 49'!$F$133,'AEO2021 Table 49'!$F$144)</f>
        <v>81029.09098647775</v>
      </c>
      <c r="D4" s="16">
        <f>INDEX('FRED Data'!$F$13:$F$43,MATCH(_xlfn.NUMBERVALUE(RIGHT(D$1,4)),'FRED Data'!$G$13:$G$43,0),1)*10^6*SUM('AEO2021 Table 49'!$F$125,'AEO2021 Table 49'!$F$128,'AEO2021 Table 49'!$F$136,'AEO2021 Table 49'!$F$139)/SUM('AEO2021 Table 49'!$F$133,'AEO2021 Table 49'!$F$144)</f>
        <v>90825.828540775066</v>
      </c>
      <c r="E4" s="16">
        <f>INDEX('FRED Data'!$F$13:$F$43,MATCH(_xlfn.NUMBERVALUE(RIGHT(E$1,4)),'FRED Data'!$G$13:$G$43,0),1)*10^6*SUM('AEO2021 Table 49'!$F$125,'AEO2021 Table 49'!$F$128,'AEO2021 Table 49'!$F$136,'AEO2021 Table 49'!$F$139)/SUM('AEO2021 Table 49'!$F$133,'AEO2021 Table 49'!$F$144)</f>
        <v>110693.97853406961</v>
      </c>
      <c r="F4" s="16">
        <f>INDEX('FRED Data'!$F$13:$F$43,MATCH(_xlfn.NUMBERVALUE(RIGHT(F$1,4)),'FRED Data'!$G$13:$G$43,0),1)*10^6*SUM('AEO2021 Table 49'!$F$125,'AEO2021 Table 49'!$F$128,'AEO2021 Table 49'!$F$136,'AEO2021 Table 49'!$F$139)/SUM('AEO2021 Table 49'!$F$133,'AEO2021 Table 49'!$F$144)</f>
        <v>129554.98728346443</v>
      </c>
      <c r="G4" s="16">
        <f>INDEX('FRED Data'!$F$13:$F$43,MATCH(_xlfn.NUMBERVALUE(RIGHT(G$1,4)),'FRED Data'!$G$13:$G$43,0),1)*10^6*SUM('AEO2021 Table 49'!$F$125,'AEO2021 Table 49'!$F$128,'AEO2021 Table 49'!$F$136,'AEO2021 Table 49'!$F$139)/SUM('AEO2021 Table 49'!$F$133,'AEO2021 Table 49'!$F$144)</f>
        <v>142861.45947559411</v>
      </c>
      <c r="H4" s="16">
        <f>INDEX('FRED Data'!$F$13:$F$43,MATCH(_xlfn.NUMBERVALUE(RIGHT(H$1,4)),'FRED Data'!$G$13:$G$43,0),1)*10^6*SUM('AEO2021 Table 49'!$F$125,'AEO2021 Table 49'!$F$128,'AEO2021 Table 49'!$F$136,'AEO2021 Table 49'!$F$139)/SUM('AEO2021 Table 49'!$F$133,'AEO2021 Table 49'!$F$144)</f>
        <v>130836.80341206408</v>
      </c>
      <c r="I4" s="16">
        <f>INDEX('FRED Data'!$F$13:$F$43,MATCH(_xlfn.NUMBERVALUE(RIGHT(I$1,4)),'FRED Data'!$G$13:$G$43,0),1)*10^6*SUM('AEO2021 Table 49'!$F$125,'AEO2021 Table 49'!$F$128,'AEO2021 Table 49'!$F$136,'AEO2021 Table 49'!$F$139)/SUM('AEO2021 Table 49'!$F$133,'AEO2021 Table 49'!$F$144)</f>
        <v>137703.6755295622</v>
      </c>
      <c r="J4" s="16">
        <f>INDEX('FRED Data'!$F$13:$F$43,MATCH(_xlfn.NUMBERVALUE(RIGHT(J$1,4)),'FRED Data'!$G$13:$G$43,0),1)*10^6*SUM('AEO2021 Table 49'!$F$125,'AEO2021 Table 49'!$F$128,'AEO2021 Table 49'!$F$136,'AEO2021 Table 49'!$F$139)/SUM('AEO2021 Table 49'!$F$133,'AEO2021 Table 49'!$F$144)</f>
        <v>155527.02360342396</v>
      </c>
      <c r="K4" s="16">
        <f>INDEX('FRED Data'!$F$13:$F$43,MATCH(_xlfn.NUMBERVALUE(RIGHT(K$1,4)),'FRED Data'!$G$13:$G$43,0),1)*10^6*SUM('AEO2021 Table 49'!$F$125,'AEO2021 Table 49'!$F$128,'AEO2021 Table 49'!$F$136,'AEO2021 Table 49'!$F$139)/SUM('AEO2021 Table 49'!$F$133,'AEO2021 Table 49'!$F$144)</f>
        <v>190868.52543481428</v>
      </c>
      <c r="L4" s="16">
        <f>INDEX('FRED Data'!$F$13:$F$43,MATCH(_xlfn.NUMBERVALUE(RIGHT(L$1,4)),'FRED Data'!$G$13:$G$43,0),1)*10^6*SUM('AEO2021 Table 49'!$F$125,'AEO2021 Table 49'!$F$128,'AEO2021 Table 49'!$F$136,'AEO2021 Table 49'!$F$139)/SUM('AEO2021 Table 49'!$F$133,'AEO2021 Table 49'!$F$144)</f>
        <v>168864.01522718696</v>
      </c>
      <c r="M4" s="16">
        <f>INDEX('FRED Data'!$F$13:$F$43,MATCH(_xlfn.NUMBERVALUE(RIGHT(M$1,4)),'FRED Data'!$G$13:$G$43,0),1)*10^6*SUM('AEO2021 Table 49'!$F$125,'AEO2021 Table 49'!$F$128,'AEO2021 Table 49'!$F$136,'AEO2021 Table 49'!$F$139)/SUM('AEO2021 Table 49'!$F$133,'AEO2021 Table 49'!$F$144)</f>
        <v>128151.09342833147</v>
      </c>
      <c r="N4" s="16">
        <f>INDEX('FRED Data'!$F$13:$F$43,MATCH(_xlfn.NUMBERVALUE(RIGHT(N$1,4)),'FRED Data'!$G$13:$G$43,0),1)*10^6*SUM('AEO2021 Table 49'!$F$125,'AEO2021 Table 49'!$F$128,'AEO2021 Table 49'!$F$136,'AEO2021 Table 49'!$F$139)/SUM('AEO2021 Table 49'!$F$133,'AEO2021 Table 49'!$F$144)</f>
        <v>117743.96724136767</v>
      </c>
      <c r="O4" s="16">
        <f>INDEX('FRED Data'!$F$13:$F$43,MATCH(_xlfn.NUMBERVALUE(RIGHT(O$1,4)),'FRED Data'!$G$13:$G$43,0),1)*10^6*SUM('AEO2021 Table 49'!$F$125,'AEO2021 Table 49'!$F$128,'AEO2021 Table 49'!$F$136,'AEO2021 Table 49'!$F$139)/SUM('AEO2021 Table 49'!$F$133,'AEO2021 Table 49'!$F$144)</f>
        <v>119971.8857506004</v>
      </c>
      <c r="P4" s="16">
        <f>INDEX('FRED Data'!$F$13:$F$43,MATCH(_xlfn.NUMBERVALUE(RIGHT(P$1,4)),'FRED Data'!$G$13:$G$43,0),1)*10^6*SUM('AEO2021 Table 49'!$F$125,'AEO2021 Table 49'!$F$128,'AEO2021 Table 49'!$F$136,'AEO2021 Table 49'!$F$139)/SUM('AEO2021 Table 49'!$F$133,'AEO2021 Table 49'!$F$144)</f>
        <v>157114.03404835687</v>
      </c>
      <c r="Q4" s="16">
        <f>INDEX('FRED Data'!$F$13:$F$43,MATCH(_xlfn.NUMBERVALUE(RIGHT(Q$1,4)),'FRED Data'!$G$13:$G$43,0),1)*10^6*SUM('AEO2021 Table 49'!$F$125,'AEO2021 Table 49'!$F$128,'AEO2021 Table 49'!$F$136,'AEO2021 Table 49'!$F$139)/SUM('AEO2021 Table 49'!$F$133,'AEO2021 Table 49'!$F$144)</f>
        <v>182292.56514584995</v>
      </c>
      <c r="R4" s="16">
        <f>INDEX('FRED Data'!$F$13:$F$43,MATCH(_xlfn.NUMBERVALUE(RIGHT(R$1,4)),'FRED Data'!$G$13:$G$43,0),1)*10^6*SUM('AEO2021 Table 49'!$F$125,'AEO2021 Table 49'!$F$128,'AEO2021 Table 49'!$F$136,'AEO2021 Table 49'!$F$139)/SUM('AEO2021 Table 49'!$F$133,'AEO2021 Table 49'!$F$144)</f>
        <v>199597.08288194519</v>
      </c>
      <c r="S4" s="16">
        <f>INDEX('FRED Data'!$F$13:$F$43,MATCH(_xlfn.NUMBERVALUE(RIGHT(S$1,4)),'FRED Data'!$G$13:$G$43,0),1)*10^6*SUM('AEO2021 Table 49'!$F$125,'AEO2021 Table 49'!$F$128,'AEO2021 Table 49'!$F$136,'AEO2021 Table 49'!$F$139)/SUM('AEO2021 Table 49'!$F$133,'AEO2021 Table 49'!$F$144)</f>
        <v>136666.01485402914</v>
      </c>
      <c r="T4" s="16">
        <f>INDEX('FRED Data'!$F$13:$F$43,MATCH(_xlfn.NUMBERVALUE(RIGHT(T$1,4)),'FRED Data'!$G$13:$G$43,0),1)*10^6*SUM('AEO2021 Table 49'!$F$125,'AEO2021 Table 49'!$F$128,'AEO2021 Table 49'!$F$136,'AEO2021 Table 49'!$F$139)/SUM('AEO2021 Table 49'!$F$133,'AEO2021 Table 49'!$F$144)</f>
        <v>109168.00695240335</v>
      </c>
      <c r="U4" s="16">
        <f>INDEX('FRED Data'!$F$13:$F$43,MATCH(_xlfn.NUMBERVALUE(RIGHT(U$1,4)),'FRED Data'!$G$13:$G$43,0),1)*10^6*SUM('AEO2021 Table 49'!$F$125,'AEO2021 Table 49'!$F$128,'AEO2021 Table 49'!$F$136,'AEO2021 Table 49'!$F$139)/SUM('AEO2021 Table 49'!$F$133,'AEO2021 Table 49'!$F$144)</f>
        <v>72880.402740379985</v>
      </c>
      <c r="V4" s="16">
        <f>INDEX('FRED Data'!$F$13:$F$43,MATCH(_xlfn.NUMBERVALUE(RIGHT(V$1,4)),'FRED Data'!$G$13:$G$43,0),1)*10^6*SUM('AEO2021 Table 49'!$F$125,'AEO2021 Table 49'!$F$128,'AEO2021 Table 49'!$F$136,'AEO2021 Table 49'!$F$139)/SUM('AEO2021 Table 49'!$F$133,'AEO2021 Table 49'!$F$144)</f>
        <v>79625.197131344816</v>
      </c>
      <c r="W4" s="16">
        <f>INDEX('FRED Data'!$F$13:$F$43,MATCH(_xlfn.NUMBERVALUE(RIGHT(W$1,4)),'FRED Data'!$G$13:$G$43,0),1)*10^6*SUM('AEO2021 Table 49'!$F$125,'AEO2021 Table 49'!$F$128,'AEO2021 Table 49'!$F$136,'AEO2021 Table 49'!$F$139)/SUM('AEO2021 Table 49'!$F$133,'AEO2021 Table 49'!$F$144)</f>
        <v>111975.79466266926</v>
      </c>
      <c r="X4" s="16">
        <f>INDEX('FRED Data'!$F$13:$F$43,MATCH(_xlfn.NUMBERVALUE(RIGHT(X$1,4)),'FRED Data'!$G$13:$G$43,0),1)*10^6*SUM('AEO2021 Table 49'!$F$125,'AEO2021 Table 49'!$F$128,'AEO2021 Table 49'!$F$136,'AEO2021 Table 49'!$F$139)/SUM('AEO2021 Table 49'!$F$133,'AEO2021 Table 49'!$F$144)</f>
        <v>126777.71900483187</v>
      </c>
      <c r="Y4" s="16">
        <f>INDEX('FRED Data'!$F$13:$F$43,MATCH(_xlfn.NUMBERVALUE(RIGHT(Y$1,4)),'FRED Data'!$G$13:$G$43,0),1)*10^6*SUM('AEO2021 Table 49'!$F$125,'AEO2021 Table 49'!$F$128,'AEO2021 Table 49'!$F$136,'AEO2021 Table 49'!$F$139)/SUM('AEO2021 Table 49'!$F$133,'AEO2021 Table 49'!$F$144)</f>
        <v>128883.55978753127</v>
      </c>
      <c r="Z4" s="16">
        <f>INDEX('FRED Data'!$F$13:$F$43,MATCH(_xlfn.NUMBERVALUE(RIGHT(Z$1,4)),'FRED Data'!$G$13:$G$43,0),1)*10^6*SUM('AEO2021 Table 49'!$F$125,'AEO2021 Table 49'!$F$128,'AEO2021 Table 49'!$F$136,'AEO2021 Table 49'!$F$139)/SUM('AEO2021 Table 49'!$F$133,'AEO2021 Table 49'!$F$144)</f>
        <v>148721.1903491925</v>
      </c>
      <c r="AA4" s="16">
        <f>INDEX('FRED Data'!$F$13:$F$43,MATCH(_xlfn.NUMBERVALUE(RIGHT(AA$1,4)),'FRED Data'!$G$13:$G$43,0),1)*10^6*SUM('AEO2021 Table 49'!$F$125,'AEO2021 Table 49'!$F$128,'AEO2021 Table 49'!$F$136,'AEO2021 Table 49'!$F$139)/SUM('AEO2021 Table 49'!$F$133,'AEO2021 Table 49'!$F$144)</f>
        <v>164469.21707198815</v>
      </c>
      <c r="AB4" s="16">
        <f>INDEX('FRED Data'!$F$13:$F$43,MATCH(_xlfn.NUMBERVALUE(RIGHT(AB$1,4)),'FRED Data'!$G$13:$G$43,0),1)*10^6*SUM('AEO2021 Table 49'!$F$125,'AEO2021 Table 49'!$F$128,'AEO2021 Table 49'!$F$136,'AEO2021 Table 49'!$F$139)/SUM('AEO2021 Table 49'!$F$133,'AEO2021 Table 49'!$F$144)</f>
        <v>147134.1799042596</v>
      </c>
      <c r="AC4" s="16">
        <f>INDEX('FRED Data'!$F$13:$F$43,MATCH(_xlfn.NUMBERVALUE(RIGHT(AC$1,4)),'FRED Data'!$G$13:$G$43,0),1)*10^6*SUM('AEO2021 Table 49'!$F$125,'AEO2021 Table 49'!$F$128,'AEO2021 Table 49'!$F$136,'AEO2021 Table 49'!$F$139)/SUM('AEO2021 Table 49'!$F$133,'AEO2021 Table 49'!$F$144)</f>
        <v>151803.65294415833</v>
      </c>
      <c r="AD4" s="16">
        <f>INDEX('FRED Data'!$F$13:$F$43,MATCH(_xlfn.NUMBERVALUE(RIGHT(AD$1,4)),'FRED Data'!$G$13:$G$43,0),1)*10^6*SUM('AEO2021 Table 49'!$F$125,'AEO2021 Table 49'!$F$128,'AEO2021 Table 49'!$F$136,'AEO2021 Table 49'!$F$139)/SUM('AEO2021 Table 49'!$F$133,'AEO2021 Table 49'!$F$144)</f>
        <v>178202.96130698439</v>
      </c>
      <c r="AE4" s="16">
        <f>INDEX('FRED Data'!$F$13:$F$43,MATCH(_xlfn.NUMBERVALUE(RIGHT(AE$1,4)),'FRED Data'!$G$13:$G$43,0),1)*10^6*SUM('AEO2021 Table 49'!$F$125,'AEO2021 Table 49'!$F$128,'AEO2021 Table 49'!$F$136,'AEO2021 Table 49'!$F$139)/SUM('AEO2021 Table 49'!$F$133,'AEO2021 Table 49'!$F$144)</f>
        <v>193035.40508078036</v>
      </c>
      <c r="AF4" s="4">
        <v>0</v>
      </c>
      <c r="AG4" s="4">
        <v>0</v>
      </c>
      <c r="AH4" s="4">
        <v>0</v>
      </c>
      <c r="AI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row>
    <row r="5" spans="1:62" x14ac:dyDescent="0.25">
      <c r="A5" t="s">
        <v>5</v>
      </c>
      <c r="B5" s="16">
        <f>INDEX('FRED Data'!$F$13:$F$43,MATCH(_xlfn.NUMBERVALUE(RIGHT(B$1,4)),'FRED Data'!$G$13:$G$43,0),1)*10^6*SUM('AEO2021 Table 49'!$F$124,'AEO2021 Table 49'!$F$135)/SUM('AEO2021 Table 49'!$F$133,'AEO2021 Table 49'!$F$144)</f>
        <v>175657.80156467689</v>
      </c>
      <c r="C5" s="16">
        <f>INDEX('FRED Data'!$F$13:$F$43,MATCH(_xlfn.NUMBERVALUE(RIGHT(C$1,4)),'FRED Data'!$G$13:$G$43,0),1)*10^6*SUM('AEO2021 Table 49'!$F$124,'AEO2021 Table 49'!$F$135)/SUM('AEO2021 Table 49'!$F$133,'AEO2021 Table 49'!$F$144)</f>
        <v>139967.42591663179</v>
      </c>
      <c r="D5" s="16">
        <f>INDEX('FRED Data'!$F$13:$F$43,MATCH(_xlfn.NUMBERVALUE(RIGHT(D$1,4)),'FRED Data'!$G$13:$G$43,0),1)*10^6*SUM('AEO2021 Table 49'!$F$124,'AEO2021 Table 49'!$F$135)/SUM('AEO2021 Table 49'!$F$133,'AEO2021 Table 49'!$F$144)</f>
        <v>156890.04125344491</v>
      </c>
      <c r="E5" s="16">
        <f>INDEX('FRED Data'!$F$13:$F$43,MATCH(_xlfn.NUMBERVALUE(RIGHT(E$1,4)),'FRED Data'!$G$13:$G$43,0),1)*10^6*SUM('AEO2021 Table 49'!$F$124,'AEO2021 Table 49'!$F$135)/SUM('AEO2021 Table 49'!$F$133,'AEO2021 Table 49'!$F$144)</f>
        <v>191209.73777763598</v>
      </c>
      <c r="F5" s="16">
        <f>INDEX('FRED Data'!$F$13:$F$43,MATCH(_xlfn.NUMBERVALUE(RIGHT(F$1,4)),'FRED Data'!$G$13:$G$43,0),1)*10^6*SUM('AEO2021 Table 49'!$F$124,'AEO2021 Table 49'!$F$135)/SUM('AEO2021 Table 49'!$F$133,'AEO2021 Table 49'!$F$144)</f>
        <v>223789.72618308922</v>
      </c>
      <c r="G5" s="16">
        <f>INDEX('FRED Data'!$F$13:$F$43,MATCH(_xlfn.NUMBERVALUE(RIGHT(G$1,4)),'FRED Data'!$G$13:$G$43,0),1)*10^6*SUM('AEO2021 Table 49'!$F$124,'AEO2021 Table 49'!$F$135)/SUM('AEO2021 Table 49'!$F$133,'AEO2021 Table 49'!$F$144)</f>
        <v>246774.96072156433</v>
      </c>
      <c r="H5" s="16">
        <f>INDEX('FRED Data'!$F$13:$F$43,MATCH(_xlfn.NUMBERVALUE(RIGHT(H$1,4)),'FRED Data'!$G$13:$G$43,0),1)*10^6*SUM('AEO2021 Table 49'!$F$124,'AEO2021 Table 49'!$F$135)/SUM('AEO2021 Table 49'!$F$133,'AEO2021 Table 49'!$F$144)</f>
        <v>226003.9001523919</v>
      </c>
      <c r="I5" s="16">
        <f>INDEX('FRED Data'!$F$13:$F$43,MATCH(_xlfn.NUMBERVALUE(RIGHT(I$1,4)),'FRED Data'!$G$13:$G$43,0),1)*10^6*SUM('AEO2021 Table 49'!$F$124,'AEO2021 Table 49'!$F$135)/SUM('AEO2021 Table 49'!$F$133,'AEO2021 Table 49'!$F$144)</f>
        <v>237865.54641651321</v>
      </c>
      <c r="J5" s="16">
        <f>INDEX('FRED Data'!$F$13:$F$43,MATCH(_xlfn.NUMBERVALUE(RIGHT(J$1,4)),'FRED Data'!$G$13:$G$43,0),1)*10^6*SUM('AEO2021 Table 49'!$F$124,'AEO2021 Table 49'!$F$135)/SUM('AEO2021 Table 49'!$F$133,'AEO2021 Table 49'!$F$144)</f>
        <v>268653.10827538813</v>
      </c>
      <c r="K5" s="16">
        <f>INDEX('FRED Data'!$F$13:$F$43,MATCH(_xlfn.NUMBERVALUE(RIGHT(K$1,4)),'FRED Data'!$G$13:$G$43,0),1)*10^6*SUM('AEO2021 Table 49'!$F$124,'AEO2021 Table 49'!$F$135)/SUM('AEO2021 Table 49'!$F$133,'AEO2021 Table 49'!$F$144)</f>
        <v>329701.04771473265</v>
      </c>
      <c r="L5" s="16">
        <f>INDEX('FRED Data'!$F$13:$F$43,MATCH(_xlfn.NUMBERVALUE(RIGHT(L$1,4)),'FRED Data'!$G$13:$G$43,0),1)*10^6*SUM('AEO2021 Table 49'!$F$124,'AEO2021 Table 49'!$F$135)/SUM('AEO2021 Table 49'!$F$133,'AEO2021 Table 49'!$F$144)</f>
        <v>291691.06124170386</v>
      </c>
      <c r="M5" s="16">
        <f>INDEX('FRED Data'!$F$13:$F$43,MATCH(_xlfn.NUMBERVALUE(RIGHT(M$1,4)),'FRED Data'!$G$13:$G$43,0),1)*10^6*SUM('AEO2021 Table 49'!$F$124,'AEO2021 Table 49'!$F$135)/SUM('AEO2021 Table 49'!$F$133,'AEO2021 Table 49'!$F$144)</f>
        <v>221364.67850242439</v>
      </c>
      <c r="N5" s="16">
        <f>INDEX('FRED Data'!$F$13:$F$43,MATCH(_xlfn.NUMBERVALUE(RIGHT(N$1,4)),'FRED Data'!$G$13:$G$43,0),1)*10^6*SUM('AEO2021 Table 49'!$F$124,'AEO2021 Table 49'!$F$135)/SUM('AEO2021 Table 49'!$F$133,'AEO2021 Table 49'!$F$144)</f>
        <v>203387.69460880055</v>
      </c>
      <c r="O5" s="16">
        <f>INDEX('FRED Data'!$F$13:$F$43,MATCH(_xlfn.NUMBERVALUE(RIGHT(O$1,4)),'FRED Data'!$G$13:$G$43,0),1)*10^6*SUM('AEO2021 Table 49'!$F$124,'AEO2021 Table 49'!$F$135)/SUM('AEO2021 Table 49'!$F$133,'AEO2021 Table 49'!$F$144)</f>
        <v>207236.13984115989</v>
      </c>
      <c r="P5" s="16">
        <f>INDEX('FRED Data'!$F$13:$F$43,MATCH(_xlfn.NUMBERVALUE(RIGHT(P$1,4)),'FRED Data'!$G$13:$G$43,0),1)*10^6*SUM('AEO2021 Table 49'!$F$124,'AEO2021 Table 49'!$F$135)/SUM('AEO2021 Table 49'!$F$133,'AEO2021 Table 49'!$F$144)</f>
        <v>271394.4665230962</v>
      </c>
      <c r="Q5" s="16">
        <f>INDEX('FRED Data'!$F$13:$F$43,MATCH(_xlfn.NUMBERVALUE(RIGHT(Q$1,4)),'FRED Data'!$G$13:$G$43,0),1)*10^6*SUM('AEO2021 Table 49'!$F$124,'AEO2021 Table 49'!$F$135)/SUM('AEO2021 Table 49'!$F$133,'AEO2021 Table 49'!$F$144)</f>
        <v>314887.16949154105</v>
      </c>
      <c r="R5" s="16">
        <f>INDEX('FRED Data'!$F$13:$F$43,MATCH(_xlfn.NUMBERVALUE(RIGHT(R$1,4)),'FRED Data'!$G$13:$G$43,0),1)*10^6*SUM('AEO2021 Table 49'!$F$124,'AEO2021 Table 49'!$F$135)/SUM('AEO2021 Table 49'!$F$133,'AEO2021 Table 49'!$F$144)</f>
        <v>344778.51807712688</v>
      </c>
      <c r="S5" s="16">
        <f>INDEX('FRED Data'!$F$13:$F$43,MATCH(_xlfn.NUMBERVALUE(RIGHT(S$1,4)),'FRED Data'!$G$13:$G$43,0),1)*10^6*SUM('AEO2021 Table 49'!$F$124,'AEO2021 Table 49'!$F$135)/SUM('AEO2021 Table 49'!$F$133,'AEO2021 Table 49'!$F$144)</f>
        <v>236073.11986993486</v>
      </c>
      <c r="T5" s="16">
        <f>INDEX('FRED Data'!$F$13:$F$43,MATCH(_xlfn.NUMBERVALUE(RIGHT(T$1,4)),'FRED Data'!$G$13:$G$43,0),1)*10^6*SUM('AEO2021 Table 49'!$F$124,'AEO2021 Table 49'!$F$135)/SUM('AEO2021 Table 49'!$F$133,'AEO2021 Table 49'!$F$144)</f>
        <v>188573.81638560898</v>
      </c>
      <c r="U5" s="16">
        <f>INDEX('FRED Data'!$F$13:$F$43,MATCH(_xlfn.NUMBERVALUE(RIGHT(U$1,4)),'FRED Data'!$G$13:$G$43,0),1)*10^6*SUM('AEO2021 Table 49'!$F$124,'AEO2021 Table 49'!$F$135)/SUM('AEO2021 Table 49'!$F$133,'AEO2021 Table 49'!$F$144)</f>
        <v>125891.60568320779</v>
      </c>
      <c r="V5" s="16">
        <f>INDEX('FRED Data'!$F$13:$F$43,MATCH(_xlfn.NUMBERVALUE(RIGHT(V$1,4)),'FRED Data'!$G$13:$G$43,0),1)*10^6*SUM('AEO2021 Table 49'!$F$124,'AEO2021 Table 49'!$F$135)/SUM('AEO2021 Table 49'!$F$133,'AEO2021 Table 49'!$F$144)</f>
        <v>137542.37823596699</v>
      </c>
      <c r="W5" s="16">
        <f>INDEX('FRED Data'!$F$13:$F$43,MATCH(_xlfn.NUMBERVALUE(RIGHT(W$1,4)),'FRED Data'!$G$13:$G$43,0),1)*10^6*SUM('AEO2021 Table 49'!$F$124,'AEO2021 Table 49'!$F$135)/SUM('AEO2021 Table 49'!$F$133,'AEO2021 Table 49'!$F$144)</f>
        <v>193423.9117469386</v>
      </c>
      <c r="X5" s="16">
        <f>INDEX('FRED Data'!$F$13:$F$43,MATCH(_xlfn.NUMBERVALUE(RIGHT(X$1,4)),'FRED Data'!$G$13:$G$43,0),1)*10^6*SUM('AEO2021 Table 49'!$F$124,'AEO2021 Table 49'!$F$135)/SUM('AEO2021 Table 49'!$F$133,'AEO2021 Table 49'!$F$144)</f>
        <v>218992.34924960017</v>
      </c>
      <c r="Y5" s="16">
        <f>INDEX('FRED Data'!$F$13:$F$43,MATCH(_xlfn.NUMBERVALUE(RIGHT(Y$1,4)),'FRED Data'!$G$13:$G$43,0),1)*10^6*SUM('AEO2021 Table 49'!$F$124,'AEO2021 Table 49'!$F$135)/SUM('AEO2021 Table 49'!$F$133,'AEO2021 Table 49'!$F$144)</f>
        <v>222629.92077059735</v>
      </c>
      <c r="Z5" s="16">
        <f>INDEX('FRED Data'!$F$13:$F$43,MATCH(_xlfn.NUMBERVALUE(RIGHT(Z$1,4)),'FRED Data'!$G$13:$G$43,0),1)*10^6*SUM('AEO2021 Table 49'!$F$124,'AEO2021 Table 49'!$F$135)/SUM('AEO2021 Table 49'!$F$133,'AEO2021 Table 49'!$F$144)</f>
        <v>256896.89886694791</v>
      </c>
      <c r="AA5" s="16">
        <f>INDEX('FRED Data'!$F$13:$F$43,MATCH(_xlfn.NUMBERVALUE(RIGHT(AA$1,4)),'FRED Data'!$G$13:$G$43,0),1)*10^6*SUM('AEO2021 Table 49'!$F$124,'AEO2021 Table 49'!$F$135)/SUM('AEO2021 Table 49'!$F$133,'AEO2021 Table 49'!$F$144)</f>
        <v>284099.60763266619</v>
      </c>
      <c r="AB5" s="16">
        <f>INDEX('FRED Data'!$F$13:$F$43,MATCH(_xlfn.NUMBERVALUE(RIGHT(AB$1,4)),'FRED Data'!$G$13:$G$43,0),1)*10^6*SUM('AEO2021 Table 49'!$F$124,'AEO2021 Table 49'!$F$135)/SUM('AEO2021 Table 49'!$F$133,'AEO2021 Table 49'!$F$144)</f>
        <v>254155.54061923985</v>
      </c>
      <c r="AC5" s="16">
        <f>INDEX('FRED Data'!$F$13:$F$43,MATCH(_xlfn.NUMBERVALUE(RIGHT(AC$1,4)),'FRED Data'!$G$13:$G$43,0),1)*10^6*SUM('AEO2021 Table 49'!$F$124,'AEO2021 Table 49'!$F$135)/SUM('AEO2021 Table 49'!$F$133,'AEO2021 Table 49'!$F$144)</f>
        <v>262221.46007884236</v>
      </c>
      <c r="AD5" s="16">
        <f>INDEX('FRED Data'!$F$13:$F$43,MATCH(_xlfn.NUMBERVALUE(RIGHT(AD$1,4)),'FRED Data'!$G$13:$G$43,0),1)*10^6*SUM('AEO2021 Table 49'!$F$124,'AEO2021 Table 49'!$F$135)/SUM('AEO2021 Table 49'!$F$133,'AEO2021 Table 49'!$F$144)</f>
        <v>307822.90016090882</v>
      </c>
      <c r="AE5" s="16">
        <f>INDEX('FRED Data'!$F$13:$F$43,MATCH(_xlfn.NUMBERVALUE(RIGHT(AE$1,4)),'FRED Data'!$G$13:$G$43,0),1)*10^6*SUM('AEO2021 Table 49'!$F$124,'AEO2021 Table 49'!$F$135)/SUM('AEO2021 Table 49'!$F$133,'AEO2021 Table 49'!$F$144)</f>
        <v>333444.05609141098</v>
      </c>
      <c r="AF5" s="4">
        <v>0</v>
      </c>
      <c r="AG5" s="4">
        <v>0</v>
      </c>
      <c r="AH5" s="4">
        <v>0</v>
      </c>
      <c r="AI5" s="4">
        <v>0</v>
      </c>
      <c r="AJ5" s="4">
        <v>0</v>
      </c>
      <c r="AK5" s="4">
        <v>0</v>
      </c>
      <c r="AL5" s="4">
        <v>0</v>
      </c>
      <c r="AM5" s="4">
        <v>0</v>
      </c>
      <c r="AN5" s="4">
        <v>0</v>
      </c>
      <c r="AO5" s="4">
        <v>0</v>
      </c>
      <c r="AP5" s="4">
        <v>0</v>
      </c>
      <c r="AQ5" s="4">
        <v>0</v>
      </c>
      <c r="AR5" s="4">
        <v>0</v>
      </c>
      <c r="AS5" s="4">
        <v>0</v>
      </c>
      <c r="AT5" s="4">
        <v>0</v>
      </c>
      <c r="AU5" s="4">
        <v>0</v>
      </c>
      <c r="AV5" s="4">
        <v>0</v>
      </c>
      <c r="AW5" s="4">
        <v>0</v>
      </c>
      <c r="AX5" s="4">
        <v>0</v>
      </c>
      <c r="AY5" s="4">
        <v>0</v>
      </c>
      <c r="AZ5" s="4">
        <v>0</v>
      </c>
      <c r="BA5" s="4">
        <v>0</v>
      </c>
      <c r="BB5" s="4">
        <v>0</v>
      </c>
      <c r="BC5" s="4">
        <v>0</v>
      </c>
      <c r="BD5" s="4">
        <v>0</v>
      </c>
      <c r="BE5" s="4">
        <v>0</v>
      </c>
      <c r="BF5" s="4">
        <v>0</v>
      </c>
      <c r="BG5" s="4">
        <v>0</v>
      </c>
      <c r="BH5" s="4">
        <v>0</v>
      </c>
      <c r="BI5" s="4">
        <v>0</v>
      </c>
      <c r="BJ5" s="4">
        <v>0</v>
      </c>
    </row>
    <row r="6" spans="1:62" x14ac:dyDescent="0.25">
      <c r="A6" t="s">
        <v>6</v>
      </c>
      <c r="B6" s="16">
        <f>INDEX('FRED Data'!$F$13:$F$43,MATCH(_xlfn.NUMBERVALUE(RIGHT(B$1,4)),'FRED Data'!$G$13:$G$43,0),1)*10^6*SUM('AEO2021 Table 49'!$F$130,'AEO2021 Table 49'!$F$131,'AEO2021 Table 49'!$F$141,'AEO2021 Table 49'!$F$142)/SUM('AEO2021 Table 49'!$F$133,'AEO2021 Table 49'!$F$144)</f>
        <v>33.194056676124909</v>
      </c>
      <c r="C6" s="16">
        <f>INDEX('FRED Data'!$F$13:$F$43,MATCH(_xlfn.NUMBERVALUE(RIGHT(C$1,4)),'FRED Data'!$G$13:$G$43,0),1)*10^6*SUM('AEO2021 Table 49'!$F$130,'AEO2021 Table 49'!$F$131,'AEO2021 Table 49'!$F$141,'AEO2021 Table 49'!$F$142)/SUM('AEO2021 Table 49'!$F$133,'AEO2021 Table 49'!$F$144)</f>
        <v>26.449646000933864</v>
      </c>
      <c r="D6" s="16">
        <f>INDEX('FRED Data'!$F$13:$F$43,MATCH(_xlfn.NUMBERVALUE(RIGHT(D$1,4)),'FRED Data'!$G$13:$G$43,0),1)*10^6*SUM('AEO2021 Table 49'!$F$130,'AEO2021 Table 49'!$F$131,'AEO2021 Table 49'!$F$141,'AEO2021 Table 49'!$F$142)/SUM('AEO2021 Table 49'!$F$133,'AEO2021 Table 49'!$F$144)</f>
        <v>29.647512805566542</v>
      </c>
      <c r="E6" s="16">
        <f>INDEX('FRED Data'!$F$13:$F$43,MATCH(_xlfn.NUMBERVALUE(RIGHT(E$1,4)),'FRED Data'!$G$13:$G$43,0),1)*10^6*SUM('AEO2021 Table 49'!$F$130,'AEO2021 Table 49'!$F$131,'AEO2021 Table 49'!$F$141,'AEO2021 Table 49'!$F$142)/SUM('AEO2021 Table 49'!$F$133,'AEO2021 Table 49'!$F$144)</f>
        <v>36.132906231784226</v>
      </c>
      <c r="F6" s="16">
        <f>INDEX('FRED Data'!$F$13:$F$43,MATCH(_xlfn.NUMBERVALUE(RIGHT(F$1,4)),'FRED Data'!$G$13:$G$43,0),1)*10^6*SUM('AEO2021 Table 49'!$F$130,'AEO2021 Table 49'!$F$131,'AEO2021 Table 49'!$F$141,'AEO2021 Table 49'!$F$142)/SUM('AEO2021 Table 49'!$F$133,'AEO2021 Table 49'!$F$144)</f>
        <v>42.289546995843402</v>
      </c>
      <c r="G6" s="16">
        <f>INDEX('FRED Data'!$F$13:$F$43,MATCH(_xlfn.NUMBERVALUE(RIGHT(G$1,4)),'FRED Data'!$G$13:$G$43,0),1)*10^6*SUM('AEO2021 Table 49'!$F$130,'AEO2021 Table 49'!$F$131,'AEO2021 Table 49'!$F$141,'AEO2021 Table 49'!$F$142)/SUM('AEO2021 Table 49'!$F$133,'AEO2021 Table 49'!$F$144)</f>
        <v>46.63306701708904</v>
      </c>
      <c r="H6" s="16">
        <f>INDEX('FRED Data'!$F$13:$F$43,MATCH(_xlfn.NUMBERVALUE(RIGHT(H$1,4)),'FRED Data'!$G$13:$G$43,0),1)*10^6*SUM('AEO2021 Table 49'!$F$130,'AEO2021 Table 49'!$F$131,'AEO2021 Table 49'!$F$141,'AEO2021 Table 49'!$F$142)/SUM('AEO2021 Table 49'!$F$133,'AEO2021 Table 49'!$F$144)</f>
        <v>42.707959474954222</v>
      </c>
      <c r="I6" s="16">
        <f>INDEX('FRED Data'!$F$13:$F$43,MATCH(_xlfn.NUMBERVALUE(RIGHT(I$1,4)),'FRED Data'!$G$13:$G$43,0),1)*10^6*SUM('AEO2021 Table 49'!$F$130,'AEO2021 Table 49'!$F$131,'AEO2021 Table 49'!$F$141,'AEO2021 Table 49'!$F$142)/SUM('AEO2021 Table 49'!$F$133,'AEO2021 Table 49'!$F$144)</f>
        <v>44.949454898762177</v>
      </c>
      <c r="J6" s="16">
        <f>INDEX('FRED Data'!$F$13:$F$43,MATCH(_xlfn.NUMBERVALUE(RIGHT(J$1,4)),'FRED Data'!$G$13:$G$43,0),1)*10^6*SUM('AEO2021 Table 49'!$F$130,'AEO2021 Table 49'!$F$131,'AEO2021 Table 49'!$F$141,'AEO2021 Table 49'!$F$142)/SUM('AEO2021 Table 49'!$F$133,'AEO2021 Table 49'!$F$144)</f>
        <v>50.767380798779271</v>
      </c>
      <c r="K6" s="16">
        <f>INDEX('FRED Data'!$F$13:$F$43,MATCH(_xlfn.NUMBERVALUE(RIGHT(K$1,4)),'FRED Data'!$G$13:$G$43,0),1)*10^6*SUM('AEO2021 Table 49'!$F$130,'AEO2021 Table 49'!$F$131,'AEO2021 Table 49'!$F$141,'AEO2021 Table 49'!$F$142)/SUM('AEO2021 Table 49'!$F$133,'AEO2021 Table 49'!$F$144)</f>
        <v>62.303610579977544</v>
      </c>
      <c r="L6" s="16">
        <f>INDEX('FRED Data'!$F$13:$F$43,MATCH(_xlfn.NUMBERVALUE(RIGHT(L$1,4)),'FRED Data'!$G$13:$G$43,0),1)*10^6*SUM('AEO2021 Table 49'!$F$130,'AEO2021 Table 49'!$F$131,'AEO2021 Table 49'!$F$141,'AEO2021 Table 49'!$F$142)/SUM('AEO2021 Table 49'!$F$133,'AEO2021 Table 49'!$F$144)</f>
        <v>55.120863021908498</v>
      </c>
      <c r="M6" s="16">
        <f>INDEX('FRED Data'!$F$13:$F$43,MATCH(_xlfn.NUMBERVALUE(RIGHT(M$1,4)),'FRED Data'!$G$13:$G$43,0),1)*10^6*SUM('AEO2021 Table 49'!$F$130,'AEO2021 Table 49'!$F$131,'AEO2021 Table 49'!$F$141,'AEO2021 Table 49'!$F$142)/SUM('AEO2021 Table 49'!$F$133,'AEO2021 Table 49'!$F$144)</f>
        <v>41.831285709198227</v>
      </c>
      <c r="N6" s="16">
        <f>INDEX('FRED Data'!$F$13:$F$43,MATCH(_xlfn.NUMBERVALUE(RIGHT(N$1,4)),'FRED Data'!$G$13:$G$43,0),1)*10^6*SUM('AEO2021 Table 49'!$F$130,'AEO2021 Table 49'!$F$131,'AEO2021 Table 49'!$F$141,'AEO2021 Table 49'!$F$142)/SUM('AEO2021 Table 49'!$F$133,'AEO2021 Table 49'!$F$144)</f>
        <v>38.43417486689372</v>
      </c>
      <c r="O6" s="16">
        <f>INDEX('FRED Data'!$F$13:$F$43,MATCH(_xlfn.NUMBERVALUE(RIGHT(O$1,4)),'FRED Data'!$G$13:$G$43,0),1)*10^6*SUM('AEO2021 Table 49'!$F$130,'AEO2021 Table 49'!$F$131,'AEO2021 Table 49'!$F$141,'AEO2021 Table 49'!$F$142)/SUM('AEO2021 Table 49'!$F$133,'AEO2021 Table 49'!$F$144)</f>
        <v>39.161415604395856</v>
      </c>
      <c r="P6" s="16">
        <f>INDEX('FRED Data'!$F$13:$F$43,MATCH(_xlfn.NUMBERVALUE(RIGHT(P$1,4)),'FRED Data'!$G$13:$G$43,0),1)*10^6*SUM('AEO2021 Table 49'!$F$130,'AEO2021 Table 49'!$F$131,'AEO2021 Table 49'!$F$141,'AEO2021 Table 49'!$F$142)/SUM('AEO2021 Table 49'!$F$133,'AEO2021 Table 49'!$F$144)</f>
        <v>51.285415296726001</v>
      </c>
      <c r="Q6" s="16">
        <f>INDEX('FRED Data'!$F$13:$F$43,MATCH(_xlfn.NUMBERVALUE(RIGHT(Q$1,4)),'FRED Data'!$G$13:$G$43,0),1)*10^6*SUM('AEO2021 Table 49'!$F$130,'AEO2021 Table 49'!$F$131,'AEO2021 Table 49'!$F$141,'AEO2021 Table 49'!$F$142)/SUM('AEO2021 Table 49'!$F$133,'AEO2021 Table 49'!$F$144)</f>
        <v>59.504231850688491</v>
      </c>
      <c r="R6" s="16">
        <f>INDEX('FRED Data'!$F$13:$F$43,MATCH(_xlfn.NUMBERVALUE(RIGHT(R$1,4)),'FRED Data'!$G$13:$G$43,0),1)*10^6*SUM('AEO2021 Table 49'!$F$130,'AEO2021 Table 49'!$F$131,'AEO2021 Table 49'!$F$141,'AEO2021 Table 49'!$F$142)/SUM('AEO2021 Table 49'!$F$133,'AEO2021 Table 49'!$F$144)</f>
        <v>65.152800318684541</v>
      </c>
      <c r="S6" s="16">
        <f>INDEX('FRED Data'!$F$13:$F$43,MATCH(_xlfn.NUMBERVALUE(RIGHT(S$1,4)),'FRED Data'!$G$13:$G$43,0),1)*10^6*SUM('AEO2021 Table 49'!$F$130,'AEO2021 Table 49'!$F$131,'AEO2021 Table 49'!$F$141,'AEO2021 Table 49'!$F$142)/SUM('AEO2021 Table 49'!$F$133,'AEO2021 Table 49'!$F$144)</f>
        <v>44.610740034720081</v>
      </c>
      <c r="T6" s="16">
        <f>INDEX('FRED Data'!$F$13:$F$43,MATCH(_xlfn.NUMBERVALUE(RIGHT(T$1,4)),'FRED Data'!$G$13:$G$43,0),1)*10^6*SUM('AEO2021 Table 49'!$F$130,'AEO2021 Table 49'!$F$131,'AEO2021 Table 49'!$F$141,'AEO2021 Table 49'!$F$142)/SUM('AEO2021 Table 49'!$F$133,'AEO2021 Table 49'!$F$144)</f>
        <v>35.634796137604681</v>
      </c>
      <c r="U6" s="16">
        <f>INDEX('FRED Data'!$F$13:$F$43,MATCH(_xlfn.NUMBERVALUE(RIGHT(U$1,4)),'FRED Data'!$G$13:$G$43,0),1)*10^6*SUM('AEO2021 Table 49'!$F$130,'AEO2021 Table 49'!$F$131,'AEO2021 Table 49'!$F$141,'AEO2021 Table 49'!$F$142)/SUM('AEO2021 Table 49'!$F$133,'AEO2021 Table 49'!$F$144)</f>
        <v>23.789738098015086</v>
      </c>
      <c r="V6" s="16">
        <f>INDEX('FRED Data'!$F$13:$F$43,MATCH(_xlfn.NUMBERVALUE(RIGHT(V$1,4)),'FRED Data'!$G$13:$G$43,0),1)*10^6*SUM('AEO2021 Table 49'!$F$130,'AEO2021 Table 49'!$F$131,'AEO2021 Table 49'!$F$141,'AEO2021 Table 49'!$F$142)/SUM('AEO2021 Table 49'!$F$133,'AEO2021 Table 49'!$F$144)</f>
        <v>25.991384714288682</v>
      </c>
      <c r="W6" s="16">
        <f>INDEX('FRED Data'!$F$13:$F$43,MATCH(_xlfn.NUMBERVALUE(RIGHT(W$1,4)),'FRED Data'!$G$13:$G$43,0),1)*10^6*SUM('AEO2021 Table 49'!$F$130,'AEO2021 Table 49'!$F$131,'AEO2021 Table 49'!$F$141,'AEO2021 Table 49'!$F$142)/SUM('AEO2021 Table 49'!$F$133,'AEO2021 Table 49'!$F$144)</f>
        <v>36.551318710895039</v>
      </c>
      <c r="X6" s="16">
        <f>INDEX('FRED Data'!$F$13:$F$43,MATCH(_xlfn.NUMBERVALUE(RIGHT(X$1,4)),'FRED Data'!$G$13:$G$43,0),1)*10^6*SUM('AEO2021 Table 49'!$F$130,'AEO2021 Table 49'!$F$131,'AEO2021 Table 49'!$F$141,'AEO2021 Table 49'!$F$142)/SUM('AEO2021 Table 49'!$F$133,'AEO2021 Table 49'!$F$144)</f>
        <v>41.38298662443664</v>
      </c>
      <c r="Y6" s="16">
        <f>INDEX('FRED Data'!$F$13:$F$43,MATCH(_xlfn.NUMBERVALUE(RIGHT(Y$1,4)),'FRED Data'!$G$13:$G$43,0),1)*10^6*SUM('AEO2021 Table 49'!$F$130,'AEO2021 Table 49'!$F$131,'AEO2021 Table 49'!$F$141,'AEO2021 Table 49'!$F$142)/SUM('AEO2021 Table 49'!$F$133,'AEO2021 Table 49'!$F$144)</f>
        <v>42.0703785544044</v>
      </c>
      <c r="Z6" s="16">
        <f>INDEX('FRED Data'!$F$13:$F$43,MATCH(_xlfn.NUMBERVALUE(RIGHT(Z$1,4)),'FRED Data'!$G$13:$G$43,0),1)*10^6*SUM('AEO2021 Table 49'!$F$130,'AEO2021 Table 49'!$F$131,'AEO2021 Table 49'!$F$141,'AEO2021 Table 49'!$F$142)/SUM('AEO2021 Table 49'!$F$133,'AEO2021 Table 49'!$F$144)</f>
        <v>48.545809778738501</v>
      </c>
      <c r="AA6" s="16">
        <f>INDEX('FRED Data'!$F$13:$F$43,MATCH(_xlfn.NUMBERVALUE(RIGHT(AA$1,4)),'FRED Data'!$G$13:$G$43,0),1)*10^6*SUM('AEO2021 Table 49'!$F$130,'AEO2021 Table 49'!$F$131,'AEO2021 Table 49'!$F$141,'AEO2021 Table 49'!$F$142)/SUM('AEO2021 Table 49'!$F$133,'AEO2021 Table 49'!$F$144)</f>
        <v>53.686305950671397</v>
      </c>
      <c r="AB6" s="16">
        <f>INDEX('FRED Data'!$F$13:$F$43,MATCH(_xlfn.NUMBERVALUE(RIGHT(AB$1,4)),'FRED Data'!$G$13:$G$43,0),1)*10^6*SUM('AEO2021 Table 49'!$F$130,'AEO2021 Table 49'!$F$131,'AEO2021 Table 49'!$F$141,'AEO2021 Table 49'!$F$142)/SUM('AEO2021 Table 49'!$F$133,'AEO2021 Table 49'!$F$144)</f>
        <v>48.027775280791765</v>
      </c>
      <c r="AC6" s="16">
        <f>INDEX('FRED Data'!$F$13:$F$43,MATCH(_xlfn.NUMBERVALUE(RIGHT(AC$1,4)),'FRED Data'!$G$13:$G$43,0),1)*10^6*SUM('AEO2021 Table 49'!$F$130,'AEO2021 Table 49'!$F$131,'AEO2021 Table 49'!$F$141,'AEO2021 Table 49'!$F$142)/SUM('AEO2021 Table 49'!$F$133,'AEO2021 Table 49'!$F$144)</f>
        <v>49.55199216898118</v>
      </c>
      <c r="AD6" s="16">
        <f>INDEX('FRED Data'!$F$13:$F$43,MATCH(_xlfn.NUMBERVALUE(RIGHT(AD$1,4)),'FRED Data'!$G$13:$G$43,0),1)*10^6*SUM('AEO2021 Table 49'!$F$130,'AEO2021 Table 49'!$F$131,'AEO2021 Table 49'!$F$141,'AEO2021 Table 49'!$F$142)/SUM('AEO2021 Table 49'!$F$133,'AEO2021 Table 49'!$F$144)</f>
        <v>58.169296798287313</v>
      </c>
      <c r="AE6" s="16">
        <f>INDEX('FRED Data'!$F$13:$F$43,MATCH(_xlfn.NUMBERVALUE(RIGHT(AE$1,4)),'FRED Data'!$G$13:$G$43,0),1)*10^6*SUM('AEO2021 Table 49'!$F$130,'AEO2021 Table 49'!$F$131,'AEO2021 Table 49'!$F$141,'AEO2021 Table 49'!$F$142)/SUM('AEO2021 Table 49'!$F$133,'AEO2021 Table 49'!$F$144)</f>
        <v>63.010926913712503</v>
      </c>
      <c r="AF6" s="4">
        <v>0</v>
      </c>
      <c r="AG6" s="4">
        <v>0</v>
      </c>
      <c r="AH6" s="4">
        <v>0</v>
      </c>
      <c r="AI6" s="4">
        <v>0</v>
      </c>
      <c r="AJ6" s="4">
        <v>0</v>
      </c>
      <c r="AK6" s="4">
        <v>0</v>
      </c>
      <c r="AL6" s="4">
        <v>0</v>
      </c>
      <c r="AM6" s="4">
        <v>0</v>
      </c>
      <c r="AN6" s="4">
        <v>0</v>
      </c>
      <c r="AO6" s="4">
        <v>0</v>
      </c>
      <c r="AP6" s="4">
        <v>0</v>
      </c>
      <c r="AQ6" s="4">
        <v>0</v>
      </c>
      <c r="AR6" s="4">
        <v>0</v>
      </c>
      <c r="AS6" s="4">
        <v>0</v>
      </c>
      <c r="AT6" s="4">
        <v>0</v>
      </c>
      <c r="AU6" s="4">
        <v>0</v>
      </c>
      <c r="AV6" s="4">
        <v>0</v>
      </c>
      <c r="AW6" s="4">
        <v>0</v>
      </c>
      <c r="AX6" s="4">
        <v>0</v>
      </c>
      <c r="AY6" s="4">
        <v>0</v>
      </c>
      <c r="AZ6" s="4">
        <v>0</v>
      </c>
      <c r="BA6" s="4">
        <v>0</v>
      </c>
      <c r="BB6" s="4">
        <v>0</v>
      </c>
      <c r="BC6" s="4">
        <v>0</v>
      </c>
      <c r="BD6" s="4">
        <v>0</v>
      </c>
      <c r="BE6" s="4">
        <v>0</v>
      </c>
      <c r="BF6" s="4">
        <v>0</v>
      </c>
      <c r="BG6" s="4">
        <v>0</v>
      </c>
      <c r="BH6" s="4">
        <v>0</v>
      </c>
      <c r="BI6" s="4">
        <v>0</v>
      </c>
      <c r="BJ6" s="4">
        <v>0</v>
      </c>
    </row>
    <row r="7" spans="1:62" x14ac:dyDescent="0.25">
      <c r="A7" t="s">
        <v>7</v>
      </c>
      <c r="B7" s="16">
        <f>INDEX('FRED Data'!$F$13:$F$43,MATCH(_xlfn.NUMBERVALUE(RIGHT(B$1,4)),'FRED Data'!$G$13:$G$43,0),1)*10^6*SUM('AEO2021 Table 49'!$F$126,'AEO2021 Table 49'!$F$137)/SUM('AEO2021 Table 49'!$F$133,'AEO2021 Table 49'!$F$144)</f>
        <v>138.10639084407674</v>
      </c>
      <c r="C7" s="16">
        <f>INDEX('FRED Data'!$F$13:$F$43,MATCH(_xlfn.NUMBERVALUE(RIGHT(C$1,4)),'FRED Data'!$G$13:$G$43,0),1)*10^6*SUM('AEO2021 Table 49'!$F$126,'AEO2021 Table 49'!$F$137)/SUM('AEO2021 Table 49'!$F$133,'AEO2021 Table 49'!$F$144)</f>
        <v>110.04575861075141</v>
      </c>
      <c r="D7" s="16">
        <f>INDEX('FRED Data'!$F$13:$F$43,MATCH(_xlfn.NUMBERVALUE(RIGHT(D$1,4)),'FRED Data'!$G$13:$G$43,0),1)*10^6*SUM('AEO2021 Table 49'!$F$126,'AEO2021 Table 49'!$F$137)/SUM('AEO2021 Table 49'!$F$133,'AEO2021 Table 49'!$F$144)</f>
        <v>123.35072603600609</v>
      </c>
      <c r="E7" s="16">
        <f>INDEX('FRED Data'!$F$13:$F$43,MATCH(_xlfn.NUMBERVALUE(RIGHT(E$1,4)),'FRED Data'!$G$13:$G$43,0),1)*10^6*SUM('AEO2021 Table 49'!$F$126,'AEO2021 Table 49'!$F$137)/SUM('AEO2021 Table 49'!$F$133,'AEO2021 Table 49'!$F$144)</f>
        <v>150.33369735638243</v>
      </c>
      <c r="F7" s="16">
        <f>INDEX('FRED Data'!$F$13:$F$43,MATCH(_xlfn.NUMBERVALUE(RIGHT(F$1,4)),'FRED Data'!$G$13:$G$43,0),1)*10^6*SUM('AEO2021 Table 49'!$F$126,'AEO2021 Table 49'!$F$137)/SUM('AEO2021 Table 49'!$F$133,'AEO2021 Table 49'!$F$144)</f>
        <v>175.9488682872466</v>
      </c>
      <c r="G7" s="16">
        <f>INDEX('FRED Data'!$F$13:$F$43,MATCH(_xlfn.NUMBERVALUE(RIGHT(G$1,4)),'FRED Data'!$G$13:$G$43,0),1)*10^6*SUM('AEO2021 Table 49'!$F$126,'AEO2021 Table 49'!$F$137)/SUM('AEO2021 Table 49'!$F$133,'AEO2021 Table 49'!$F$144)</f>
        <v>194.02041282746791</v>
      </c>
      <c r="H7" s="16">
        <f>INDEX('FRED Data'!$F$13:$F$43,MATCH(_xlfn.NUMBERVALUE(RIGHT(H$1,4)),'FRED Data'!$G$13:$G$43,0),1)*10^6*SUM('AEO2021 Table 49'!$F$126,'AEO2021 Table 49'!$F$137)/SUM('AEO2021 Table 49'!$F$133,'AEO2021 Table 49'!$F$144)</f>
        <v>177.68970514662573</v>
      </c>
      <c r="I7" s="16">
        <f>INDEX('FRED Data'!$F$13:$F$43,MATCH(_xlfn.NUMBERVALUE(RIGHT(I$1,4)),'FRED Data'!$G$13:$G$43,0),1)*10^6*SUM('AEO2021 Table 49'!$F$126,'AEO2021 Table 49'!$F$137)/SUM('AEO2021 Table 49'!$F$133,'AEO2021 Table 49'!$F$144)</f>
        <v>187.01561689329958</v>
      </c>
      <c r="J7" s="16">
        <f>INDEX('FRED Data'!$F$13:$F$43,MATCH(_xlfn.NUMBERVALUE(RIGHT(J$1,4)),'FRED Data'!$G$13:$G$43,0),1)*10^6*SUM('AEO2021 Table 49'!$F$126,'AEO2021 Table 49'!$F$137)/SUM('AEO2021 Table 49'!$F$133,'AEO2021 Table 49'!$F$144)</f>
        <v>211.22153893799972</v>
      </c>
      <c r="K7" s="16">
        <f>INDEX('FRED Data'!$F$13:$F$43,MATCH(_xlfn.NUMBERVALUE(RIGHT(K$1,4)),'FRED Data'!$G$13:$G$43,0),1)*10^6*SUM('AEO2021 Table 49'!$F$126,'AEO2021 Table 49'!$F$137)/SUM('AEO2021 Table 49'!$F$133,'AEO2021 Table 49'!$F$144)</f>
        <v>259.21889806088109</v>
      </c>
      <c r="L7" s="16">
        <f>INDEX('FRED Data'!$F$13:$F$43,MATCH(_xlfn.NUMBERVALUE(RIGHT(L$1,4)),'FRED Data'!$G$13:$G$43,0),1)*10^6*SUM('AEO2021 Table 49'!$F$126,'AEO2021 Table 49'!$F$137)/SUM('AEO2021 Table 49'!$F$133,'AEO2021 Table 49'!$F$144)</f>
        <v>229.33453197487293</v>
      </c>
      <c r="M7" s="16">
        <f>INDEX('FRED Data'!$F$13:$F$43,MATCH(_xlfn.NUMBERVALUE(RIGHT(M$1,4)),'FRED Data'!$G$13:$G$43,0),1)*10^6*SUM('AEO2021 Table 49'!$F$126,'AEO2021 Table 49'!$F$137)/SUM('AEO2021 Table 49'!$F$133,'AEO2021 Table 49'!$F$144)</f>
        <v>174.04223744125994</v>
      </c>
      <c r="N7" s="16">
        <f>INDEX('FRED Data'!$F$13:$F$43,MATCH(_xlfn.NUMBERVALUE(RIGHT(N$1,4)),'FRED Data'!$G$13:$G$43,0),1)*10^6*SUM('AEO2021 Table 49'!$F$126,'AEO2021 Table 49'!$F$137)/SUM('AEO2021 Table 49'!$F$133,'AEO2021 Table 49'!$F$144)</f>
        <v>159.90830008296757</v>
      </c>
      <c r="O7" s="16">
        <f>INDEX('FRED Data'!$F$13:$F$43,MATCH(_xlfn.NUMBERVALUE(RIGHT(O$1,4)),'FRED Data'!$G$13:$G$43,0),1)*10^6*SUM('AEO2021 Table 49'!$F$126,'AEO2021 Table 49'!$F$137)/SUM('AEO2021 Table 49'!$F$133,'AEO2021 Table 49'!$F$144)</f>
        <v>162.93404033855509</v>
      </c>
      <c r="P7" s="16">
        <f>INDEX('FRED Data'!$F$13:$F$43,MATCH(_xlfn.NUMBERVALUE(RIGHT(P$1,4)),'FRED Data'!$G$13:$G$43,0),1)*10^6*SUM('AEO2021 Table 49'!$F$126,'AEO2021 Table 49'!$F$137)/SUM('AEO2021 Table 49'!$F$133,'AEO2021 Table 49'!$F$144)</f>
        <v>213.37686076389764</v>
      </c>
      <c r="Q7" s="16">
        <f>INDEX('FRED Data'!$F$13:$F$43,MATCH(_xlfn.NUMBERVALUE(RIGHT(Q$1,4)),'FRED Data'!$G$13:$G$43,0),1)*10^6*SUM('AEO2021 Table 49'!$F$126,'AEO2021 Table 49'!$F$137)/SUM('AEO2021 Table 49'!$F$133,'AEO2021 Table 49'!$F$144)</f>
        <v>247.57187050170177</v>
      </c>
      <c r="R7" s="16">
        <f>INDEX('FRED Data'!$F$13:$F$43,MATCH(_xlfn.NUMBERVALUE(RIGHT(R$1,4)),'FRED Data'!$G$13:$G$43,0),1)*10^6*SUM('AEO2021 Table 49'!$F$126,'AEO2021 Table 49'!$F$137)/SUM('AEO2021 Table 49'!$F$133,'AEO2021 Table 49'!$F$144)</f>
        <v>271.07316810331986</v>
      </c>
      <c r="S7" s="16">
        <f>INDEX('FRED Data'!$F$13:$F$43,MATCH(_xlfn.NUMBERVALUE(RIGHT(S$1,4)),'FRED Data'!$G$13:$G$43,0),1)*10^6*SUM('AEO2021 Table 49'!$F$126,'AEO2021 Table 49'!$F$137)/SUM('AEO2021 Table 49'!$F$133,'AEO2021 Table 49'!$F$144)</f>
        <v>185.6063680071355</v>
      </c>
      <c r="T7" s="16">
        <f>INDEX('FRED Data'!$F$13:$F$43,MATCH(_xlfn.NUMBERVALUE(RIGHT(T$1,4)),'FRED Data'!$G$13:$G$43,0),1)*10^6*SUM('AEO2021 Table 49'!$F$126,'AEO2021 Table 49'!$F$137)/SUM('AEO2021 Table 49'!$F$133,'AEO2021 Table 49'!$F$144)</f>
        <v>148.26127252378825</v>
      </c>
      <c r="U7" s="16">
        <f>INDEX('FRED Data'!$F$13:$F$43,MATCH(_xlfn.NUMBERVALUE(RIGHT(U$1,4)),'FRED Data'!$G$13:$G$43,0),1)*10^6*SUM('AEO2021 Table 49'!$F$126,'AEO2021 Table 49'!$F$137)/SUM('AEO2021 Table 49'!$F$133,'AEO2021 Table 49'!$F$144)</f>
        <v>98.979010004698452</v>
      </c>
      <c r="V7" s="16">
        <f>INDEX('FRED Data'!$F$13:$F$43,MATCH(_xlfn.NUMBERVALUE(RIGHT(V$1,4)),'FRED Data'!$G$13:$G$43,0),1)*10^6*SUM('AEO2021 Table 49'!$F$126,'AEO2021 Table 49'!$F$137)/SUM('AEO2021 Table 49'!$F$133,'AEO2021 Table 49'!$F$144)</f>
        <v>108.13912776476477</v>
      </c>
      <c r="W7" s="16">
        <f>INDEX('FRED Data'!$F$13:$F$43,MATCH(_xlfn.NUMBERVALUE(RIGHT(W$1,4)),'FRED Data'!$G$13:$G$43,0),1)*10^6*SUM('AEO2021 Table 49'!$F$126,'AEO2021 Table 49'!$F$137)/SUM('AEO2021 Table 49'!$F$133,'AEO2021 Table 49'!$F$144)</f>
        <v>152.07453421576153</v>
      </c>
      <c r="X7" s="16">
        <f>INDEX('FRED Data'!$F$13:$F$43,MATCH(_xlfn.NUMBERVALUE(RIGHT(X$1,4)),'FRED Data'!$G$13:$G$43,0),1)*10^6*SUM('AEO2021 Table 49'!$F$126,'AEO2021 Table 49'!$F$137)/SUM('AEO2021 Table 49'!$F$133,'AEO2021 Table 49'!$F$144)</f>
        <v>172.17705509192518</v>
      </c>
      <c r="Y7" s="16">
        <f>INDEX('FRED Data'!$F$13:$F$43,MATCH(_xlfn.NUMBERVALUE(RIGHT(Y$1,4)),'FRED Data'!$G$13:$G$43,0),1)*10^6*SUM('AEO2021 Table 49'!$F$126,'AEO2021 Table 49'!$F$137)/SUM('AEO2021 Table 49'!$F$133,'AEO2021 Table 49'!$F$144)</f>
        <v>175.03700136090515</v>
      </c>
      <c r="Z7" s="16">
        <f>INDEX('FRED Data'!$F$13:$F$43,MATCH(_xlfn.NUMBERVALUE(RIGHT(Z$1,4)),'FRED Data'!$G$13:$G$43,0),1)*10^6*SUM('AEO2021 Table 49'!$F$126,'AEO2021 Table 49'!$F$137)/SUM('AEO2021 Table 49'!$F$133,'AEO2021 Table 49'!$F$144)</f>
        <v>201.97852418462963</v>
      </c>
      <c r="AA7" s="16">
        <f>INDEX('FRED Data'!$F$13:$F$43,MATCH(_xlfn.NUMBERVALUE(RIGHT(AA$1,4)),'FRED Data'!$G$13:$G$43,0),1)*10^6*SUM('AEO2021 Table 49'!$F$126,'AEO2021 Table 49'!$F$137)/SUM('AEO2021 Table 49'!$F$133,'AEO2021 Table 49'!$F$144)</f>
        <v>223.36594845700162</v>
      </c>
      <c r="AB7" s="16">
        <f>INDEX('FRED Data'!$F$13:$F$43,MATCH(_xlfn.NUMBERVALUE(RIGHT(AB$1,4)),'FRED Data'!$G$13:$G$43,0),1)*10^6*SUM('AEO2021 Table 49'!$F$126,'AEO2021 Table 49'!$F$137)/SUM('AEO2021 Table 49'!$F$133,'AEO2021 Table 49'!$F$144)</f>
        <v>199.82320235873166</v>
      </c>
      <c r="AC7" s="16">
        <f>INDEX('FRED Data'!$F$13:$F$43,MATCH(_xlfn.NUMBERVALUE(RIGHT(AC$1,4)),'FRED Data'!$G$13:$G$43,0),1)*10^6*SUM('AEO2021 Table 49'!$F$126,'AEO2021 Table 49'!$F$137)/SUM('AEO2021 Table 49'!$F$133,'AEO2021 Table 49'!$F$144)</f>
        <v>206.16482234646986</v>
      </c>
      <c r="AD7" s="16">
        <f>INDEX('FRED Data'!$F$13:$F$43,MATCH(_xlfn.NUMBERVALUE(RIGHT(AD$1,4)),'FRED Data'!$G$13:$G$43,0),1)*10^6*SUM('AEO2021 Table 49'!$F$126,'AEO2021 Table 49'!$F$137)/SUM('AEO2021 Table 49'!$F$133,'AEO2021 Table 49'!$F$144)</f>
        <v>242.01777195034933</v>
      </c>
      <c r="AE7" s="16">
        <f>INDEX('FRED Data'!$F$13:$F$43,MATCH(_xlfn.NUMBERVALUE(RIGHT(AE$1,4)),'FRED Data'!$G$13:$G$43,0),1)*10^6*SUM('AEO2021 Table 49'!$F$126,'AEO2021 Table 49'!$F$137)/SUM('AEO2021 Table 49'!$F$133,'AEO2021 Table 49'!$F$144)</f>
        <v>262.1617413231649</v>
      </c>
      <c r="AF7" s="4">
        <v>0</v>
      </c>
      <c r="AG7" s="4">
        <v>0</v>
      </c>
      <c r="AH7" s="4">
        <v>0</v>
      </c>
      <c r="AI7" s="4">
        <v>0</v>
      </c>
      <c r="AJ7" s="4">
        <v>0</v>
      </c>
      <c r="AK7" s="4">
        <v>0</v>
      </c>
      <c r="AL7" s="4">
        <v>0</v>
      </c>
      <c r="AM7" s="4">
        <v>0</v>
      </c>
      <c r="AN7" s="4">
        <v>0</v>
      </c>
      <c r="AO7" s="4">
        <v>0</v>
      </c>
      <c r="AP7" s="4">
        <v>0</v>
      </c>
      <c r="AQ7" s="4">
        <v>0</v>
      </c>
      <c r="AR7" s="4">
        <v>0</v>
      </c>
      <c r="AS7" s="4">
        <v>0</v>
      </c>
      <c r="AT7" s="4">
        <v>0</v>
      </c>
      <c r="AU7" s="4">
        <v>0</v>
      </c>
      <c r="AV7" s="4">
        <v>0</v>
      </c>
      <c r="AW7" s="4">
        <v>0</v>
      </c>
      <c r="AX7" s="4">
        <v>0</v>
      </c>
      <c r="AY7" s="4">
        <v>0</v>
      </c>
      <c r="AZ7" s="4">
        <v>0</v>
      </c>
      <c r="BA7" s="4">
        <v>0</v>
      </c>
      <c r="BB7" s="4">
        <v>0</v>
      </c>
      <c r="BC7" s="4">
        <v>0</v>
      </c>
      <c r="BD7" s="4">
        <v>0</v>
      </c>
      <c r="BE7" s="4">
        <v>0</v>
      </c>
      <c r="BF7" s="4">
        <v>0</v>
      </c>
      <c r="BG7" s="4">
        <v>0</v>
      </c>
      <c r="BH7" s="4">
        <v>0</v>
      </c>
      <c r="BI7" s="4">
        <v>0</v>
      </c>
      <c r="BJ7" s="4">
        <v>0</v>
      </c>
    </row>
    <row r="8" spans="1:62" x14ac:dyDescent="0.25">
      <c r="A8" t="s">
        <v>8</v>
      </c>
      <c r="B8" s="16">
        <v>0</v>
      </c>
      <c r="C8" s="16">
        <v>1</v>
      </c>
      <c r="D8" s="16">
        <v>2</v>
      </c>
      <c r="E8" s="16">
        <v>3</v>
      </c>
      <c r="F8" s="16">
        <v>4</v>
      </c>
      <c r="G8" s="16">
        <v>5</v>
      </c>
      <c r="H8" s="16">
        <v>6</v>
      </c>
      <c r="I8" s="16">
        <v>7</v>
      </c>
      <c r="J8" s="16">
        <v>8</v>
      </c>
      <c r="K8" s="16">
        <v>9</v>
      </c>
      <c r="L8" s="16">
        <v>10</v>
      </c>
      <c r="M8" s="16">
        <v>11</v>
      </c>
      <c r="N8" s="16">
        <v>12</v>
      </c>
      <c r="O8" s="16">
        <v>13</v>
      </c>
      <c r="P8" s="16">
        <v>14</v>
      </c>
      <c r="Q8" s="16">
        <v>15</v>
      </c>
      <c r="R8" s="16">
        <v>16</v>
      </c>
      <c r="S8" s="16">
        <v>17</v>
      </c>
      <c r="T8" s="16">
        <v>18</v>
      </c>
      <c r="U8" s="16">
        <v>19</v>
      </c>
      <c r="V8" s="16">
        <v>20</v>
      </c>
      <c r="W8" s="16">
        <v>21</v>
      </c>
      <c r="X8" s="16">
        <v>22</v>
      </c>
      <c r="Y8" s="16">
        <v>23</v>
      </c>
      <c r="Z8" s="16">
        <v>24</v>
      </c>
      <c r="AA8" s="16">
        <v>25</v>
      </c>
      <c r="AB8" s="16">
        <v>26</v>
      </c>
      <c r="AC8" s="16">
        <v>27</v>
      </c>
      <c r="AD8" s="16">
        <v>28</v>
      </c>
      <c r="AE8" s="16">
        <v>29</v>
      </c>
      <c r="AF8" s="4">
        <v>0</v>
      </c>
      <c r="AG8" s="4">
        <v>0</v>
      </c>
      <c r="AH8" s="4">
        <v>0</v>
      </c>
      <c r="AI8" s="4">
        <v>0</v>
      </c>
      <c r="AJ8" s="4">
        <v>0</v>
      </c>
      <c r="AK8" s="4">
        <v>0</v>
      </c>
      <c r="AL8" s="4">
        <v>0</v>
      </c>
      <c r="AM8" s="4">
        <v>0</v>
      </c>
      <c r="AN8" s="4">
        <v>0</v>
      </c>
      <c r="AO8" s="4">
        <v>0</v>
      </c>
      <c r="AP8" s="4">
        <v>0</v>
      </c>
      <c r="AQ8" s="4">
        <v>0</v>
      </c>
      <c r="AR8" s="4">
        <v>0</v>
      </c>
      <c r="AS8" s="4">
        <v>0</v>
      </c>
      <c r="AT8" s="4">
        <v>0</v>
      </c>
      <c r="AU8" s="4">
        <v>0</v>
      </c>
      <c r="AV8" s="4">
        <v>0</v>
      </c>
      <c r="AW8" s="4">
        <v>0</v>
      </c>
      <c r="AX8" s="4">
        <v>0</v>
      </c>
      <c r="AY8" s="4">
        <v>0</v>
      </c>
      <c r="AZ8" s="4">
        <v>0</v>
      </c>
      <c r="BA8" s="4">
        <v>0</v>
      </c>
      <c r="BB8" s="4">
        <v>0</v>
      </c>
      <c r="BC8" s="4">
        <v>0</v>
      </c>
      <c r="BD8" s="4">
        <v>0</v>
      </c>
      <c r="BE8" s="4">
        <v>0</v>
      </c>
      <c r="BF8" s="4">
        <v>0</v>
      </c>
      <c r="BG8" s="4">
        <v>0</v>
      </c>
      <c r="BH8" s="4">
        <v>0</v>
      </c>
      <c r="BI8" s="4">
        <v>0</v>
      </c>
      <c r="BJ8" s="4">
        <v>0</v>
      </c>
    </row>
    <row r="10" spans="1:62" x14ac:dyDescent="0.25">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6D7A-874A-44F8-9F6D-9801C9E99BF1}">
  <sheetPr>
    <tabColor theme="3"/>
  </sheetPr>
  <dimension ref="A1:BJ10"/>
  <sheetViews>
    <sheetView topLeftCell="D1" workbookViewId="0">
      <selection activeCell="O3" sqref="O3"/>
    </sheetView>
  </sheetViews>
  <sheetFormatPr defaultRowHeight="15" x14ac:dyDescent="0.25"/>
  <cols>
    <col min="1" max="1" width="31.140625" customWidth="1"/>
  </cols>
  <sheetData>
    <row r="1" spans="1:62" x14ac:dyDescent="0.25">
      <c r="A1" s="2" t="s">
        <v>38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39</v>
      </c>
      <c r="AF1" t="s">
        <v>40</v>
      </c>
      <c r="AG1" t="s">
        <v>41</v>
      </c>
      <c r="AH1" t="s">
        <v>42</v>
      </c>
      <c r="AI1" t="s">
        <v>43</v>
      </c>
      <c r="AJ1" t="s">
        <v>44</v>
      </c>
      <c r="AK1" t="s">
        <v>45</v>
      </c>
      <c r="AL1" t="s">
        <v>46</v>
      </c>
      <c r="AM1" t="s">
        <v>47</v>
      </c>
      <c r="AN1" t="s">
        <v>48</v>
      </c>
      <c r="AO1" t="s">
        <v>49</v>
      </c>
      <c r="AP1" t="s">
        <v>50</v>
      </c>
      <c r="AQ1" t="s">
        <v>51</v>
      </c>
      <c r="AR1" t="s">
        <v>52</v>
      </c>
      <c r="AS1" t="s">
        <v>53</v>
      </c>
      <c r="AT1" t="s">
        <v>54</v>
      </c>
      <c r="AU1" t="s">
        <v>55</v>
      </c>
      <c r="AV1" t="s">
        <v>56</v>
      </c>
      <c r="AW1" t="s">
        <v>57</v>
      </c>
      <c r="AX1" t="s">
        <v>58</v>
      </c>
      <c r="AY1" t="s">
        <v>59</v>
      </c>
      <c r="AZ1" t="s">
        <v>60</v>
      </c>
      <c r="BA1" t="s">
        <v>61</v>
      </c>
      <c r="BB1" t="s">
        <v>62</v>
      </c>
      <c r="BC1" t="s">
        <v>63</v>
      </c>
      <c r="BD1" t="s">
        <v>64</v>
      </c>
      <c r="BE1" t="s">
        <v>65</v>
      </c>
      <c r="BF1" t="s">
        <v>66</v>
      </c>
      <c r="BG1" t="s">
        <v>67</v>
      </c>
      <c r="BH1" t="s">
        <v>68</v>
      </c>
      <c r="BI1" t="s">
        <v>69</v>
      </c>
      <c r="BJ1" t="s">
        <v>70</v>
      </c>
    </row>
    <row r="2" spans="1:62" x14ac:dyDescent="0.25">
      <c r="A2" t="s">
        <v>2</v>
      </c>
      <c r="B2" s="3">
        <f>SUM('BTS 1-12'!H$15,'BTS 1-12'!H$18,'BTS 1-12'!H$11)*SUM('AEO Table 36'!$F$59,'AEO Table 36'!$F$67,'AEO Table 36'!$F$75)/SUM('AEO Table 36'!$F$53,'AEO Table 36'!$F$61,'AEO Table 36'!$F$69)</f>
        <v>107.81253013335277</v>
      </c>
      <c r="C2" s="3">
        <f>SUM('BTS 1-12'!I$15,'BTS 1-12'!I$18,'BTS 1-12'!I$11)*SUM('AEO Table 36'!$F$59,'AEO Table 36'!$F$67,'AEO Table 36'!$F$75)/SUM('AEO Table 36'!$F$53,'AEO Table 36'!$F$61,'AEO Table 36'!$F$69)</f>
        <v>84.311595226766883</v>
      </c>
      <c r="D2" s="3">
        <f>SUM('BTS 1-12'!J$15,'BTS 1-12'!J$18,'BTS 1-12'!J$11)*SUM('AEO Table 36'!$F$59,'AEO Table 36'!$F$67,'AEO Table 36'!$F$75)/SUM('AEO Table 36'!$F$53,'AEO Table 36'!$F$61,'AEO Table 36'!$F$69)</f>
        <v>75.882671492879041</v>
      </c>
      <c r="E2" s="3">
        <f>SUM('BTS 1-12'!K$15,'BTS 1-12'!K$18,'BTS 1-12'!K$11)*SUM('AEO Table 36'!$F$59,'AEO Table 36'!$F$67,'AEO Table 36'!$F$75)/SUM('AEO Table 36'!$F$53,'AEO Table 36'!$F$61,'AEO Table 36'!$F$69)</f>
        <v>86.907904957795338</v>
      </c>
      <c r="F2" s="3">
        <f>SUM('BTS 1-12'!L$15,'BTS 1-12'!L$18,'BTS 1-12'!L$11)*SUM('AEO Table 36'!$F$59,'AEO Table 36'!$F$67,'AEO Table 36'!$F$75)/SUM('AEO Table 36'!$F$53,'AEO Table 36'!$F$61,'AEO Table 36'!$F$69)</f>
        <v>89.948577710603701</v>
      </c>
      <c r="G2" s="3">
        <f>SUM('BTS 1-12'!M$15,'BTS 1-12'!M$18,'BTS 1-12'!M$11)*SUM('AEO Table 36'!$F$59,'AEO Table 36'!$F$67,'AEO Table 36'!$F$75)/SUM('AEO Table 36'!$F$53,'AEO Table 36'!$F$61,'AEO Table 36'!$F$69)</f>
        <v>92.891434703900742</v>
      </c>
      <c r="H2" s="3">
        <f>SUM('BTS 1-12'!N$15,'BTS 1-12'!N$18,'BTS 1-12'!N$11)*SUM('AEO Table 36'!$F$59,'AEO Table 36'!$F$67,'AEO Table 36'!$F$75)/SUM('AEO Table 36'!$F$53,'AEO Table 36'!$F$61,'AEO Table 36'!$F$69)</f>
        <v>103.16488418857308</v>
      </c>
      <c r="I2" s="3">
        <f>SUM('BTS 1-12'!O$15,'BTS 1-12'!O$18,'BTS 1-12'!O$11)*SUM('AEO Table 36'!$F$59,'AEO Table 36'!$F$67,'AEO Table 36'!$F$75)/SUM('AEO Table 36'!$F$53,'AEO Table 36'!$F$61,'AEO Table 36'!$F$69)</f>
        <v>104.55386797363353</v>
      </c>
      <c r="J2" s="3">
        <f>SUM('BTS 1-12'!P$15,'BTS 1-12'!P$18,'BTS 1-12'!P$11)*SUM('AEO Table 36'!$F$59,'AEO Table 36'!$F$67,'AEO Table 36'!$F$75)/SUM('AEO Table 36'!$F$53,'AEO Table 36'!$F$61,'AEO Table 36'!$F$69)</f>
        <v>104.82216262829309</v>
      </c>
      <c r="K2" s="3">
        <f>SUM('BTS 1-12'!Q$15,'BTS 1-12'!Q$18,'BTS 1-12'!Q$11)*SUM('AEO Table 36'!$F$59,'AEO Table 36'!$F$67,'AEO Table 36'!$F$75)/SUM('AEO Table 36'!$F$53,'AEO Table 36'!$F$61,'AEO Table 36'!$F$69)</f>
        <v>31.667153457786252</v>
      </c>
      <c r="L2" s="3">
        <f>SUM('BTS 1-12'!R$15,'BTS 1-12'!R$18,'BTS 1-12'!R$11)*SUM('AEO Table 36'!$F$59,'AEO Table 36'!$F$67,'AEO Table 36'!$F$75)/SUM('AEO Table 36'!$F$53,'AEO Table 36'!$F$61,'AEO Table 36'!$F$69)</f>
        <v>33.302074009617947</v>
      </c>
      <c r="M2" s="3">
        <f>SUM('BTS 1-12'!S$15,'BTS 1-12'!S$18,'BTS 1-12'!S$11)*SUM('AEO Table 36'!$F$59,'AEO Table 36'!$F$67,'AEO Table 36'!$F$75)/SUM('AEO Table 36'!$F$53,'AEO Table 36'!$F$61,'AEO Table 36'!$F$69)</f>
        <v>45.014812527099387</v>
      </c>
      <c r="N2" s="3">
        <f>SUM('BTS 1-12'!T$15,'BTS 1-12'!T$18,'BTS 1-12'!T$11)*SUM('AEO Table 36'!$F$59,'AEO Table 36'!$F$67,'AEO Table 36'!$F$75)/SUM('AEO Table 36'!$F$53,'AEO Table 36'!$F$61,'AEO Table 36'!$F$69)</f>
        <v>29.870138218764403</v>
      </c>
      <c r="O2" s="3">
        <f>SUM('BTS 1-12'!U$15,'BTS 1-12'!U$18,'BTS 1-12'!U$11)*SUM('AEO Table 36'!$F$59,'AEO Table 36'!$F$67,'AEO Table 36'!$F$75)/SUM('AEO Table 36'!$F$53,'AEO Table 36'!$F$61,'AEO Table 36'!$F$69)</f>
        <v>33.137184586441755</v>
      </c>
      <c r="P2" s="3">
        <f>SUM('BTS 1-12'!V$15,'BTS 1-12'!V$18,'BTS 1-12'!V$11)*SUM('AEO Table 36'!$F$59,'AEO Table 36'!$F$67,'AEO Table 36'!$F$75)/SUM('AEO Table 36'!$F$53,'AEO Table 36'!$F$61,'AEO Table 36'!$F$69)</f>
        <v>26.28169721269278</v>
      </c>
      <c r="Q2" s="3">
        <f>SUM('BTS 1-12'!W$15,'BTS 1-12'!W$18,'BTS 1-12'!W$11)*SUM('AEO Table 36'!$F$59,'AEO Table 36'!$F$67,'AEO Table 36'!$F$75)/SUM('AEO Table 36'!$F$53,'AEO Table 36'!$F$61,'AEO Table 36'!$F$69)</f>
        <v>29.112764766548352</v>
      </c>
      <c r="R2" s="3">
        <f>SUM('BTS 1-12'!X$15,'BTS 1-12'!X$18,'BTS 1-12'!X$11)*SUM('AEO Table 36'!$F$59,'AEO Table 36'!$F$67,'AEO Table 36'!$F$75)/SUM('AEO Table 36'!$F$53,'AEO Table 36'!$F$61,'AEO Table 36'!$F$69)</f>
        <v>30.60235904710612</v>
      </c>
      <c r="S2" s="3">
        <f>SUM('BTS 1-12'!Y$15,'BTS 1-12'!Y$18,'BTS 1-12'!Y$11)*SUM('AEO Table 36'!$F$59,'AEO Table 36'!$F$67,'AEO Table 36'!$F$75)/SUM('AEO Table 36'!$F$53,'AEO Table 36'!$F$61,'AEO Table 36'!$F$69)</f>
        <v>42.178155501271739</v>
      </c>
      <c r="T2" s="3">
        <f>SUM('BTS 1-12'!Z$15,'BTS 1-12'!Z$18,'BTS 1-12'!Z$11)*SUM('AEO Table 36'!$F$59,'AEO Table 36'!$F$67,'AEO Table 36'!$F$75)/SUM('AEO Table 36'!$F$53,'AEO Table 36'!$F$61,'AEO Table 36'!$F$69)</f>
        <v>44.869486255825457</v>
      </c>
      <c r="U2" s="3">
        <f>SUM('BTS 1-12'!AA$15,'BTS 1-12'!AA$18,'BTS 1-12'!AA$11)*SUM('AEO Table 36'!$F$59,'AEO Table 36'!$F$67,'AEO Table 36'!$F$75)/SUM('AEO Table 36'!$F$53,'AEO Table 36'!$F$61,'AEO Table 36'!$F$69)</f>
        <v>38.299061952652259</v>
      </c>
      <c r="V2" s="3">
        <f>SUM('BTS 1-12'!AB$15,'BTS 1-12'!AB$18,'BTS 1-12'!AB$11)*SUM('AEO Table 36'!$F$59,'AEO Table 36'!$F$67,'AEO Table 36'!$F$75)/SUM('AEO Table 36'!$F$53,'AEO Table 36'!$F$61,'AEO Table 36'!$F$69)</f>
        <v>28.704733312586939</v>
      </c>
      <c r="W2" s="3">
        <f>SUM('BTS 1-12'!AC$15,'BTS 1-12'!AC$18,'BTS 1-12'!AC$11)*SUM('AEO Table 36'!$F$59,'AEO Table 36'!$F$67,'AEO Table 36'!$F$75)/SUM('AEO Table 36'!$F$53,'AEO Table 36'!$F$61,'AEO Table 36'!$F$69)</f>
        <v>28.66281227279638</v>
      </c>
      <c r="X2" s="3">
        <f>SUM('BTS 1-12'!AD$15,'BTS 1-12'!AD$18,'BTS 1-12'!AD$11)*SUM('AEO Table 36'!$F$59,'AEO Table 36'!$F$67,'AEO Table 36'!$F$75)/SUM('AEO Table 36'!$F$53,'AEO Table 36'!$F$61,'AEO Table 36'!$F$69)</f>
        <v>27.558891558311732</v>
      </c>
      <c r="Y2" s="3">
        <f>SUM('BTS 1-12'!AE$15,'BTS 1-12'!AE$18,'BTS 1-12'!AE$11)*SUM('AEO Table 36'!$F$59,'AEO Table 36'!$F$67,'AEO Table 36'!$F$75)/SUM('AEO Table 36'!$F$53,'AEO Table 36'!$F$61,'AEO Table 36'!$F$69)</f>
        <v>26.069297277753961</v>
      </c>
      <c r="Z2" s="3">
        <f>SUM('BTS 1-12'!AF$15,'BTS 1-12'!AF$18,'BTS 1-12'!AF$11)*SUM('AEO Table 36'!$F$59,'AEO Table 36'!$F$67,'AEO Table 36'!$F$75)/SUM('AEO Table 36'!$F$53,'AEO Table 36'!$F$61,'AEO Table 36'!$F$69)</f>
        <v>32.885658347698424</v>
      </c>
      <c r="AA2" s="3">
        <f>SUM('BTS 1-12'!AG$15,'BTS 1-12'!AG$18,'BTS 1-12'!AG$11)*SUM('AEO Table 36'!$F$59,'AEO Table 36'!$F$67,'AEO Table 36'!$F$75)/SUM('AEO Table 36'!$F$53,'AEO Table 36'!$F$61,'AEO Table 36'!$F$69)</f>
        <v>28.615301761033749</v>
      </c>
      <c r="AB2" s="3">
        <f>SUM('BTS 1-12'!AH$15,'BTS 1-12'!AH$18,'BTS 1-12'!AH$11)*SUM('AEO Table 36'!$F$59,'AEO Table 36'!$F$67,'AEO Table 36'!$F$75)/SUM('AEO Table 36'!$F$53,'AEO Table 36'!$F$61,'AEO Table 36'!$F$69)</f>
        <v>32.961116219321426</v>
      </c>
      <c r="AC2" s="3">
        <f>SUM('BTS 1-12'!AI$15,'BTS 1-12'!AI$18,'BTS 1-12'!AI$11)*SUM('AEO Table 36'!$F$59,'AEO Table 36'!$F$67,'AEO Table 36'!$F$75)/SUM('AEO Table 36'!$F$53,'AEO Table 36'!$F$61,'AEO Table 36'!$F$69)</f>
        <v>32.804611004103343</v>
      </c>
      <c r="AD2" s="52">
        <f>($AC2-$Y2)/5+AC2</f>
        <v>34.151673749373217</v>
      </c>
      <c r="AE2" s="52">
        <f>($AC2-$Y2)/5+AD2</f>
        <v>35.49873649464309</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row>
    <row r="3" spans="1:62" x14ac:dyDescent="0.25">
      <c r="A3" t="s">
        <v>3</v>
      </c>
      <c r="B3" s="3">
        <f>SUM('BTS 1-12'!H$15,'BTS 1-12'!H$18,'BTS 1-12'!H$11)*SUM('AEO Table 36'!$F$57,'AEO Table 36'!$F$65,'AEO Table 36'!$F$73)/SUM('AEO Table 36'!$F$53,'AEO Table 36'!$F$61,'AEO Table 36'!$F$69)</f>
        <v>5429.8256720858217</v>
      </c>
      <c r="C3" s="3">
        <f>SUM('BTS 1-12'!I$15,'BTS 1-12'!I$18,'BTS 1-12'!I$11)*SUM('AEO Table 36'!$F$57,'AEO Table 36'!$F$65,'AEO Table 36'!$F$73)/SUM('AEO Table 36'!$F$53,'AEO Table 36'!$F$61,'AEO Table 36'!$F$69)</f>
        <v>4246.2343073718812</v>
      </c>
      <c r="D3" s="3">
        <f>SUM('BTS 1-12'!J$15,'BTS 1-12'!J$18,'BTS 1-12'!J$11)*SUM('AEO Table 36'!$F$57,'AEO Table 36'!$F$65,'AEO Table 36'!$F$73)/SUM('AEO Table 36'!$F$53,'AEO Table 36'!$F$61,'AEO Table 36'!$F$69)</f>
        <v>3821.7234789764429</v>
      </c>
      <c r="E3" s="3">
        <f>SUM('BTS 1-12'!K$15,'BTS 1-12'!K$18,'BTS 1-12'!K$11)*SUM('AEO Table 36'!$F$57,'AEO Table 36'!$F$65,'AEO Table 36'!$F$73)/SUM('AEO Table 36'!$F$53,'AEO Table 36'!$F$61,'AEO Table 36'!$F$69)</f>
        <v>4376.9937767284346</v>
      </c>
      <c r="F3" s="3">
        <f>SUM('BTS 1-12'!L$15,'BTS 1-12'!L$18,'BTS 1-12'!L$11)*SUM('AEO Table 36'!$F$57,'AEO Table 36'!$F$65,'AEO Table 36'!$F$73)/SUM('AEO Table 36'!$F$53,'AEO Table 36'!$F$61,'AEO Table 36'!$F$69)</f>
        <v>4530.1329615076902</v>
      </c>
      <c r="G3" s="3">
        <f>SUM('BTS 1-12'!M$15,'BTS 1-12'!M$18,'BTS 1-12'!M$11)*SUM('AEO Table 36'!$F$57,'AEO Table 36'!$F$65,'AEO Table 36'!$F$73)/SUM('AEO Table 36'!$F$53,'AEO Table 36'!$F$61,'AEO Table 36'!$F$69)</f>
        <v>4678.3457938354077</v>
      </c>
      <c r="H3" s="3">
        <f>SUM('BTS 1-12'!N$15,'BTS 1-12'!N$18,'BTS 1-12'!N$11)*SUM('AEO Table 36'!$F$57,'AEO Table 36'!$F$65,'AEO Table 36'!$F$73)/SUM('AEO Table 36'!$F$53,'AEO Table 36'!$F$61,'AEO Table 36'!$F$69)</f>
        <v>5195.7535541741454</v>
      </c>
      <c r="I3" s="3">
        <f>SUM('BTS 1-12'!O$15,'BTS 1-12'!O$18,'BTS 1-12'!O$11)*SUM('AEO Table 36'!$F$57,'AEO Table 36'!$F$65,'AEO Table 36'!$F$73)/SUM('AEO Table 36'!$F$53,'AEO Table 36'!$F$61,'AEO Table 36'!$F$69)</f>
        <v>5265.7077589859937</v>
      </c>
      <c r="J3" s="3">
        <f>SUM('BTS 1-12'!P$15,'BTS 1-12'!P$18,'BTS 1-12'!P$11)*SUM('AEO Table 36'!$F$57,'AEO Table 36'!$F$65,'AEO Table 36'!$F$73)/SUM('AEO Table 36'!$F$53,'AEO Table 36'!$F$61,'AEO Table 36'!$F$69)</f>
        <v>5279.2200399959274</v>
      </c>
      <c r="K3" s="3">
        <f>SUM('BTS 1-12'!Q$15,'BTS 1-12'!Q$18,'BTS 1-12'!Q$11)*SUM('AEO Table 36'!$F$57,'AEO Table 36'!$F$65,'AEO Table 36'!$F$73)/SUM('AEO Table 36'!$F$53,'AEO Table 36'!$F$61,'AEO Table 36'!$F$69)</f>
        <v>1594.8714179538183</v>
      </c>
      <c r="L3" s="3">
        <f>SUM('BTS 1-12'!R$15,'BTS 1-12'!R$18,'BTS 1-12'!R$11)*SUM('AEO Table 36'!$F$57,'AEO Table 36'!$F$65,'AEO Table 36'!$F$73)/SUM('AEO Table 36'!$F$53,'AEO Table 36'!$F$61,'AEO Table 36'!$F$69)</f>
        <v>1677.2118803581059</v>
      </c>
      <c r="M3" s="3">
        <f>SUM('BTS 1-12'!S$15,'BTS 1-12'!S$18,'BTS 1-12'!S$11)*SUM('AEO Table 36'!$F$57,'AEO Table 36'!$F$65,'AEO Table 36'!$F$73)/SUM('AEO Table 36'!$F$53,'AEO Table 36'!$F$61,'AEO Table 36'!$F$69)</f>
        <v>2267.1073981980539</v>
      </c>
      <c r="N3" s="3">
        <f>SUM('BTS 1-12'!T$15,'BTS 1-12'!T$18,'BTS 1-12'!T$11)*SUM('AEO Table 36'!$F$57,'AEO Table 36'!$F$65,'AEO Table 36'!$F$73)/SUM('AEO Table 36'!$F$53,'AEO Table 36'!$F$61,'AEO Table 36'!$F$69)</f>
        <v>1504.3672857726951</v>
      </c>
      <c r="O3" s="3">
        <f>SUM('BTS 1-12'!U$15,'BTS 1-12'!U$18,'BTS 1-12'!U$11)*SUM('AEO Table 36'!$F$57,'AEO Table 36'!$F$65,'AEO Table 36'!$F$73)/SUM('AEO Table 36'!$F$53,'AEO Table 36'!$F$61,'AEO Table 36'!$F$69)</f>
        <v>1668.9074576540836</v>
      </c>
      <c r="P3" s="3">
        <f>SUM('BTS 1-12'!V$15,'BTS 1-12'!V$18,'BTS 1-12'!V$11)*SUM('AEO Table 36'!$F$57,'AEO Table 36'!$F$65,'AEO Table 36'!$F$73)/SUM('AEO Table 36'!$F$53,'AEO Table 36'!$F$61,'AEO Table 36'!$F$69)</f>
        <v>1323.6405272648226</v>
      </c>
      <c r="Q3" s="3">
        <f>SUM('BTS 1-12'!W$15,'BTS 1-12'!W$18,'BTS 1-12'!W$11)*SUM('AEO Table 36'!$F$57,'AEO Table 36'!$F$65,'AEO Table 36'!$F$73)/SUM('AEO Table 36'!$F$53,'AEO Table 36'!$F$61,'AEO Table 36'!$F$69)</f>
        <v>1466.2232425050679</v>
      </c>
      <c r="R3" s="3">
        <f>SUM('BTS 1-12'!X$15,'BTS 1-12'!X$18,'BTS 1-12'!X$11)*SUM('AEO Table 36'!$F$57,'AEO Table 36'!$F$65,'AEO Table 36'!$F$73)/SUM('AEO Table 36'!$F$53,'AEO Table 36'!$F$61,'AEO Table 36'!$F$69)</f>
        <v>1541.244552695641</v>
      </c>
      <c r="S3" s="3">
        <f>SUM('BTS 1-12'!Y$15,'BTS 1-12'!Y$18,'BTS 1-12'!Y$11)*SUM('AEO Table 36'!$F$57,'AEO Table 36'!$F$65,'AEO Table 36'!$F$73)/SUM('AEO Table 36'!$F$53,'AEO Table 36'!$F$61,'AEO Table 36'!$F$69)</f>
        <v>2124.2431771034353</v>
      </c>
      <c r="T3" s="3">
        <f>SUM('BTS 1-12'!Z$15,'BTS 1-12'!Z$18,'BTS 1-12'!Z$11)*SUM('AEO Table 36'!$F$57,'AEO Table 36'!$F$65,'AEO Table 36'!$F$73)/SUM('AEO Table 36'!$F$53,'AEO Table 36'!$F$61,'AEO Table 36'!$F$69)</f>
        <v>2259.7882459843395</v>
      </c>
      <c r="U3" s="3">
        <f>SUM('BTS 1-12'!AA$15,'BTS 1-12'!AA$18,'BTS 1-12'!AA$11)*SUM('AEO Table 36'!$F$57,'AEO Table 36'!$F$65,'AEO Table 36'!$F$73)/SUM('AEO Table 36'!$F$53,'AEO Table 36'!$F$61,'AEO Table 36'!$F$69)</f>
        <v>1928.8781141681338</v>
      </c>
      <c r="V3" s="3">
        <f>SUM('BTS 1-12'!AB$15,'BTS 1-12'!AB$18,'BTS 1-12'!AB$11)*SUM('AEO Table 36'!$F$57,'AEO Table 36'!$F$65,'AEO Table 36'!$F$73)/SUM('AEO Table 36'!$F$53,'AEO Table 36'!$F$61,'AEO Table 36'!$F$69)</f>
        <v>1445.6733151357926</v>
      </c>
      <c r="W3" s="3">
        <f>SUM('BTS 1-12'!AC$15,'BTS 1-12'!AC$18,'BTS 1-12'!AC$11)*SUM('AEO Table 36'!$F$57,'AEO Table 36'!$F$65,'AEO Table 36'!$F$73)/SUM('AEO Table 36'!$F$53,'AEO Table 36'!$F$61,'AEO Table 36'!$F$69)</f>
        <v>1443.5620212279905</v>
      </c>
      <c r="X3" s="3">
        <f>SUM('BTS 1-12'!AD$15,'BTS 1-12'!AD$18,'BTS 1-12'!AD$11)*SUM('AEO Table 36'!$F$57,'AEO Table 36'!$F$65,'AEO Table 36'!$F$73)/SUM('AEO Table 36'!$F$53,'AEO Table 36'!$F$61,'AEO Table 36'!$F$69)</f>
        <v>1387.964614989198</v>
      </c>
      <c r="Y3" s="3">
        <f>SUM('BTS 1-12'!AE$15,'BTS 1-12'!AE$18,'BTS 1-12'!AE$11)*SUM('AEO Table 36'!$F$57,'AEO Table 36'!$F$65,'AEO Table 36'!$F$73)/SUM('AEO Table 36'!$F$53,'AEO Table 36'!$F$61,'AEO Table 36'!$F$69)</f>
        <v>1312.9433047986247</v>
      </c>
      <c r="Z3" s="3">
        <f>SUM('BTS 1-12'!AF$15,'BTS 1-12'!AF$18,'BTS 1-12'!AF$11)*SUM('AEO Table 36'!$F$57,'AEO Table 36'!$F$65,'AEO Table 36'!$F$73)/SUM('AEO Table 36'!$F$53,'AEO Table 36'!$F$61,'AEO Table 36'!$F$69)</f>
        <v>1656.2396942072701</v>
      </c>
      <c r="AA3" s="3">
        <f>SUM('BTS 1-12'!AG$15,'BTS 1-12'!AG$18,'BTS 1-12'!AG$11)*SUM('AEO Table 36'!$F$57,'AEO Table 36'!$F$65,'AEO Table 36'!$F$73)/SUM('AEO Table 36'!$F$53,'AEO Table 36'!$F$61,'AEO Table 36'!$F$69)</f>
        <v>1441.1692214658146</v>
      </c>
      <c r="AB3" s="3">
        <f>SUM('BTS 1-12'!AH$15,'BTS 1-12'!AH$18,'BTS 1-12'!AH$11)*SUM('AEO Table 36'!$F$57,'AEO Table 36'!$F$65,'AEO Table 36'!$F$73)/SUM('AEO Table 36'!$F$53,'AEO Table 36'!$F$61,'AEO Table 36'!$F$69)</f>
        <v>1660.0400232413144</v>
      </c>
      <c r="AC3" s="3">
        <f>SUM('BTS 1-12'!AI$15,'BTS 1-12'!AI$18,'BTS 1-12'!AI$11)*SUM('AEO Table 36'!$F$57,'AEO Table 36'!$F$65,'AEO Table 36'!$F$73)/SUM('AEO Table 36'!$F$53,'AEO Table 36'!$F$61,'AEO Table 36'!$F$69)</f>
        <v>1652.1578593188526</v>
      </c>
      <c r="AD3" s="52">
        <f t="shared" ref="AD3:AE8" si="0">($AC3-$Y3)/5+AC3</f>
        <v>1720.0007702228982</v>
      </c>
      <c r="AE3" s="52">
        <f t="shared" si="0"/>
        <v>1787.8436811269437</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row>
    <row r="4" spans="1:62" x14ac:dyDescent="0.25">
      <c r="A4" t="s">
        <v>4</v>
      </c>
      <c r="B4" s="3">
        <f>SUM('BTS 1-12'!H$15,'BTS 1-12'!H$18,'BTS 1-12'!H$11)*SUM('AEO Table 36'!$F$54,'AEO Table 36'!$F$62,'AEO Table 36'!$F$70)/SUM('AEO Table 36'!$F$53,'AEO Table 36'!$F$61,'AEO Table 36'!$F$69)</f>
        <v>3822.5787412946206</v>
      </c>
      <c r="C4" s="3">
        <f>SUM('BTS 1-12'!I$15,'BTS 1-12'!I$18,'BTS 1-12'!I$11)*SUM('AEO Table 36'!$F$54,'AEO Table 36'!$F$62,'AEO Table 36'!$F$70)/SUM('AEO Table 36'!$F$53,'AEO Table 36'!$F$61,'AEO Table 36'!$F$69)</f>
        <v>2989.3344601025515</v>
      </c>
      <c r="D4" s="3">
        <f>SUM('BTS 1-12'!J$15,'BTS 1-12'!J$18,'BTS 1-12'!J$11)*SUM('AEO Table 36'!$F$54,'AEO Table 36'!$F$62,'AEO Table 36'!$F$70)/SUM('AEO Table 36'!$F$53,'AEO Table 36'!$F$61,'AEO Table 36'!$F$69)</f>
        <v>2690.4802857565787</v>
      </c>
      <c r="E4" s="3">
        <f>SUM('BTS 1-12'!K$15,'BTS 1-12'!K$18,'BTS 1-12'!K$11)*SUM('AEO Table 36'!$F$54,'AEO Table 36'!$F$62,'AEO Table 36'!$F$70)/SUM('AEO Table 36'!$F$53,'AEO Table 36'!$F$61,'AEO Table 36'!$F$69)</f>
        <v>3081.3886802508964</v>
      </c>
      <c r="F4" s="3">
        <f>SUM('BTS 1-12'!L$15,'BTS 1-12'!L$18,'BTS 1-12'!L$11)*SUM('AEO Table 36'!$F$54,'AEO Table 36'!$F$62,'AEO Table 36'!$F$70)/SUM('AEO Table 36'!$F$53,'AEO Table 36'!$F$61,'AEO Table 36'!$F$69)</f>
        <v>3189.1981436754381</v>
      </c>
      <c r="G4" s="3">
        <f>SUM('BTS 1-12'!M$15,'BTS 1-12'!M$18,'BTS 1-12'!M$11)*SUM('AEO Table 36'!$F$54,'AEO Table 36'!$F$62,'AEO Table 36'!$F$70)/SUM('AEO Table 36'!$F$53,'AEO Table 36'!$F$61,'AEO Table 36'!$F$69)</f>
        <v>3293.5394717876093</v>
      </c>
      <c r="H4" s="3">
        <f>SUM('BTS 1-12'!N$15,'BTS 1-12'!N$18,'BTS 1-12'!N$11)*SUM('AEO Table 36'!$F$54,'AEO Table 36'!$F$62,'AEO Table 36'!$F$70)/SUM('AEO Table 36'!$F$53,'AEO Table 36'!$F$61,'AEO Table 36'!$F$69)</f>
        <v>3657.7927691668515</v>
      </c>
      <c r="I4" s="3">
        <f>SUM('BTS 1-12'!O$15,'BTS 1-12'!O$18,'BTS 1-12'!O$11)*SUM('AEO Table 36'!$F$54,'AEO Table 36'!$F$62,'AEO Table 36'!$F$70)/SUM('AEO Table 36'!$F$53,'AEO Table 36'!$F$61,'AEO Table 36'!$F$69)</f>
        <v>3707.0402906025106</v>
      </c>
      <c r="J4" s="3">
        <f>SUM('BTS 1-12'!P$15,'BTS 1-12'!P$18,'BTS 1-12'!P$11)*SUM('AEO Table 36'!$F$54,'AEO Table 36'!$F$62,'AEO Table 36'!$F$70)/SUM('AEO Table 36'!$F$53,'AEO Table 36'!$F$61,'AEO Table 36'!$F$69)</f>
        <v>3716.5528903164413</v>
      </c>
      <c r="K4" s="3">
        <f>SUM('BTS 1-12'!Q$15,'BTS 1-12'!Q$18,'BTS 1-12'!Q$11)*SUM('AEO Table 36'!$F$54,'AEO Table 36'!$F$62,'AEO Table 36'!$F$70)/SUM('AEO Table 36'!$F$53,'AEO Table 36'!$F$61,'AEO Table 36'!$F$69)</f>
        <v>1122.7840349848186</v>
      </c>
      <c r="L4" s="3">
        <f>SUM('BTS 1-12'!R$15,'BTS 1-12'!R$18,'BTS 1-12'!R$11)*SUM('AEO Table 36'!$F$54,'AEO Table 36'!$F$62,'AEO Table 36'!$F$70)/SUM('AEO Table 36'!$F$53,'AEO Table 36'!$F$61,'AEO Table 36'!$F$69)</f>
        <v>1180.7514394915806</v>
      </c>
      <c r="M4" s="3">
        <f>SUM('BTS 1-12'!S$15,'BTS 1-12'!S$18,'BTS 1-12'!S$11)*SUM('AEO Table 36'!$F$54,'AEO Table 36'!$F$62,'AEO Table 36'!$F$70)/SUM('AEO Table 36'!$F$53,'AEO Table 36'!$F$61,'AEO Table 36'!$F$69)</f>
        <v>1596.0358707528439</v>
      </c>
      <c r="N4" s="3">
        <f>SUM('BTS 1-12'!T$15,'BTS 1-12'!T$18,'BTS 1-12'!T$11)*SUM('AEO Table 36'!$F$54,'AEO Table 36'!$F$62,'AEO Table 36'!$F$70)/SUM('AEO Table 36'!$F$53,'AEO Table 36'!$F$61,'AEO Table 36'!$F$69)</f>
        <v>1059.0694348175573</v>
      </c>
      <c r="O4" s="3">
        <f>SUM('BTS 1-12'!U$15,'BTS 1-12'!U$18,'BTS 1-12'!U$11)*SUM('AEO Table 36'!$F$54,'AEO Table 36'!$F$62,'AEO Table 36'!$F$70)/SUM('AEO Table 36'!$F$53,'AEO Table 36'!$F$61,'AEO Table 36'!$F$69)</f>
        <v>1174.9051542507277</v>
      </c>
      <c r="P4" s="3">
        <f>SUM('BTS 1-12'!V$15,'BTS 1-12'!V$18,'BTS 1-12'!V$11)*SUM('AEO Table 36'!$F$54,'AEO Table 36'!$F$62,'AEO Table 36'!$F$70)/SUM('AEO Table 36'!$F$53,'AEO Table 36'!$F$61,'AEO Table 36'!$F$69)</f>
        <v>931.83841364374143</v>
      </c>
      <c r="Q4" s="3">
        <f>SUM('BTS 1-12'!W$15,'BTS 1-12'!W$18,'BTS 1-12'!W$11)*SUM('AEO Table 36'!$F$54,'AEO Table 36'!$F$62,'AEO Table 36'!$F$70)/SUM('AEO Table 36'!$F$53,'AEO Table 36'!$F$61,'AEO Table 36'!$F$69)</f>
        <v>1032.2161585417753</v>
      </c>
      <c r="R4" s="3">
        <f>SUM('BTS 1-12'!X$15,'BTS 1-12'!X$18,'BTS 1-12'!X$11)*SUM('AEO Table 36'!$F$54,'AEO Table 36'!$F$62,'AEO Table 36'!$F$70)/SUM('AEO Table 36'!$F$53,'AEO Table 36'!$F$61,'AEO Table 36'!$F$69)</f>
        <v>1085.0309048701583</v>
      </c>
      <c r="S4" s="3">
        <f>SUM('BTS 1-12'!Y$15,'BTS 1-12'!Y$18,'BTS 1-12'!Y$11)*SUM('AEO Table 36'!$F$54,'AEO Table 36'!$F$62,'AEO Table 36'!$F$70)/SUM('AEO Table 36'!$F$53,'AEO Table 36'!$F$61,'AEO Table 36'!$F$69)</f>
        <v>1495.4599466941031</v>
      </c>
      <c r="T4" s="3">
        <f>SUM('BTS 1-12'!Z$15,'BTS 1-12'!Z$18,'BTS 1-12'!Z$11)*SUM('AEO Table 36'!$F$54,'AEO Table 36'!$F$62,'AEO Table 36'!$F$70)/SUM('AEO Table 36'!$F$53,'AEO Table 36'!$F$61,'AEO Table 36'!$F$69)</f>
        <v>1590.883212574465</v>
      </c>
      <c r="U4" s="3">
        <f>SUM('BTS 1-12'!AA$15,'BTS 1-12'!AA$18,'BTS 1-12'!AA$11)*SUM('AEO Table 36'!$F$54,'AEO Table 36'!$F$62,'AEO Table 36'!$F$70)/SUM('AEO Table 36'!$F$53,'AEO Table 36'!$F$61,'AEO Table 36'!$F$69)</f>
        <v>1357.9236091635298</v>
      </c>
      <c r="V4" s="3">
        <f>SUM('BTS 1-12'!AB$15,'BTS 1-12'!AB$18,'BTS 1-12'!AB$11)*SUM('AEO Table 36'!$F$54,'AEO Table 36'!$F$62,'AEO Table 36'!$F$70)/SUM('AEO Table 36'!$F$53,'AEO Table 36'!$F$61,'AEO Table 36'!$F$69)</f>
        <v>1017.7490798101732</v>
      </c>
      <c r="W4" s="3">
        <f>SUM('BTS 1-12'!AC$15,'BTS 1-12'!AC$18,'BTS 1-12'!AC$11)*SUM('AEO Table 36'!$F$54,'AEO Table 36'!$F$62,'AEO Table 36'!$F$70)/SUM('AEO Table 36'!$F$53,'AEO Table 36'!$F$61,'AEO Table 36'!$F$69)</f>
        <v>1016.2627361048716</v>
      </c>
      <c r="X4" s="3">
        <f>SUM('BTS 1-12'!AD$15,'BTS 1-12'!AD$18,'BTS 1-12'!AD$11)*SUM('AEO Table 36'!$F$54,'AEO Table 36'!$F$62,'AEO Table 36'!$F$70)/SUM('AEO Table 36'!$F$53,'AEO Table 36'!$F$61,'AEO Table 36'!$F$69)</f>
        <v>977.12235186526311</v>
      </c>
      <c r="Y4" s="3">
        <f>SUM('BTS 1-12'!AE$15,'BTS 1-12'!AE$18,'BTS 1-12'!AE$11)*SUM('AEO Table 36'!$F$54,'AEO Table 36'!$F$62,'AEO Table 36'!$F$70)/SUM('AEO Table 36'!$F$53,'AEO Table 36'!$F$61,'AEO Table 36'!$F$69)</f>
        <v>924.30760553688003</v>
      </c>
      <c r="Z4" s="3">
        <f>SUM('BTS 1-12'!AF$15,'BTS 1-12'!AF$18,'BTS 1-12'!AF$11)*SUM('AEO Table 36'!$F$54,'AEO Table 36'!$F$62,'AEO Table 36'!$F$70)/SUM('AEO Table 36'!$F$53,'AEO Table 36'!$F$61,'AEO Table 36'!$F$69)</f>
        <v>1165.987092018918</v>
      </c>
      <c r="AA4" s="3">
        <f>SUM('BTS 1-12'!AG$15,'BTS 1-12'!AG$18,'BTS 1-12'!AG$11)*SUM('AEO Table 36'!$F$54,'AEO Table 36'!$F$62,'AEO Table 36'!$F$70)/SUM('AEO Table 36'!$F$53,'AEO Table 36'!$F$61,'AEO Table 36'!$F$69)</f>
        <v>1014.5782132388631</v>
      </c>
      <c r="AB4" s="3">
        <f>SUM('BTS 1-12'!AH$15,'BTS 1-12'!AH$18,'BTS 1-12'!AH$11)*SUM('AEO Table 36'!$F$54,'AEO Table 36'!$F$62,'AEO Table 36'!$F$70)/SUM('AEO Table 36'!$F$53,'AEO Table 36'!$F$61,'AEO Table 36'!$F$69)</f>
        <v>1168.6625106884608</v>
      </c>
      <c r="AC4" s="3">
        <f>SUM('BTS 1-12'!AI$15,'BTS 1-12'!AI$18,'BTS 1-12'!AI$11)*SUM('AEO Table 36'!$F$54,'AEO Table 36'!$F$62,'AEO Table 36'!$F$70)/SUM('AEO Table 36'!$F$53,'AEO Table 36'!$F$61,'AEO Table 36'!$F$69)</f>
        <v>1163.1134941886683</v>
      </c>
      <c r="AD4" s="52">
        <f t="shared" si="0"/>
        <v>1210.8746719190258</v>
      </c>
      <c r="AE4" s="52">
        <f t="shared" si="0"/>
        <v>1258.6358496493835</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row>
    <row r="5" spans="1:62" x14ac:dyDescent="0.25">
      <c r="A5" t="s">
        <v>5</v>
      </c>
      <c r="B5" s="3">
        <f>SUM('BTS 1-12'!H$15,'BTS 1-12'!H$18,'BTS 1-12'!H$11)*SUM('AEO Table 36'!$F$56,'AEO Table 36'!$F$64,'AEO Table 36'!$F$72)/SUM('AEO Table 36'!$F$53,'AEO Table 36'!$F$61,'AEO Table 36'!$F$69)</f>
        <v>28936.460677879968</v>
      </c>
      <c r="C5" s="3">
        <f>SUM('BTS 1-12'!I$15,'BTS 1-12'!I$18,'BTS 1-12'!I$11)*SUM('AEO Table 36'!$F$56,'AEO Table 36'!$F$64,'AEO Table 36'!$F$72)/SUM('AEO Table 36'!$F$53,'AEO Table 36'!$F$61,'AEO Table 36'!$F$69)</f>
        <v>22628.901825706587</v>
      </c>
      <c r="D5" s="3">
        <f>SUM('BTS 1-12'!J$15,'BTS 1-12'!J$18,'BTS 1-12'!J$11)*SUM('AEO Table 36'!$F$56,'AEO Table 36'!$F$64,'AEO Table 36'!$F$72)/SUM('AEO Table 36'!$F$53,'AEO Table 36'!$F$61,'AEO Table 36'!$F$69)</f>
        <v>20366.611720087021</v>
      </c>
      <c r="E5" s="3">
        <f>SUM('BTS 1-12'!K$15,'BTS 1-12'!K$18,'BTS 1-12'!K$11)*SUM('AEO Table 36'!$F$56,'AEO Table 36'!$F$64,'AEO Table 36'!$F$72)/SUM('AEO Table 36'!$F$53,'AEO Table 36'!$F$61,'AEO Table 36'!$F$69)</f>
        <v>23325.74118516301</v>
      </c>
      <c r="F5" s="3">
        <f>SUM('BTS 1-12'!L$15,'BTS 1-12'!L$18,'BTS 1-12'!L$11)*SUM('AEO Table 36'!$F$56,'AEO Table 36'!$F$64,'AEO Table 36'!$F$72)/SUM('AEO Table 36'!$F$53,'AEO Table 36'!$F$61,'AEO Table 36'!$F$69)</f>
        <v>24141.845838649115</v>
      </c>
      <c r="G5" s="3">
        <f>SUM('BTS 1-12'!M$15,'BTS 1-12'!M$18,'BTS 1-12'!M$11)*SUM('AEO Table 36'!$F$56,'AEO Table 36'!$F$64,'AEO Table 36'!$F$72)/SUM('AEO Table 36'!$F$53,'AEO Table 36'!$F$61,'AEO Table 36'!$F$69)</f>
        <v>24931.697125524912</v>
      </c>
      <c r="H5" s="3">
        <f>SUM('BTS 1-12'!N$15,'BTS 1-12'!N$18,'BTS 1-12'!N$11)*SUM('AEO Table 36'!$F$56,'AEO Table 36'!$F$64,'AEO Table 36'!$F$72)/SUM('AEO Table 36'!$F$53,'AEO Table 36'!$F$61,'AEO Table 36'!$F$69)</f>
        <v>27689.050715795973</v>
      </c>
      <c r="I5" s="3">
        <f>SUM('BTS 1-12'!O$15,'BTS 1-12'!O$18,'BTS 1-12'!O$11)*SUM('AEO Table 36'!$F$56,'AEO Table 36'!$F$64,'AEO Table 36'!$F$72)/SUM('AEO Table 36'!$F$53,'AEO Table 36'!$F$61,'AEO Table 36'!$F$69)</f>
        <v>28061.848521662327</v>
      </c>
      <c r="J5" s="3">
        <f>SUM('BTS 1-12'!P$15,'BTS 1-12'!P$18,'BTS 1-12'!P$11)*SUM('AEO Table 36'!$F$56,'AEO Table 36'!$F$64,'AEO Table 36'!$F$72)/SUM('AEO Table 36'!$F$53,'AEO Table 36'!$F$61,'AEO Table 36'!$F$69)</f>
        <v>28133.857755793451</v>
      </c>
      <c r="K5" s="3">
        <f>SUM('BTS 1-12'!Q$15,'BTS 1-12'!Q$18,'BTS 1-12'!Q$11)*SUM('AEO Table 36'!$F$56,'AEO Table 36'!$F$64,'AEO Table 36'!$F$72)/SUM('AEO Table 36'!$F$53,'AEO Table 36'!$F$61,'AEO Table 36'!$F$69)</f>
        <v>8499.3399160395566</v>
      </c>
      <c r="L5" s="3">
        <f>SUM('BTS 1-12'!R$15,'BTS 1-12'!R$18,'BTS 1-12'!R$11)*SUM('AEO Table 36'!$F$56,'AEO Table 36'!$F$64,'AEO Table 36'!$F$72)/SUM('AEO Table 36'!$F$53,'AEO Table 36'!$F$61,'AEO Table 36'!$F$69)</f>
        <v>8938.1461865261099</v>
      </c>
      <c r="M5" s="3">
        <f>SUM('BTS 1-12'!S$15,'BTS 1-12'!S$18,'BTS 1-12'!S$11)*SUM('AEO Table 36'!$F$56,'AEO Table 36'!$F$64,'AEO Table 36'!$F$72)/SUM('AEO Table 36'!$F$53,'AEO Table 36'!$F$61,'AEO Table 36'!$F$69)</f>
        <v>12081.799314063112</v>
      </c>
      <c r="N5" s="3">
        <f>SUM('BTS 1-12'!T$15,'BTS 1-12'!T$18,'BTS 1-12'!T$11)*SUM('AEO Table 36'!$F$56,'AEO Table 36'!$F$64,'AEO Table 36'!$F$72)/SUM('AEO Table 36'!$F$53,'AEO Table 36'!$F$61,'AEO Table 36'!$F$69)</f>
        <v>8017.0280665987802</v>
      </c>
      <c r="O5" s="3">
        <f>SUM('BTS 1-12'!U$15,'BTS 1-12'!U$18,'BTS 1-12'!U$11)*SUM('AEO Table 36'!$F$56,'AEO Table 36'!$F$64,'AEO Table 36'!$F$72)/SUM('AEO Table 36'!$F$53,'AEO Table 36'!$F$61,'AEO Table 36'!$F$69)</f>
        <v>8893.8905113830206</v>
      </c>
      <c r="P5" s="3">
        <f>SUM('BTS 1-12'!V$15,'BTS 1-12'!V$18,'BTS 1-12'!V$11)*SUM('AEO Table 36'!$F$56,'AEO Table 36'!$F$64,'AEO Table 36'!$F$72)/SUM('AEO Table 36'!$F$53,'AEO Table 36'!$F$61,'AEO Table 36'!$F$69)</f>
        <v>7053.9045600949594</v>
      </c>
      <c r="Q5" s="3">
        <f>SUM('BTS 1-12'!W$15,'BTS 1-12'!W$18,'BTS 1-12'!W$11)*SUM('AEO Table 36'!$F$56,'AEO Table 36'!$F$64,'AEO Table 36'!$F$72)/SUM('AEO Table 36'!$F$53,'AEO Table 36'!$F$61,'AEO Table 36'!$F$69)</f>
        <v>7813.7519994161194</v>
      </c>
      <c r="R5" s="3">
        <f>SUM('BTS 1-12'!X$15,'BTS 1-12'!X$18,'BTS 1-12'!X$11)*SUM('AEO Table 36'!$F$56,'AEO Table 36'!$F$64,'AEO Table 36'!$F$72)/SUM('AEO Table 36'!$F$53,'AEO Table 36'!$F$61,'AEO Table 36'!$F$69)</f>
        <v>8213.5532680816468</v>
      </c>
      <c r="S5" s="3">
        <f>SUM('BTS 1-12'!Y$15,'BTS 1-12'!Y$18,'BTS 1-12'!Y$11)*SUM('AEO Table 36'!$F$56,'AEO Table 36'!$F$64,'AEO Table 36'!$F$72)/SUM('AEO Table 36'!$F$53,'AEO Table 36'!$F$61,'AEO Table 36'!$F$69)</f>
        <v>11320.451682364219</v>
      </c>
      <c r="T5" s="3">
        <f>SUM('BTS 1-12'!Z$15,'BTS 1-12'!Z$18,'BTS 1-12'!Z$11)*SUM('AEO Table 36'!$F$56,'AEO Table 36'!$F$64,'AEO Table 36'!$F$72)/SUM('AEO Table 36'!$F$53,'AEO Table 36'!$F$61,'AEO Table 36'!$F$69)</f>
        <v>12042.794312242086</v>
      </c>
      <c r="U5" s="3">
        <f>SUM('BTS 1-12'!AA$15,'BTS 1-12'!AA$18,'BTS 1-12'!AA$11)*SUM('AEO Table 36'!$F$56,'AEO Table 36'!$F$64,'AEO Table 36'!$F$72)/SUM('AEO Table 36'!$F$53,'AEO Table 36'!$F$61,'AEO Table 36'!$F$69)</f>
        <v>10279.318172218345</v>
      </c>
      <c r="V5" s="3">
        <f>SUM('BTS 1-12'!AB$15,'BTS 1-12'!AB$18,'BTS 1-12'!AB$11)*SUM('AEO Table 36'!$F$56,'AEO Table 36'!$F$64,'AEO Table 36'!$F$72)/SUM('AEO Table 36'!$F$53,'AEO Table 36'!$F$61,'AEO Table 36'!$F$69)</f>
        <v>7704.2379558416969</v>
      </c>
      <c r="W5" s="3">
        <f>SUM('BTS 1-12'!AC$15,'BTS 1-12'!AC$18,'BTS 1-12'!AC$11)*SUM('AEO Table 36'!$F$56,'AEO Table 36'!$F$64,'AEO Table 36'!$F$72)/SUM('AEO Table 36'!$F$53,'AEO Table 36'!$F$61,'AEO Table 36'!$F$69)</f>
        <v>7692.9865130087092</v>
      </c>
      <c r="X5" s="3">
        <f>SUM('BTS 1-12'!AD$15,'BTS 1-12'!AD$18,'BTS 1-12'!AD$11)*SUM('AEO Table 36'!$F$56,'AEO Table 36'!$F$64,'AEO Table 36'!$F$72)/SUM('AEO Table 36'!$F$53,'AEO Table 36'!$F$61,'AEO Table 36'!$F$69)</f>
        <v>7396.6985184066771</v>
      </c>
      <c r="Y5" s="3">
        <f>SUM('BTS 1-12'!AE$15,'BTS 1-12'!AE$18,'BTS 1-12'!AE$11)*SUM('AEO Table 36'!$F$56,'AEO Table 36'!$F$64,'AEO Table 36'!$F$72)/SUM('AEO Table 36'!$F$53,'AEO Table 36'!$F$61,'AEO Table 36'!$F$69)</f>
        <v>6996.8972497411496</v>
      </c>
      <c r="Z5" s="3">
        <f>SUM('BTS 1-12'!AF$15,'BTS 1-12'!AF$18,'BTS 1-12'!AF$11)*SUM('AEO Table 36'!$F$56,'AEO Table 36'!$F$64,'AEO Table 36'!$F$72)/SUM('AEO Table 36'!$F$53,'AEO Table 36'!$F$61,'AEO Table 36'!$F$69)</f>
        <v>8826.3818543850903</v>
      </c>
      <c r="AA5" s="3">
        <f>SUM('BTS 1-12'!AG$15,'BTS 1-12'!AG$18,'BTS 1-12'!AG$11)*SUM('AEO Table 36'!$F$56,'AEO Table 36'!$F$64,'AEO Table 36'!$F$72)/SUM('AEO Table 36'!$F$53,'AEO Table 36'!$F$61,'AEO Table 36'!$F$69)</f>
        <v>7680.2348777979887</v>
      </c>
      <c r="AB5" s="3">
        <f>SUM('BTS 1-12'!AH$15,'BTS 1-12'!AH$18,'BTS 1-12'!AH$11)*SUM('AEO Table 36'!$F$56,'AEO Table 36'!$F$64,'AEO Table 36'!$F$72)/SUM('AEO Table 36'!$F$53,'AEO Table 36'!$F$61,'AEO Table 36'!$F$69)</f>
        <v>8846.6344514844695</v>
      </c>
      <c r="AC5" s="3">
        <f>SUM('BTS 1-12'!AI$15,'BTS 1-12'!AI$18,'BTS 1-12'!AI$11)*SUM('AEO Table 36'!$F$56,'AEO Table 36'!$F$64,'AEO Table 36'!$F$72)/SUM('AEO Table 36'!$F$53,'AEO Table 36'!$F$61,'AEO Table 36'!$F$69)</f>
        <v>8804.6290649079783</v>
      </c>
      <c r="AD5" s="52">
        <f t="shared" si="0"/>
        <v>9166.1754279413435</v>
      </c>
      <c r="AE5" s="52">
        <f t="shared" si="0"/>
        <v>9527.7217909747087</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row>
    <row r="6" spans="1:62" x14ac:dyDescent="0.25">
      <c r="A6" t="s">
        <v>6</v>
      </c>
      <c r="B6" s="3">
        <v>0</v>
      </c>
      <c r="C6" s="3">
        <v>1</v>
      </c>
      <c r="D6" s="3">
        <v>2</v>
      </c>
      <c r="E6" s="3">
        <v>3</v>
      </c>
      <c r="F6" s="3">
        <v>4</v>
      </c>
      <c r="G6" s="3">
        <v>5</v>
      </c>
      <c r="H6" s="3">
        <v>6</v>
      </c>
      <c r="I6" s="3">
        <v>7</v>
      </c>
      <c r="J6" s="3">
        <v>8</v>
      </c>
      <c r="K6" s="3">
        <v>9</v>
      </c>
      <c r="L6" s="3">
        <v>10</v>
      </c>
      <c r="M6" s="3">
        <v>11</v>
      </c>
      <c r="N6" s="3">
        <v>12</v>
      </c>
      <c r="O6" s="3">
        <v>13</v>
      </c>
      <c r="P6" s="3">
        <v>14</v>
      </c>
      <c r="Q6" s="3">
        <v>15</v>
      </c>
      <c r="R6" s="3">
        <v>16</v>
      </c>
      <c r="S6" s="3">
        <v>17</v>
      </c>
      <c r="T6" s="3">
        <v>18</v>
      </c>
      <c r="U6" s="3">
        <v>19</v>
      </c>
      <c r="V6" s="3">
        <v>20</v>
      </c>
      <c r="W6" s="3">
        <v>21</v>
      </c>
      <c r="X6" s="3">
        <v>22</v>
      </c>
      <c r="Y6" s="3">
        <v>23</v>
      </c>
      <c r="Z6" s="3">
        <v>24</v>
      </c>
      <c r="AA6" s="3">
        <v>25</v>
      </c>
      <c r="AB6" s="3">
        <v>26</v>
      </c>
      <c r="AC6" s="3">
        <v>27</v>
      </c>
      <c r="AD6" s="52">
        <f t="shared" si="0"/>
        <v>27.8</v>
      </c>
      <c r="AE6" s="52">
        <f t="shared" si="0"/>
        <v>28.6</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row>
    <row r="7" spans="1:62" x14ac:dyDescent="0.25">
      <c r="A7" t="s">
        <v>7</v>
      </c>
      <c r="B7" s="3">
        <f>SUM('BTS 1-12'!H$15,'BTS 1-12'!H$18,'BTS 1-12'!H$11)*SUM('AEO Table 36'!$F$58,'AEO Table 36'!$F$66,'AEO Table 36'!$F$74)/SUM('AEO Table 36'!$F$53,'AEO Table 36'!$F$61,'AEO Table 36'!$F$69)</f>
        <v>275.72249883544237</v>
      </c>
      <c r="C7" s="3">
        <f>SUM('BTS 1-12'!I$15,'BTS 1-12'!I$18,'BTS 1-12'!I$11)*SUM('AEO Table 36'!$F$58,'AEO Table 36'!$F$66,'AEO Table 36'!$F$74)/SUM('AEO Table 36'!$F$53,'AEO Table 36'!$F$61,'AEO Table 36'!$F$69)</f>
        <v>215.62061188966547</v>
      </c>
      <c r="D7" s="3">
        <f>SUM('BTS 1-12'!J$15,'BTS 1-12'!J$18,'BTS 1-12'!J$11)*SUM('AEO Table 36'!$F$58,'AEO Table 36'!$F$66,'AEO Table 36'!$F$74)/SUM('AEO Table 36'!$F$53,'AEO Table 36'!$F$61,'AEO Table 36'!$F$69)</f>
        <v>194.06426856365016</v>
      </c>
      <c r="E7" s="3">
        <f>SUM('BTS 1-12'!K$15,'BTS 1-12'!K$18,'BTS 1-12'!K$11)*SUM('AEO Table 36'!$F$58,'AEO Table 36'!$F$66,'AEO Table 36'!$F$74)/SUM('AEO Table 36'!$F$53,'AEO Table 36'!$F$61,'AEO Table 36'!$F$69)</f>
        <v>222.26048024174381</v>
      </c>
      <c r="F7" s="3">
        <f>SUM('BTS 1-12'!L$15,'BTS 1-12'!L$18,'BTS 1-12'!L$11)*SUM('AEO Table 36'!$F$58,'AEO Table 36'!$F$66,'AEO Table 36'!$F$74)/SUM('AEO Table 36'!$F$53,'AEO Table 36'!$F$61,'AEO Table 36'!$F$69)</f>
        <v>230.0367738553727</v>
      </c>
      <c r="G7" s="3">
        <f>SUM('BTS 1-12'!M$15,'BTS 1-12'!M$18,'BTS 1-12'!M$11)*SUM('AEO Table 36'!$F$58,'AEO Table 36'!$F$66,'AEO Table 36'!$F$74)/SUM('AEO Table 36'!$F$53,'AEO Table 36'!$F$61,'AEO Table 36'!$F$69)</f>
        <v>237.5629109648867</v>
      </c>
      <c r="H7" s="3">
        <f>SUM('BTS 1-12'!N$15,'BTS 1-12'!N$18,'BTS 1-12'!N$11)*SUM('AEO Table 36'!$F$58,'AEO Table 36'!$F$66,'AEO Table 36'!$F$74)/SUM('AEO Table 36'!$F$53,'AEO Table 36'!$F$61,'AEO Table 36'!$F$69)</f>
        <v>263.83649122564015</v>
      </c>
      <c r="I7" s="3">
        <f>SUM('BTS 1-12'!O$15,'BTS 1-12'!O$18,'BTS 1-12'!O$11)*SUM('AEO Table 36'!$F$58,'AEO Table 36'!$F$66,'AEO Table 36'!$F$74)/SUM('AEO Table 36'!$F$53,'AEO Table 36'!$F$61,'AEO Table 36'!$F$69)</f>
        <v>267.38871358407175</v>
      </c>
      <c r="J7" s="3">
        <f>SUM('BTS 1-12'!P$15,'BTS 1-12'!P$18,'BTS 1-12'!P$11)*SUM('AEO Table 36'!$F$58,'AEO Table 36'!$F$66,'AEO Table 36'!$F$74)/SUM('AEO Table 36'!$F$53,'AEO Table 36'!$F$61,'AEO Table 36'!$F$69)</f>
        <v>268.07485713821546</v>
      </c>
      <c r="K7" s="3">
        <f>SUM('BTS 1-12'!Q$15,'BTS 1-12'!Q$18,'BTS 1-12'!Q$11)*SUM('AEO Table 36'!$F$58,'AEO Table 36'!$F$66,'AEO Table 36'!$F$74)/SUM('AEO Table 36'!$F$53,'AEO Table 36'!$F$61,'AEO Table 36'!$F$69)</f>
        <v>80.986381375026511</v>
      </c>
      <c r="L7" s="3">
        <f>SUM('BTS 1-12'!R$15,'BTS 1-12'!R$18,'BTS 1-12'!R$11)*SUM('AEO Table 36'!$F$58,'AEO Table 36'!$F$66,'AEO Table 36'!$F$74)/SUM('AEO Table 36'!$F$53,'AEO Table 36'!$F$61,'AEO Table 36'!$F$69)</f>
        <v>85.167568658089834</v>
      </c>
      <c r="M7" s="3">
        <f>SUM('BTS 1-12'!S$15,'BTS 1-12'!S$18,'BTS 1-12'!S$11)*SUM('AEO Table 36'!$F$58,'AEO Table 36'!$F$66,'AEO Table 36'!$F$74)/SUM('AEO Table 36'!$F$53,'AEO Table 36'!$F$61,'AEO Table 36'!$F$69)</f>
        <v>115.12202319367681</v>
      </c>
      <c r="N7" s="3">
        <f>SUM('BTS 1-12'!T$15,'BTS 1-12'!T$18,'BTS 1-12'!T$11)*SUM('AEO Table 36'!$F$58,'AEO Table 36'!$F$66,'AEO Table 36'!$F$74)/SUM('AEO Table 36'!$F$53,'AEO Table 36'!$F$61,'AEO Table 36'!$F$69)</f>
        <v>76.390649028001349</v>
      </c>
      <c r="O7" s="3">
        <f>SUM('BTS 1-12'!U$15,'BTS 1-12'!U$18,'BTS 1-12'!U$11)*SUM('AEO Table 36'!$F$58,'AEO Table 36'!$F$66,'AEO Table 36'!$F$74)/SUM('AEO Table 36'!$F$53,'AEO Table 36'!$F$61,'AEO Table 36'!$F$69)</f>
        <v>84.745876265438994</v>
      </c>
      <c r="P7" s="3">
        <f>SUM('BTS 1-12'!V$15,'BTS 1-12'!V$18,'BTS 1-12'!V$11)*SUM('AEO Table 36'!$F$58,'AEO Table 36'!$F$66,'AEO Table 36'!$F$74)/SUM('AEO Table 36'!$F$53,'AEO Table 36'!$F$61,'AEO Table 36'!$F$69)</f>
        <v>67.21347899132904</v>
      </c>
      <c r="Q7" s="3">
        <f>SUM('BTS 1-12'!W$15,'BTS 1-12'!W$18,'BTS 1-12'!W$11)*SUM('AEO Table 36'!$F$58,'AEO Table 36'!$F$66,'AEO Table 36'!$F$74)/SUM('AEO Table 36'!$F$53,'AEO Table 36'!$F$61,'AEO Table 36'!$F$69)</f>
        <v>74.453722953283119</v>
      </c>
      <c r="R7" s="3">
        <f>SUM('BTS 1-12'!X$15,'BTS 1-12'!X$18,'BTS 1-12'!X$11)*SUM('AEO Table 36'!$F$58,'AEO Table 36'!$F$66,'AEO Table 36'!$F$74)/SUM('AEO Table 36'!$F$53,'AEO Table 36'!$F$61,'AEO Table 36'!$F$69)</f>
        <v>78.263249144518596</v>
      </c>
      <c r="S7" s="3">
        <f>SUM('BTS 1-12'!Y$15,'BTS 1-12'!Y$18,'BTS 1-12'!Y$11)*SUM('AEO Table 36'!$F$58,'AEO Table 36'!$F$66,'AEO Table 36'!$F$74)/SUM('AEO Table 36'!$F$53,'AEO Table 36'!$F$61,'AEO Table 36'!$F$69)</f>
        <v>107.86748457434473</v>
      </c>
      <c r="T7" s="3">
        <f>SUM('BTS 1-12'!Z$15,'BTS 1-12'!Z$18,'BTS 1-12'!Z$11)*SUM('AEO Table 36'!$F$58,'AEO Table 36'!$F$66,'AEO Table 36'!$F$74)/SUM('AEO Table 36'!$F$53,'AEO Table 36'!$F$61,'AEO Table 36'!$F$69)</f>
        <v>114.75036210184895</v>
      </c>
      <c r="U7" s="3">
        <f>SUM('BTS 1-12'!AA$15,'BTS 1-12'!AA$18,'BTS 1-12'!AA$11)*SUM('AEO Table 36'!$F$58,'AEO Table 36'!$F$66,'AEO Table 36'!$F$74)/SUM('AEO Table 36'!$F$53,'AEO Table 36'!$F$61,'AEO Table 36'!$F$69)</f>
        <v>97.9469923540167</v>
      </c>
      <c r="V7" s="3">
        <f>SUM('BTS 1-12'!AB$15,'BTS 1-12'!AB$18,'BTS 1-12'!AB$11)*SUM('AEO Table 36'!$F$58,'AEO Table 36'!$F$66,'AEO Table 36'!$F$74)/SUM('AEO Table 36'!$F$53,'AEO Table 36'!$F$61,'AEO Table 36'!$F$69)</f>
        <v>73.410212964689535</v>
      </c>
      <c r="W7" s="3">
        <f>SUM('BTS 1-12'!AC$15,'BTS 1-12'!AC$18,'BTS 1-12'!AC$11)*SUM('AEO Table 36'!$F$58,'AEO Table 36'!$F$66,'AEO Table 36'!$F$74)/SUM('AEO Table 36'!$F$53,'AEO Table 36'!$F$61,'AEO Table 36'!$F$69)</f>
        <v>73.303003034354589</v>
      </c>
      <c r="X7" s="3">
        <f>SUM('BTS 1-12'!AD$15,'BTS 1-12'!AD$18,'BTS 1-12'!AD$11)*SUM('AEO Table 36'!$F$58,'AEO Table 36'!$F$66,'AEO Table 36'!$F$74)/SUM('AEO Table 36'!$F$53,'AEO Table 36'!$F$61,'AEO Table 36'!$F$69)</f>
        <v>70.479808202200715</v>
      </c>
      <c r="Y7" s="3">
        <f>SUM('BTS 1-12'!AE$15,'BTS 1-12'!AE$18,'BTS 1-12'!AE$11)*SUM('AEO Table 36'!$F$58,'AEO Table 36'!$F$66,'AEO Table 36'!$F$74)/SUM('AEO Table 36'!$F$53,'AEO Table 36'!$F$61,'AEO Table 36'!$F$69)</f>
        <v>66.670282010965252</v>
      </c>
      <c r="Z7" s="3">
        <f>SUM('BTS 1-12'!AF$15,'BTS 1-12'!AF$18,'BTS 1-12'!AF$11)*SUM('AEO Table 36'!$F$58,'AEO Table 36'!$F$66,'AEO Table 36'!$F$74)/SUM('AEO Table 36'!$F$53,'AEO Table 36'!$F$61,'AEO Table 36'!$F$69)</f>
        <v>84.102616683429261</v>
      </c>
      <c r="AA7" s="3">
        <f>SUM('BTS 1-12'!AG$15,'BTS 1-12'!AG$18,'BTS 1-12'!AG$11)*SUM('AEO Table 36'!$F$58,'AEO Table 36'!$F$66,'AEO Table 36'!$F$74)/SUM('AEO Table 36'!$F$53,'AEO Table 36'!$F$61,'AEO Table 36'!$F$69)</f>
        <v>73.18149844664164</v>
      </c>
      <c r="AB7" s="3">
        <f>SUM('BTS 1-12'!AH$15,'BTS 1-12'!AH$18,'BTS 1-12'!AH$11)*SUM('AEO Table 36'!$F$58,'AEO Table 36'!$F$66,'AEO Table 36'!$F$74)/SUM('AEO Table 36'!$F$53,'AEO Table 36'!$F$61,'AEO Table 36'!$F$69)</f>
        <v>84.295594558032178</v>
      </c>
      <c r="AC7" s="3">
        <f>SUM('BTS 1-12'!AI$15,'BTS 1-12'!AI$18,'BTS 1-12'!AI$11)*SUM('AEO Table 36'!$F$58,'AEO Table 36'!$F$66,'AEO Table 36'!$F$74)/SUM('AEO Table 36'!$F$53,'AEO Table 36'!$F$61,'AEO Table 36'!$F$69)</f>
        <v>83.895344151448342</v>
      </c>
      <c r="AD7" s="52">
        <f t="shared" si="0"/>
        <v>87.340356579544959</v>
      </c>
      <c r="AE7" s="52">
        <f t="shared" si="0"/>
        <v>90.785369007641577</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row>
    <row r="8" spans="1:62" x14ac:dyDescent="0.25">
      <c r="A8" t="s">
        <v>8</v>
      </c>
      <c r="B8" s="3">
        <f>SUM('BTS 1-12'!H$15,'BTS 1-12'!H$18,'BTS 1-12'!H$11)*SUM('AEO Table 36'!$F$60,'AEO Table 36'!$F$68,'AEO Table 36'!$F$76)/SUM('AEO Table 36'!$F$53,'AEO Table 36'!$F$61,'AEO Table 36'!$F$69)</f>
        <v>3.2593665657760966</v>
      </c>
      <c r="C8" s="3">
        <f>SUM('BTS 1-12'!I$15,'BTS 1-12'!I$18,'BTS 1-12'!I$11)*SUM('AEO Table 36'!$F$60,'AEO Table 36'!$F$68,'AEO Table 36'!$F$76)/SUM('AEO Table 36'!$F$53,'AEO Table 36'!$F$61,'AEO Table 36'!$F$69)</f>
        <v>2.5488910634920625</v>
      </c>
      <c r="D8" s="3">
        <f>SUM('BTS 1-12'!J$15,'BTS 1-12'!J$18,'BTS 1-12'!J$11)*SUM('AEO Table 36'!$F$60,'AEO Table 36'!$F$68,'AEO Table 36'!$F$76)/SUM('AEO Table 36'!$F$53,'AEO Table 36'!$F$61,'AEO Table 36'!$F$69)</f>
        <v>2.2940695490564993</v>
      </c>
      <c r="E8" s="3">
        <f>SUM('BTS 1-12'!K$15,'BTS 1-12'!K$18,'BTS 1-12'!K$11)*SUM('AEO Table 36'!$F$60,'AEO Table 36'!$F$68,'AEO Table 36'!$F$76)/SUM('AEO Table 36'!$F$53,'AEO Table 36'!$F$61,'AEO Table 36'!$F$69)</f>
        <v>2.6273821732104436</v>
      </c>
      <c r="F8" s="3">
        <f>SUM('BTS 1-12'!L$15,'BTS 1-12'!L$18,'BTS 1-12'!L$11)*SUM('AEO Table 36'!$F$60,'AEO Table 36'!$F$68,'AEO Table 36'!$F$76)/SUM('AEO Table 36'!$F$53,'AEO Table 36'!$F$61,'AEO Table 36'!$F$69)</f>
        <v>2.7193071757654477</v>
      </c>
      <c r="G8" s="3">
        <f>SUM('BTS 1-12'!M$15,'BTS 1-12'!M$18,'BTS 1-12'!M$11)*SUM('AEO Table 36'!$F$60,'AEO Table 36'!$F$68,'AEO Table 36'!$F$76)/SUM('AEO Table 36'!$F$53,'AEO Table 36'!$F$61,'AEO Table 36'!$F$69)</f>
        <v>2.8082750320985537</v>
      </c>
      <c r="H8" s="3">
        <f>SUM('BTS 1-12'!N$15,'BTS 1-12'!N$18,'BTS 1-12'!N$11)*SUM('AEO Table 36'!$F$60,'AEO Table 36'!$F$68,'AEO Table 36'!$F$76)/SUM('AEO Table 36'!$F$53,'AEO Table 36'!$F$61,'AEO Table 36'!$F$69)</f>
        <v>3.1188598752899095</v>
      </c>
      <c r="I8" s="3">
        <f>SUM('BTS 1-12'!O$15,'BTS 1-12'!O$18,'BTS 1-12'!O$11)*SUM('AEO Table 36'!$F$60,'AEO Table 36'!$F$68,'AEO Table 36'!$F$76)/SUM('AEO Table 36'!$F$53,'AEO Table 36'!$F$61,'AEO Table 36'!$F$69)</f>
        <v>3.1608513516408627</v>
      </c>
      <c r="J8" s="3">
        <f>SUM('BTS 1-12'!P$15,'BTS 1-12'!P$18,'BTS 1-12'!P$11)*SUM('AEO Table 36'!$F$60,'AEO Table 36'!$F$68,'AEO Table 36'!$F$76)/SUM('AEO Table 36'!$F$53,'AEO Table 36'!$F$61,'AEO Table 36'!$F$69)</f>
        <v>3.1689623812780687</v>
      </c>
      <c r="K8" s="3">
        <f>SUM('BTS 1-12'!Q$15,'BTS 1-12'!Q$18,'BTS 1-12'!Q$11)*SUM('AEO Table 36'!$F$60,'AEO Table 36'!$F$68,'AEO Table 36'!$F$76)/SUM('AEO Table 36'!$F$53,'AEO Table 36'!$F$61,'AEO Table 36'!$F$69)</f>
        <v>0.95735496686649946</v>
      </c>
      <c r="L8" s="3">
        <f>SUM('BTS 1-12'!R$15,'BTS 1-12'!R$18,'BTS 1-12'!R$11)*SUM('AEO Table 36'!$F$60,'AEO Table 36'!$F$68,'AEO Table 36'!$F$76)/SUM('AEO Table 36'!$F$53,'AEO Table 36'!$F$61,'AEO Table 36'!$F$69)</f>
        <v>1.006781553718225</v>
      </c>
      <c r="M8" s="3">
        <f>SUM('BTS 1-12'!S$15,'BTS 1-12'!S$18,'BTS 1-12'!S$11)*SUM('AEO Table 36'!$F$60,'AEO Table 36'!$F$68,'AEO Table 36'!$F$76)/SUM('AEO Table 36'!$F$53,'AEO Table 36'!$F$61,'AEO Table 36'!$F$69)</f>
        <v>1.3608786913175102</v>
      </c>
      <c r="N8" s="3">
        <f>SUM('BTS 1-12'!T$15,'BTS 1-12'!T$18,'BTS 1-12'!T$11)*SUM('AEO Table 36'!$F$60,'AEO Table 36'!$F$68,'AEO Table 36'!$F$76)/SUM('AEO Table 36'!$F$53,'AEO Table 36'!$F$61,'AEO Table 36'!$F$69)</f>
        <v>0.90302796627562854</v>
      </c>
      <c r="O8" s="3">
        <f>SUM('BTS 1-12'!U$15,'BTS 1-12'!U$18,'BTS 1-12'!U$11)*SUM('AEO Table 36'!$F$60,'AEO Table 36'!$F$68,'AEO Table 36'!$F$76)/SUM('AEO Table 36'!$F$53,'AEO Table 36'!$F$61,'AEO Table 36'!$F$69)</f>
        <v>1.0017966500870255</v>
      </c>
      <c r="P8" s="3">
        <f>SUM('BTS 1-12'!V$15,'BTS 1-12'!V$18,'BTS 1-12'!V$11)*SUM('AEO Table 36'!$F$60,'AEO Table 36'!$F$68,'AEO Table 36'!$F$76)/SUM('AEO Table 36'!$F$53,'AEO Table 36'!$F$61,'AEO Table 36'!$F$69)</f>
        <v>0.79454294487799504</v>
      </c>
      <c r="Q8" s="3">
        <f>SUM('BTS 1-12'!W$15,'BTS 1-12'!W$18,'BTS 1-12'!W$11)*SUM('AEO Table 36'!$F$60,'AEO Table 36'!$F$68,'AEO Table 36'!$F$76)/SUM('AEO Table 36'!$F$53,'AEO Table 36'!$F$61,'AEO Table 36'!$F$69)</f>
        <v>0.88013120552893176</v>
      </c>
      <c r="R8" s="3">
        <f>SUM('BTS 1-12'!X$15,'BTS 1-12'!X$18,'BTS 1-12'!X$11)*SUM('AEO Table 36'!$F$60,'AEO Table 36'!$F$68,'AEO Table 36'!$F$76)/SUM('AEO Table 36'!$F$53,'AEO Table 36'!$F$61,'AEO Table 36'!$F$69)</f>
        <v>0.92516431799383725</v>
      </c>
      <c r="S8" s="3">
        <f>SUM('BTS 1-12'!Y$15,'BTS 1-12'!Y$18,'BTS 1-12'!Y$11)*SUM('AEO Table 36'!$F$60,'AEO Table 36'!$F$68,'AEO Table 36'!$F$76)/SUM('AEO Table 36'!$F$53,'AEO Table 36'!$F$61,'AEO Table 36'!$F$69)</f>
        <v>1.2751214508824651</v>
      </c>
      <c r="T8" s="3">
        <f>SUM('BTS 1-12'!Z$15,'BTS 1-12'!Z$18,'BTS 1-12'!Z$11)*SUM('AEO Table 36'!$F$60,'AEO Table 36'!$F$68,'AEO Table 36'!$F$76)/SUM('AEO Table 36'!$F$53,'AEO Table 36'!$F$61,'AEO Table 36'!$F$69)</f>
        <v>1.3564852169306902</v>
      </c>
      <c r="U8" s="3">
        <f>SUM('BTS 1-12'!AA$15,'BTS 1-12'!AA$18,'BTS 1-12'!AA$11)*SUM('AEO Table 36'!$F$60,'AEO Table 36'!$F$68,'AEO Table 36'!$F$76)/SUM('AEO Table 36'!$F$53,'AEO Table 36'!$F$61,'AEO Table 36'!$F$69)</f>
        <v>1.1578494807111914</v>
      </c>
      <c r="V8" s="3">
        <f>SUM('BTS 1-12'!AB$15,'BTS 1-12'!AB$18,'BTS 1-12'!AB$11)*SUM('AEO Table 36'!$F$60,'AEO Table 36'!$F$68,'AEO Table 36'!$F$76)/SUM('AEO Table 36'!$F$53,'AEO Table 36'!$F$61,'AEO Table 36'!$F$69)</f>
        <v>0.86779568128901385</v>
      </c>
      <c r="W8" s="3">
        <f>SUM('BTS 1-12'!AC$15,'BTS 1-12'!AC$18,'BTS 1-12'!AC$11)*SUM('AEO Table 36'!$F$60,'AEO Table 36'!$F$68,'AEO Table 36'!$F$76)/SUM('AEO Table 36'!$F$53,'AEO Table 36'!$F$61,'AEO Table 36'!$F$69)</f>
        <v>0.86652833290820042</v>
      </c>
      <c r="X8" s="3">
        <f>SUM('BTS 1-12'!AD$15,'BTS 1-12'!AD$18,'BTS 1-12'!AD$11)*SUM('AEO Table 36'!$F$60,'AEO Table 36'!$F$68,'AEO Table 36'!$F$76)/SUM('AEO Table 36'!$F$53,'AEO Table 36'!$F$61,'AEO Table 36'!$F$69)</f>
        <v>0.83315482554677889</v>
      </c>
      <c r="Y8" s="3">
        <f>SUM('BTS 1-12'!AE$15,'BTS 1-12'!AE$18,'BTS 1-12'!AE$11)*SUM('AEO Table 36'!$F$60,'AEO Table 36'!$F$68,'AEO Table 36'!$F$76)/SUM('AEO Table 36'!$F$53,'AEO Table 36'!$F$61,'AEO Table 36'!$F$69)</f>
        <v>0.7881217130818734</v>
      </c>
      <c r="Z8" s="3">
        <f>SUM('BTS 1-12'!AF$15,'BTS 1-12'!AF$18,'BTS 1-12'!AF$11)*SUM('AEO Table 36'!$F$60,'AEO Table 36'!$F$68,'AEO Table 36'!$F$76)/SUM('AEO Table 36'!$F$53,'AEO Table 36'!$F$61,'AEO Table 36'!$F$69)</f>
        <v>0.9941925598021446</v>
      </c>
      <c r="AA8" s="3">
        <f>SUM('BTS 1-12'!AG$15,'BTS 1-12'!AG$18,'BTS 1-12'!AG$11)*SUM('AEO Table 36'!$F$60,'AEO Table 36'!$F$68,'AEO Table 36'!$F$76)/SUM('AEO Table 36'!$F$53,'AEO Table 36'!$F$61,'AEO Table 36'!$F$69)</f>
        <v>0.86509200474327841</v>
      </c>
      <c r="AB8" s="3">
        <f>SUM('BTS 1-12'!AH$15,'BTS 1-12'!AH$18,'BTS 1-12'!AH$11)*SUM('AEO Table 36'!$F$60,'AEO Table 36'!$F$68,'AEO Table 36'!$F$76)/SUM('AEO Table 36'!$F$53,'AEO Table 36'!$F$61,'AEO Table 36'!$F$69)</f>
        <v>0.99647378688760879</v>
      </c>
      <c r="AC8" s="3">
        <f>SUM('BTS 1-12'!AI$15,'BTS 1-12'!AI$18,'BTS 1-12'!AI$11)*SUM('AEO Table 36'!$F$60,'AEO Table 36'!$F$68,'AEO Table 36'!$F$76)/SUM('AEO Table 36'!$F$53,'AEO Table 36'!$F$61,'AEO Table 36'!$F$69)</f>
        <v>0.99174235293257185</v>
      </c>
      <c r="AD8" s="52">
        <f t="shared" si="0"/>
        <v>1.0324664809027115</v>
      </c>
      <c r="AE8" s="52">
        <f t="shared" si="0"/>
        <v>1.0731906088728511</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row>
    <row r="10" spans="1:62" x14ac:dyDescent="0.25">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3099F-7694-4C7C-A6F0-479D8B6DE8D5}">
  <sheetPr>
    <tabColor theme="3"/>
  </sheetPr>
  <dimension ref="A1:BJ10"/>
  <sheetViews>
    <sheetView topLeftCell="Q1" workbookViewId="0">
      <selection activeCell="AA2" sqref="AA2"/>
    </sheetView>
  </sheetViews>
  <sheetFormatPr defaultRowHeight="15" x14ac:dyDescent="0.25"/>
  <cols>
    <col min="1" max="1" width="31.140625" customWidth="1"/>
  </cols>
  <sheetData>
    <row r="1" spans="1:62" x14ac:dyDescent="0.25">
      <c r="A1" s="2" t="s">
        <v>38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39</v>
      </c>
      <c r="AF1" t="s">
        <v>40</v>
      </c>
      <c r="AG1" t="s">
        <v>41</v>
      </c>
      <c r="AH1" t="s">
        <v>42</v>
      </c>
      <c r="AI1" t="s">
        <v>43</v>
      </c>
      <c r="AJ1" t="s">
        <v>44</v>
      </c>
      <c r="AK1" t="s">
        <v>45</v>
      </c>
      <c r="AL1" t="s">
        <v>46</v>
      </c>
      <c r="AM1" t="s">
        <v>47</v>
      </c>
      <c r="AN1" t="s">
        <v>48</v>
      </c>
      <c r="AO1" t="s">
        <v>49</v>
      </c>
      <c r="AP1" t="s">
        <v>50</v>
      </c>
      <c r="AQ1" t="s">
        <v>51</v>
      </c>
      <c r="AR1" t="s">
        <v>52</v>
      </c>
      <c r="AS1" t="s">
        <v>53</v>
      </c>
      <c r="AT1" t="s">
        <v>54</v>
      </c>
      <c r="AU1" t="s">
        <v>55</v>
      </c>
      <c r="AV1" t="s">
        <v>56</v>
      </c>
      <c r="AW1" t="s">
        <v>57</v>
      </c>
      <c r="AX1" t="s">
        <v>58</v>
      </c>
      <c r="AY1" t="s">
        <v>59</v>
      </c>
      <c r="AZ1" t="s">
        <v>60</v>
      </c>
      <c r="BA1" t="s">
        <v>61</v>
      </c>
      <c r="BB1" t="s">
        <v>62</v>
      </c>
      <c r="BC1" t="s">
        <v>63</v>
      </c>
      <c r="BD1" t="s">
        <v>64</v>
      </c>
      <c r="BE1" t="s">
        <v>65</v>
      </c>
      <c r="BF1" t="s">
        <v>66</v>
      </c>
      <c r="BG1" t="s">
        <v>67</v>
      </c>
      <c r="BH1" t="s">
        <v>68</v>
      </c>
      <c r="BI1" t="s">
        <v>69</v>
      </c>
      <c r="BJ1" t="s">
        <v>70</v>
      </c>
    </row>
    <row r="2" spans="1:62"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row>
    <row r="3" spans="1:62" x14ac:dyDescent="0.25">
      <c r="A3" t="s">
        <v>3</v>
      </c>
      <c r="B3" s="3">
        <f>INDEX('FRED Data'!$F$13:$F$43,MATCH(_xlfn.NUMBERVALUE(RIGHT(B$1,4)),'FRED Data'!$K$13:$K$43,0),1)*10^6*'AEO2021 Table 49'!$F$149/'AEO2021 Table 49'!$F$155</f>
        <v>2454.207480336589</v>
      </c>
      <c r="C3" s="3">
        <f>INDEX('FRED Data'!$F$13:$F$43,MATCH(_xlfn.NUMBERVALUE(RIGHT(C$1,4)),'FRED Data'!$K$13:$K$43,0),1)*10^6*'AEO2021 Table 49'!$F$149/'AEO2021 Table 49'!$F$155</f>
        <v>1955.558481480685</v>
      </c>
      <c r="D3" s="3">
        <f>INDEX('FRED Data'!$F$13:$F$43,MATCH(_xlfn.NUMBERVALUE(RIGHT(D$1,4)),'FRED Data'!$K$13:$K$43,0),1)*10^6*'AEO2021 Table 49'!$F$149/'AEO2021 Table 49'!$F$155</f>
        <v>2191.993235738802</v>
      </c>
      <c r="E3" s="3">
        <f>INDEX('FRED Data'!$F$13:$F$43,MATCH(_xlfn.NUMBERVALUE(RIGHT(E$1,4)),'FRED Data'!$K$13:$K$43,0),1)*10^6*'AEO2021 Table 49'!$F$149/'AEO2021 Table 49'!$F$155</f>
        <v>2671.4917560566651</v>
      </c>
      <c r="F3" s="3">
        <f>INDEX('FRED Data'!$F$13:$F$43,MATCH(_xlfn.NUMBERVALUE(RIGHT(F$1,4)),'FRED Data'!$K$13:$K$43,0),1)*10^6*'AEO2021 Table 49'!$F$149/'AEO2021 Table 49'!$F$155</f>
        <v>3126.6838997685531</v>
      </c>
      <c r="G3" s="3">
        <f>INDEX('FRED Data'!$F$13:$F$43,MATCH(_xlfn.NUMBERVALUE(RIGHT(G$1,4)),'FRED Data'!$K$13:$K$43,0),1)*10^6*'AEO2021 Table 49'!$F$149/'AEO2021 Table 49'!$F$155</f>
        <v>3447.8226937141571</v>
      </c>
      <c r="H3" s="3">
        <f>INDEX('FRED Data'!$F$13:$F$43,MATCH(_xlfn.NUMBERVALUE(RIGHT(H$1,4)),'FRED Data'!$K$13:$K$43,0),1)*10^6*'AEO2021 Table 49'!$F$149/'AEO2021 Table 49'!$F$155</f>
        <v>3157.6192881761572</v>
      </c>
      <c r="I3" s="3">
        <f>INDEX('FRED Data'!$F$13:$F$43,MATCH(_xlfn.NUMBERVALUE(RIGHT(I$1,4)),'FRED Data'!$K$13:$K$43,0),1)*10^6*'AEO2021 Table 49'!$F$149/'AEO2021 Table 49'!$F$155</f>
        <v>3323.3445832168932</v>
      </c>
      <c r="J3" s="3">
        <f>INDEX('FRED Data'!$F$13:$F$43,MATCH(_xlfn.NUMBERVALUE(RIGHT(J$1,4)),'FRED Data'!$K$13:$K$43,0),1)*10^6*'AEO2021 Table 49'!$F$149/'AEO2021 Table 49'!$F$155</f>
        <v>3753.4937934559593</v>
      </c>
      <c r="K3" s="3">
        <f>INDEX('FRED Data'!$F$13:$F$43,MATCH(_xlfn.NUMBERVALUE(RIGHT(K$1,4)),'FRED Data'!$K$13:$K$43,0),1)*10^6*'AEO2021 Table 49'!$F$149/'AEO2021 Table 49'!$F$155</f>
        <v>4606.4266452656138</v>
      </c>
      <c r="L3" s="3">
        <f>INDEX('FRED Data'!$F$13:$F$43,MATCH(_xlfn.NUMBERVALUE(RIGHT(L$1,4)),'FRED Data'!$K$13:$K$43,0),1)*10^6*'AEO2021 Table 49'!$F$149/'AEO2021 Table 49'!$F$155</f>
        <v>4075.3691442684117</v>
      </c>
      <c r="M3" s="3">
        <f>INDEX('FRED Data'!$F$13:$F$43,MATCH(_xlfn.NUMBERVALUE(RIGHT(M$1,4)),'FRED Data'!$K$13:$K$43,0),1)*10^6*'AEO2021 Table 49'!$F$149/'AEO2021 Table 49'!$F$155</f>
        <v>3092.8022838935581</v>
      </c>
      <c r="N3" s="3">
        <f>INDEX('FRED Data'!$F$13:$F$43,MATCH(_xlfn.NUMBERVALUE(RIGHT(N$1,4)),'FRED Data'!$K$13:$K$43,0),1)*10^6*'AEO2021 Table 49'!$F$149/'AEO2021 Table 49'!$F$155</f>
        <v>2841.6363922984874</v>
      </c>
      <c r="O3" s="3">
        <f>INDEX('FRED Data'!$F$13:$F$43,MATCH(_xlfn.NUMBERVALUE(RIGHT(O$1,4)),'FRED Data'!$K$13:$K$43,0),1)*10^6*'AEO2021 Table 49'!$F$149/'AEO2021 Table 49'!$F$155</f>
        <v>2895.4050435783702</v>
      </c>
      <c r="P3" s="3">
        <f>INDEX('FRED Data'!$F$13:$F$43,MATCH(_xlfn.NUMBERVALUE(RIGHT(P$1,4)),'FRED Data'!$K$13:$K$43,0),1)*10^6*'AEO2021 Table 49'!$F$149/'AEO2021 Table 49'!$F$155</f>
        <v>3791.7947505320403</v>
      </c>
      <c r="Q3" s="3">
        <f>INDEX('FRED Data'!$F$13:$F$43,MATCH(_xlfn.NUMBERVALUE(RIGHT(Q$1,4)),'FRED Data'!$K$13:$K$43,0),1)*10^6*'AEO2021 Table 49'!$F$149/'AEO2021 Table 49'!$F$155</f>
        <v>4399.4541656814063</v>
      </c>
      <c r="R3" s="3">
        <f>INDEX('FRED Data'!$F$13:$F$43,MATCH(_xlfn.NUMBERVALUE(RIGHT(R$1,4)),'FRED Data'!$K$13:$K$43,0),1)*10^6*'AEO2021 Table 49'!$F$149/'AEO2021 Table 49'!$F$155</f>
        <v>4817.0819091840613</v>
      </c>
      <c r="S3" s="3">
        <f>INDEX('FRED Data'!$F$13:$F$43,MATCH(_xlfn.NUMBERVALUE(RIGHT(S$1,4)),'FRED Data'!$K$13:$K$43,0),1)*10^6*'AEO2021 Table 49'!$F$149/'AEO2021 Table 49'!$F$155</f>
        <v>3298.3016497440708</v>
      </c>
      <c r="T3" s="3">
        <f>INDEX('FRED Data'!$F$13:$F$43,MATCH(_xlfn.NUMBERVALUE(RIGHT(T$1,4)),'FRED Data'!$K$13:$K$43,0),1)*10^6*'AEO2021 Table 49'!$F$149/'AEO2021 Table 49'!$F$155</f>
        <v>2634.6639127142794</v>
      </c>
      <c r="U3" s="3">
        <f>INDEX('FRED Data'!$F$13:$F$43,MATCH(_xlfn.NUMBERVALUE(RIGHT(U$1,4)),'FRED Data'!$K$13:$K$43,0),1)*10^6*'AEO2021 Table 49'!$F$149/'AEO2021 Table 49'!$F$155</f>
        <v>1758.897798032345</v>
      </c>
      <c r="V3" s="3">
        <f>INDEX('FRED Data'!$F$13:$F$43,MATCH(_xlfn.NUMBERVALUE(RIGHT(V$1,4)),'FRED Data'!$K$13:$K$43,0),1)*10^6*'AEO2021 Table 49'!$F$149/'AEO2021 Table 49'!$F$155</f>
        <v>1921.6768656056906</v>
      </c>
      <c r="W3" s="3">
        <f>INDEX('FRED Data'!$F$13:$F$43,MATCH(_xlfn.NUMBERVALUE(RIGHT(W$1,4)),'FRED Data'!$K$13:$K$43,0),1)*10^6*'AEO2021 Table 49'!$F$149/'AEO2021 Table 49'!$F$155</f>
        <v>2702.4271444642691</v>
      </c>
      <c r="X3" s="3">
        <f>INDEX('FRED Data'!$F$13:$F$43,MATCH(_xlfn.NUMBERVALUE(RIGHT(X$1,4)),'FRED Data'!$K$13:$K$43,0),1)*10^6*'AEO2021 Table 49'!$F$149/'AEO2021 Table 49'!$F$155</f>
        <v>3059.6572248854113</v>
      </c>
      <c r="Y3" s="3">
        <f>INDEX('FRED Data'!$F$13:$F$43,MATCH(_xlfn.NUMBERVALUE(RIGHT(Y$1,4)),'FRED Data'!$K$13:$K$43,0),1)*10^6*'AEO2021 Table 49'!$F$149/'AEO2021 Table 49'!$F$155</f>
        <v>3110.4796486979035</v>
      </c>
      <c r="Z3" s="3">
        <f>INDEX('FRED Data'!$F$13:$F$43,MATCH(_xlfn.NUMBERVALUE(RIGHT(Z$1,4)),'FRED Data'!$K$13:$K$43,0),1)*10^6*'AEO2021 Table 49'!$F$149/'AEO2021 Table 49'!$F$155</f>
        <v>3589.2416121489191</v>
      </c>
      <c r="AA3" s="3">
        <f>INDEX('FRED Data'!$F$13:$F$43,MATCH(_xlfn.NUMBERVALUE(RIGHT(AA$1,4)),'FRED Data'!$K$13:$K$43,0),1)*10^6*'AEO2021 Table 49'!$F$149/'AEO2021 Table 49'!$F$155</f>
        <v>3969.3049554423401</v>
      </c>
      <c r="AB3" s="3">
        <f>INDEX('FRED Data'!$F$13:$F$43,MATCH(_xlfn.NUMBERVALUE(RIGHT(AB$1,4)),'FRED Data'!$K$13:$K$43,0),1)*10^6*'AEO2021 Table 49'!$F$149/'AEO2021 Table 49'!$F$155</f>
        <v>3550.9406550728372</v>
      </c>
      <c r="AC3" s="3">
        <f>INDEX('FRED Data'!$F$13:$F$43,MATCH(_xlfn.NUMBERVALUE(RIGHT(AC$1,4)),'FRED Data'!$K$13:$K$43,0),1)*10^6*'AEO2021 Table 49'!$F$149/'AEO2021 Table 49'!$F$155</f>
        <v>3663.6338557005379</v>
      </c>
      <c r="AD3" s="3">
        <f>INDEX('FRED Data'!$F$13:$F$43,MATCH(_xlfn.NUMBERVALUE(RIGHT(AD$1,4)),'FRED Data'!$K$13:$K$43,0),1)*10^6*'AEO2021 Table 49'!$F$149/'AEO2021 Table 49'!$F$155</f>
        <v>4300.7555455238116</v>
      </c>
      <c r="AE3" s="3">
        <f>INDEX('FRED Data'!$F$13:$F$43,MATCH(_xlfn.NUMBERVALUE(RIGHT(AE$1,4)),'FRED Data'!$K$13:$K$43,0),1)*10^6*'AEO2021 Table 49'!$F$149/'AEO2021 Table 49'!$F$155</f>
        <v>4658.7221828118027</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row>
    <row r="4" spans="1:62" x14ac:dyDescent="0.25">
      <c r="A4" t="s">
        <v>4</v>
      </c>
      <c r="B4" s="3">
        <f>INDEX('FRED Data'!$F$13:$F$43,MATCH(_xlfn.NUMBERVALUE(RIGHT(B$1,4)),'FRED Data'!$K$13:$K$43,0),1)*10^6*'AEO2021 Table 49'!$F$147/'AEO2021 Table 49'!$F$155</f>
        <v>2632.2792837335282</v>
      </c>
      <c r="C4" s="3">
        <f>INDEX('FRED Data'!$F$13:$F$43,MATCH(_xlfn.NUMBERVALUE(RIGHT(C$1,4)),'FRED Data'!$K$13:$K$43,0),1)*10^6*'AEO2021 Table 49'!$F$147/'AEO2021 Table 49'!$F$155</f>
        <v>2097.4494292654613</v>
      </c>
      <c r="D4" s="3">
        <f>INDEX('FRED Data'!$F$13:$F$43,MATCH(_xlfn.NUMBERVALUE(RIGHT(D$1,4)),'FRED Data'!$K$13:$K$43,0),1)*10^6*'AEO2021 Table 49'!$F$147/'AEO2021 Table 49'!$F$155</f>
        <v>2351.0393602613981</v>
      </c>
      <c r="E4" s="3">
        <f>INDEX('FRED Data'!$F$13:$F$43,MATCH(_xlfn.NUMBERVALUE(RIGHT(E$1,4)),'FRED Data'!$K$13:$K$43,0),1)*10^6*'AEO2021 Table 49'!$F$147/'AEO2021 Table 49'!$F$155</f>
        <v>2865.3292203185792</v>
      </c>
      <c r="F4" s="3">
        <f>INDEX('FRED Data'!$F$13:$F$43,MATCH(_xlfn.NUMBERVALUE(RIGHT(F$1,4)),'FRED Data'!$K$13:$K$43,0),1)*10^6*'AEO2021 Table 49'!$F$147/'AEO2021 Table 49'!$F$155</f>
        <v>3353.5490874696357</v>
      </c>
      <c r="G4" s="3">
        <f>INDEX('FRED Data'!$F$13:$F$43,MATCH(_xlfn.NUMBERVALUE(RIGHT(G$1,4)),'FRED Data'!$K$13:$K$43,0),1)*10^6*'AEO2021 Table 49'!$F$147/'AEO2021 Table 49'!$F$155</f>
        <v>3697.9889937444914</v>
      </c>
      <c r="H4" s="3">
        <f>INDEX('FRED Data'!$F$13:$F$43,MATCH(_xlfn.NUMBERVALUE(RIGHT(H$1,4)),'FRED Data'!$K$13:$K$43,0),1)*10^6*'AEO2021 Table 49'!$F$147/'AEO2021 Table 49'!$F$155</f>
        <v>3386.7290784410666</v>
      </c>
      <c r="I4" s="3">
        <f>INDEX('FRED Data'!$F$13:$F$43,MATCH(_xlfn.NUMBERVALUE(RIGHT(I$1,4)),'FRED Data'!$K$13:$K$43,0),1)*10^6*'AEO2021 Table 49'!$F$147/'AEO2021 Table 49'!$F$155</f>
        <v>3564.4790300737327</v>
      </c>
      <c r="J4" s="3">
        <f>INDEX('FRED Data'!$F$13:$F$43,MATCH(_xlfn.NUMBERVALUE(RIGHT(J$1,4)),'FRED Data'!$K$13:$K$43,0),1)*10^6*'AEO2021 Table 49'!$F$147/'AEO2021 Table 49'!$F$155</f>
        <v>4025.8389045336316</v>
      </c>
      <c r="K4" s="3">
        <f>INDEX('FRED Data'!$F$13:$F$43,MATCH(_xlfn.NUMBERVALUE(RIGHT(K$1,4)),'FRED Data'!$K$13:$K$43,0),1)*10^6*'AEO2021 Table 49'!$F$147/'AEO2021 Table 49'!$F$155</f>
        <v>4940.658655603087</v>
      </c>
      <c r="L4" s="3">
        <f>INDEX('FRED Data'!$F$13:$F$43,MATCH(_xlfn.NUMBERVALUE(RIGHT(L$1,4)),'FRED Data'!$K$13:$K$43,0),1)*10^6*'AEO2021 Table 49'!$F$147/'AEO2021 Table 49'!$F$155</f>
        <v>4371.0688105935205</v>
      </c>
      <c r="M4" s="3">
        <f>INDEX('FRED Data'!$F$13:$F$43,MATCH(_xlfn.NUMBERVALUE(RIGHT(M$1,4)),'FRED Data'!$K$13:$K$43,0),1)*10^6*'AEO2021 Table 49'!$F$147/'AEO2021 Table 49'!$F$155</f>
        <v>3317.2090973580684</v>
      </c>
      <c r="N4" s="3">
        <f>INDEX('FRED Data'!$F$13:$F$43,MATCH(_xlfn.NUMBERVALUE(RIGHT(N$1,4)),'FRED Data'!$K$13:$K$43,0),1)*10^6*'AEO2021 Table 49'!$F$147/'AEO2021 Table 49'!$F$155</f>
        <v>3047.8191706614498</v>
      </c>
      <c r="O4" s="3">
        <f>INDEX('FRED Data'!$F$13:$F$43,MATCH(_xlfn.NUMBERVALUE(RIGHT(O$1,4)),'FRED Data'!$K$13:$K$43,0),1)*10^6*'AEO2021 Table 49'!$F$147/'AEO2021 Table 49'!$F$155</f>
        <v>3105.4891549689369</v>
      </c>
      <c r="P4" s="3">
        <f>INDEX('FRED Data'!$F$13:$F$43,MATCH(_xlfn.NUMBERVALUE(RIGHT(P$1,4)),'FRED Data'!$K$13:$K$43,0),1)*10^6*'AEO2021 Table 49'!$F$147/'AEO2021 Table 49'!$F$155</f>
        <v>4066.9188933554033</v>
      </c>
      <c r="Q4" s="3">
        <f>INDEX('FRED Data'!$F$13:$F$43,MATCH(_xlfn.NUMBERVALUE(RIGHT(Q$1,4)),'FRED Data'!$K$13:$K$43,0),1)*10^6*'AEO2021 Table 49'!$F$147/'AEO2021 Table 49'!$F$155</f>
        <v>4718.6687160085121</v>
      </c>
      <c r="R4" s="3">
        <f>INDEX('FRED Data'!$F$13:$F$43,MATCH(_xlfn.NUMBERVALUE(RIGHT(R$1,4)),'FRED Data'!$K$13:$K$43,0),1)*10^6*'AEO2021 Table 49'!$F$147/'AEO2021 Table 49'!$F$155</f>
        <v>5166.5985941228309</v>
      </c>
      <c r="S4" s="3">
        <f>INDEX('FRED Data'!$F$13:$F$43,MATCH(_xlfn.NUMBERVALUE(RIGHT(S$1,4)),'FRED Data'!$K$13:$K$43,0),1)*10^6*'AEO2021 Table 49'!$F$147/'AEO2021 Table 49'!$F$155</f>
        <v>3537.6190373825743</v>
      </c>
      <c r="T4" s="3">
        <f>INDEX('FRED Data'!$F$13:$F$43,MATCH(_xlfn.NUMBERVALUE(RIGHT(T$1,4)),'FRED Data'!$K$13:$K$43,0),1)*10^6*'AEO2021 Table 49'!$F$147/'AEO2021 Table 49'!$F$155</f>
        <v>2825.8292310668753</v>
      </c>
      <c r="U4" s="3">
        <f>INDEX('FRED Data'!$F$13:$F$43,MATCH(_xlfn.NUMBERVALUE(RIGHT(U$1,4)),'FRED Data'!$K$13:$K$43,0),1)*10^6*'AEO2021 Table 49'!$F$147/'AEO2021 Table 49'!$F$155</f>
        <v>1886.519486661364</v>
      </c>
      <c r="V4" s="3">
        <f>INDEX('FRED Data'!$F$13:$F$43,MATCH(_xlfn.NUMBERVALUE(RIGHT(V$1,4)),'FRED Data'!$K$13:$K$43,0),1)*10^6*'AEO2021 Table 49'!$F$147/'AEO2021 Table 49'!$F$155</f>
        <v>2061.1094391538941</v>
      </c>
      <c r="W4" s="3">
        <f>INDEX('FRED Data'!$F$13:$F$43,MATCH(_xlfn.NUMBERVALUE(RIGHT(W$1,4)),'FRED Data'!$K$13:$K$43,0),1)*10^6*'AEO2021 Table 49'!$F$147/'AEO2021 Table 49'!$F$155</f>
        <v>2898.5092112900102</v>
      </c>
      <c r="X4" s="3">
        <f>INDEX('FRED Data'!$F$13:$F$43,MATCH(_xlfn.NUMBERVALUE(RIGHT(X$1,4)),'FRED Data'!$K$13:$K$43,0),1)*10^6*'AEO2021 Table 49'!$F$147/'AEO2021 Table 49'!$F$155</f>
        <v>3281.6591070315353</v>
      </c>
      <c r="Y4" s="3">
        <f>INDEX('FRED Data'!$F$13:$F$43,MATCH(_xlfn.NUMBERVALUE(RIGHT(Y$1,4)),'FRED Data'!$K$13:$K$43,0),1)*10^6*'AEO2021 Table 49'!$F$147/'AEO2021 Table 49'!$F$155</f>
        <v>3336.1690921988857</v>
      </c>
      <c r="Z4" s="3">
        <f>INDEX('FRED Data'!$F$13:$F$43,MATCH(_xlfn.NUMBERVALUE(RIGHT(Z$1,4)),'FRED Data'!$K$13:$K$43,0),1)*10^6*'AEO2021 Table 49'!$F$147/'AEO2021 Table 49'!$F$155</f>
        <v>3849.6689524710337</v>
      </c>
      <c r="AA4" s="3">
        <f>INDEX('FRED Data'!$F$13:$F$43,MATCH(_xlfn.NUMBERVALUE(RIGHT(AA$1,4)),'FRED Data'!$K$13:$K$43,0),1)*10^6*'AEO2021 Table 49'!$F$147/'AEO2021 Table 49'!$F$155</f>
        <v>4257.3088415486145</v>
      </c>
      <c r="AB4" s="3">
        <f>INDEX('FRED Data'!$F$13:$F$43,MATCH(_xlfn.NUMBERVALUE(RIGHT(AB$1,4)),'FRED Data'!$K$13:$K$43,0),1)*10^6*'AEO2021 Table 49'!$F$147/'AEO2021 Table 49'!$F$155</f>
        <v>3808.5889636492611</v>
      </c>
      <c r="AC4" s="3">
        <f>INDEX('FRED Data'!$F$13:$F$43,MATCH(_xlfn.NUMBERVALUE(RIGHT(AC$1,4)),'FRED Data'!$K$13:$K$43,0),1)*10^6*'AEO2021 Table 49'!$F$147/'AEO2021 Table 49'!$F$155</f>
        <v>3929.4589307594738</v>
      </c>
      <c r="AD4" s="3">
        <f>INDEX('FRED Data'!$F$13:$F$43,MATCH(_xlfn.NUMBERVALUE(RIGHT(AD$1,4)),'FRED Data'!$K$13:$K$43,0),1)*10^6*'AEO2021 Table 49'!$F$147/'AEO2021 Table 49'!$F$155</f>
        <v>4612.8087448139468</v>
      </c>
      <c r="AE4" s="3">
        <f>INDEX('FRED Data'!$F$13:$F$43,MATCH(_xlfn.NUMBERVALUE(RIGHT(AE$1,4)),'FRED Data'!$K$13:$K$43,0),1)*10^6*'AEO2021 Table 49'!$F$147/'AEO2021 Table 49'!$F$155</f>
        <v>4996.7486403405055</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row>
    <row r="5" spans="1:62" x14ac:dyDescent="0.25">
      <c r="A5" t="s">
        <v>5</v>
      </c>
      <c r="B5" s="3">
        <f>INDEX('FRED Data'!$F$13:$F$43,MATCH(_xlfn.NUMBERVALUE(RIGHT(B$1,4)),'FRED Data'!$K$13:$K$43,0),1)*10^6*'AEO2021 Table 49'!$F$146/'AEO2021 Table 49'!$F$155</f>
        <v>272322.79927304364</v>
      </c>
      <c r="C5" s="3">
        <f>INDEX('FRED Data'!$F$13:$F$43,MATCH(_xlfn.NUMBERVALUE(RIGHT(C$1,4)),'FRED Data'!$K$13:$K$43,0),1)*10^6*'AEO2021 Table 49'!$F$146/'AEO2021 Table 49'!$F$155</f>
        <v>216991.90638353265</v>
      </c>
      <c r="D5" s="3">
        <f>INDEX('FRED Data'!$F$13:$F$43,MATCH(_xlfn.NUMBERVALUE(RIGHT(D$1,4)),'FRED Data'!$K$13:$K$43,0),1)*10^6*'AEO2021 Table 49'!$F$146/'AEO2021 Table 49'!$F$155</f>
        <v>243227.08602538353</v>
      </c>
      <c r="E5" s="3">
        <f>INDEX('FRED Data'!$F$13:$F$43,MATCH(_xlfn.NUMBERVALUE(RIGHT(E$1,4)),'FRED Data'!$K$13:$K$43,0),1)*10^6*'AEO2021 Table 49'!$F$146/'AEO2021 Table 49'!$F$155</f>
        <v>296433.0110934361</v>
      </c>
      <c r="F5" s="3">
        <f>INDEX('FRED Data'!$F$13:$F$43,MATCH(_xlfn.NUMBERVALUE(RIGHT(F$1,4)),'FRED Data'!$K$13:$K$43,0),1)*10^6*'AEO2021 Table 49'!$F$146/'AEO2021 Table 49'!$F$155</f>
        <v>346941.8616188686</v>
      </c>
      <c r="G5" s="3">
        <f>INDEX('FRED Data'!$F$13:$F$43,MATCH(_xlfn.NUMBERVALUE(RIGHT(G$1,4)),'FRED Data'!$K$13:$K$43,0),1)*10^6*'AEO2021 Table 49'!$F$146/'AEO2021 Table 49'!$F$155</f>
        <v>382575.93739409279</v>
      </c>
      <c r="H5" s="3">
        <f>INDEX('FRED Data'!$F$13:$F$43,MATCH(_xlfn.NUMBERVALUE(RIGHT(H$1,4)),'FRED Data'!$K$13:$K$43,0),1)*10^6*'AEO2021 Table 49'!$F$146/'AEO2021 Table 49'!$F$155</f>
        <v>350374.50194583979</v>
      </c>
      <c r="I5" s="3">
        <f>INDEX('FRED Data'!$F$13:$F$43,MATCH(_xlfn.NUMBERVALUE(RIGHT(I$1,4)),'FRED Data'!$K$13:$K$43,0),1)*10^6*'AEO2021 Table 49'!$F$146/'AEO2021 Table 49'!$F$155</f>
        <v>368763.64655461366</v>
      </c>
      <c r="J5" s="3">
        <f>INDEX('FRED Data'!$F$13:$F$43,MATCH(_xlfn.NUMBERVALUE(RIGHT(J$1,4)),'FRED Data'!$K$13:$K$43,0),1)*10^6*'AEO2021 Table 49'!$F$146/'AEO2021 Table 49'!$F$155</f>
        <v>416493.69300583145</v>
      </c>
      <c r="K5" s="3">
        <f>INDEX('FRED Data'!$F$13:$F$43,MATCH(_xlfn.NUMBERVALUE(RIGHT(K$1,4)),'FRED Data'!$K$13:$K$43,0),1)*10^6*'AEO2021 Table 49'!$F$146/'AEO2021 Table 49'!$F$155</f>
        <v>511136.49059232138</v>
      </c>
      <c r="L5" s="3">
        <f>INDEX('FRED Data'!$F$13:$F$43,MATCH(_xlfn.NUMBERVALUE(RIGHT(L$1,4)),'FRED Data'!$K$13:$K$43,0),1)*10^6*'AEO2021 Table 49'!$F$146/'AEO2021 Table 49'!$F$155</f>
        <v>452209.49831265025</v>
      </c>
      <c r="M5" s="3">
        <f>INDEX('FRED Data'!$F$13:$F$43,MATCH(_xlfn.NUMBERVALUE(RIGHT(M$1,4)),'FRED Data'!$K$13:$K$43,0),1)*10^6*'AEO2021 Table 49'!$F$146/'AEO2021 Table 49'!$F$155</f>
        <v>343182.3031655192</v>
      </c>
      <c r="N5" s="3">
        <f>INDEX('FRED Data'!$F$13:$F$43,MATCH(_xlfn.NUMBERVALUE(RIGHT(N$1,4)),'FRED Data'!$K$13:$K$43,0),1)*10^6*'AEO2021 Table 49'!$F$146/'AEO2021 Table 49'!$F$155</f>
        <v>315312.5328917774</v>
      </c>
      <c r="O5" s="3">
        <f>INDEX('FRED Data'!$F$13:$F$43,MATCH(_xlfn.NUMBERVALUE(RIGHT(O$1,4)),'FRED Data'!$K$13:$K$43,0),1)*10^6*'AEO2021 Table 49'!$F$146/'AEO2021 Table 49'!$F$155</f>
        <v>321278.78869817959</v>
      </c>
      <c r="P5" s="3">
        <f>INDEX('FRED Data'!$F$13:$F$43,MATCH(_xlfn.NUMBERVALUE(RIGHT(P$1,4)),'FRED Data'!$K$13:$K$43,0),1)*10^6*'AEO2021 Table 49'!$F$146/'AEO2021 Table 49'!$F$155</f>
        <v>420743.62864874804</v>
      </c>
      <c r="Q5" s="3">
        <f>INDEX('FRED Data'!$F$13:$F$43,MATCH(_xlfn.NUMBERVALUE(RIGHT(Q$1,4)),'FRED Data'!$K$13:$K$43,0),1)*10^6*'AEO2021 Table 49'!$F$146/'AEO2021 Table 49'!$F$155</f>
        <v>488170.49221425253</v>
      </c>
      <c r="R5" s="3">
        <f>INDEX('FRED Data'!$F$13:$F$43,MATCH(_xlfn.NUMBERVALUE(RIGHT(R$1,4)),'FRED Data'!$K$13:$K$43,0),1)*10^6*'AEO2021 Table 49'!$F$146/'AEO2021 Table 49'!$F$155</f>
        <v>534511.13662836293</v>
      </c>
      <c r="S5" s="3">
        <f>INDEX('FRED Data'!$F$13:$F$43,MATCH(_xlfn.NUMBERVALUE(RIGHT(S$1,4)),'FRED Data'!$K$13:$K$43,0),1)*10^6*'AEO2021 Table 49'!$F$146/'AEO2021 Table 49'!$F$155</f>
        <v>365984.84248039889</v>
      </c>
      <c r="T5" s="3">
        <f>INDEX('FRED Data'!$F$13:$F$43,MATCH(_xlfn.NUMBERVALUE(RIGHT(T$1,4)),'FRED Data'!$K$13:$K$43,0),1)*10^6*'AEO2021 Table 49'!$F$146/'AEO2021 Table 49'!$F$155</f>
        <v>292346.53451370855</v>
      </c>
      <c r="U5" s="3">
        <f>INDEX('FRED Data'!$F$13:$F$43,MATCH(_xlfn.NUMBERVALUE(RIGHT(U$1,4)),'FRED Data'!$K$13:$K$43,0),1)*10^6*'AEO2021 Table 49'!$F$146/'AEO2021 Table 49'!$F$155</f>
        <v>195170.12144778756</v>
      </c>
      <c r="V5" s="3">
        <f>INDEX('FRED Data'!$F$13:$F$43,MATCH(_xlfn.NUMBERVALUE(RIGHT(V$1,4)),'FRED Data'!$K$13:$K$43,0),1)*10^6*'AEO2021 Table 49'!$F$146/'AEO2021 Table 49'!$F$155</f>
        <v>213232.34793018331</v>
      </c>
      <c r="W5" s="3">
        <f>INDEX('FRED Data'!$F$13:$F$43,MATCH(_xlfn.NUMBERVALUE(RIGHT(W$1,4)),'FRED Data'!$K$13:$K$43,0),1)*10^6*'AEO2021 Table 49'!$F$146/'AEO2021 Table 49'!$F$155</f>
        <v>299865.65142040729</v>
      </c>
      <c r="X5" s="3">
        <f>INDEX('FRED Data'!$F$13:$F$43,MATCH(_xlfn.NUMBERVALUE(RIGHT(X$1,4)),'FRED Data'!$K$13:$K$43,0),1)*10^6*'AEO2021 Table 49'!$F$146/'AEO2021 Table 49'!$F$155</f>
        <v>339504.47424376447</v>
      </c>
      <c r="Y5" s="3">
        <f>INDEX('FRED Data'!$F$13:$F$43,MATCH(_xlfn.NUMBERVALUE(RIGHT(Y$1,4)),'FRED Data'!$K$13:$K$43,0),1)*10^6*'AEO2021 Table 49'!$F$146/'AEO2021 Table 49'!$F$155</f>
        <v>345143.81192378845</v>
      </c>
      <c r="Z5" s="3">
        <f>INDEX('FRED Data'!$F$13:$F$43,MATCH(_xlfn.NUMBERVALUE(RIGHT(Z$1,4)),'FRED Data'!$K$13:$K$43,0),1)*10^6*'AEO2021 Table 49'!$F$146/'AEO2021 Table 49'!$F$155</f>
        <v>398268.00746024662</v>
      </c>
      <c r="AA5" s="3">
        <f>INDEX('FRED Data'!$F$13:$F$43,MATCH(_xlfn.NUMBERVALUE(RIGHT(AA$1,4)),'FRED Data'!$K$13:$K$43,0),1)*10^6*'AEO2021 Table 49'!$F$146/'AEO2021 Table 49'!$F$155</f>
        <v>440440.44576303486</v>
      </c>
      <c r="AB5" s="3">
        <f>INDEX('FRED Data'!$F$13:$F$43,MATCH(_xlfn.NUMBERVALUE(RIGHT(AB$1,4)),'FRED Data'!$K$13:$K$43,0),1)*10^6*'AEO2021 Table 49'!$F$146/'AEO2021 Table 49'!$F$155</f>
        <v>394018.07181732991</v>
      </c>
      <c r="AC5" s="3">
        <f>INDEX('FRED Data'!$F$13:$F$43,MATCH(_xlfn.NUMBERVALUE(RIGHT(AC$1,4)),'FRED Data'!$K$13:$K$43,0),1)*10^6*'AEO2021 Table 49'!$F$146/'AEO2021 Table 49'!$F$155</f>
        <v>406522.69015129621</v>
      </c>
      <c r="AD5" s="3">
        <f>INDEX('FRED Data'!$F$13:$F$43,MATCH(_xlfn.NUMBERVALUE(RIGHT(AD$1,4)),'FRED Data'!$K$13:$K$43,0),1)*10^6*'AEO2021 Table 49'!$F$146/'AEO2021 Table 49'!$F$155</f>
        <v>477218.73498058278</v>
      </c>
      <c r="AE5" s="3">
        <f>INDEX('FRED Data'!$F$13:$F$43,MATCH(_xlfn.NUMBERVALUE(RIGHT(AE$1,4)),'FRED Data'!$K$13:$K$43,0),1)*10^6*'AEO2021 Table 49'!$F$146/'AEO2021 Table 49'!$F$155</f>
        <v>516939.28733553452</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row>
    <row r="6" spans="1:62" x14ac:dyDescent="0.25">
      <c r="A6" t="s">
        <v>6</v>
      </c>
      <c r="B6" s="3">
        <f>INDEX('FRED Data'!$F$13:$F$43,MATCH(_xlfn.NUMBERVALUE(RIGHT(B$1,4)),'FRED Data'!$K$13:$K$43,0),1)*10^6*SUM('AEO2021 Table 49'!$F$152:$F$153)/'AEO2021 Table 49'!$F$155</f>
        <v>27.689004811255938</v>
      </c>
      <c r="C6" s="3">
        <f>INDEX('FRED Data'!$F$13:$F$43,MATCH(_xlfn.NUMBERVALUE(RIGHT(C$1,4)),'FRED Data'!$K$13:$K$43,0),1)*10^6*SUM('AEO2021 Table 49'!$F$152:$F$153)/'AEO2021 Table 49'!$F$155</f>
        <v>22.063117579197034</v>
      </c>
      <c r="D6" s="3">
        <f>INDEX('FRED Data'!$F$13:$F$43,MATCH(_xlfn.NUMBERVALUE(RIGHT(D$1,4)),'FRED Data'!$K$13:$K$43,0),1)*10^6*SUM('AEO2021 Table 49'!$F$152:$F$153)/'AEO2021 Table 49'!$F$155</f>
        <v>24.730635749789215</v>
      </c>
      <c r="E6" s="3">
        <f>INDEX('FRED Data'!$F$13:$F$43,MATCH(_xlfn.NUMBERVALUE(RIGHT(E$1,4)),'FRED Data'!$K$13:$K$43,0),1)*10^6*SUM('AEO2021 Table 49'!$F$152:$F$153)/'AEO2021 Table 49'!$F$155</f>
        <v>30.140462320055608</v>
      </c>
      <c r="F6" s="3">
        <f>INDEX('FRED Data'!$F$13:$F$43,MATCH(_xlfn.NUMBERVALUE(RIGHT(F$1,4)),'FRED Data'!$K$13:$K$43,0),1)*10^6*SUM('AEO2021 Table 49'!$F$152:$F$153)/'AEO2021 Table 49'!$F$155</f>
        <v>35.276058050354578</v>
      </c>
      <c r="G6" s="3">
        <f>INDEX('FRED Data'!$F$13:$F$43,MATCH(_xlfn.NUMBERVALUE(RIGHT(G$1,4)),'FRED Data'!$K$13:$K$43,0),1)*10^6*SUM('AEO2021 Table 49'!$F$152:$F$153)/'AEO2021 Table 49'!$F$155</f>
        <v>38.899229148105945</v>
      </c>
      <c r="H6" s="3">
        <f>INDEX('FRED Data'!$F$13:$F$43,MATCH(_xlfn.NUMBERVALUE(RIGHT(H$1,4)),'FRED Data'!$K$13:$K$43,0),1)*10^6*SUM('AEO2021 Table 49'!$F$152:$F$153)/'AEO2021 Table 49'!$F$155</f>
        <v>35.62507911940402</v>
      </c>
      <c r="I6" s="3">
        <f>INDEX('FRED Data'!$F$13:$F$43,MATCH(_xlfn.NUMBERVALUE(RIGHT(I$1,4)),'FRED Data'!$K$13:$K$43,0),1)*10^6*SUM('AEO2021 Table 49'!$F$152:$F$153)/'AEO2021 Table 49'!$F$155</f>
        <v>37.494834846454616</v>
      </c>
      <c r="J6" s="3">
        <f>INDEX('FRED Data'!$F$13:$F$43,MATCH(_xlfn.NUMBERVALUE(RIGHT(J$1,4)),'FRED Data'!$K$13:$K$43,0),1)*10^6*SUM('AEO2021 Table 49'!$F$152:$F$153)/'AEO2021 Table 49'!$F$155</f>
        <v>42.347889711332613</v>
      </c>
      <c r="K6" s="3">
        <f>INDEX('FRED Data'!$F$13:$F$43,MATCH(_xlfn.NUMBERVALUE(RIGHT(K$1,4)),'FRED Data'!$K$13:$K$43,0),1)*10^6*SUM('AEO2021 Table 49'!$F$152:$F$153)/'AEO2021 Table 49'!$F$155</f>
        <v>51.970899186553012</v>
      </c>
      <c r="L6" s="3">
        <f>INDEX('FRED Data'!$F$13:$F$43,MATCH(_xlfn.NUMBERVALUE(RIGHT(L$1,4)),'FRED Data'!$K$13:$K$43,0),1)*10^6*SUM('AEO2021 Table 49'!$F$152:$F$153)/'AEO2021 Table 49'!$F$155</f>
        <v>45.979370834537548</v>
      </c>
      <c r="M6" s="3">
        <f>INDEX('FRED Data'!$F$13:$F$43,MATCH(_xlfn.NUMBERVALUE(RIGHT(M$1,4)),'FRED Data'!$K$13:$K$43,0),1)*10^6*SUM('AEO2021 Table 49'!$F$152:$F$153)/'AEO2021 Table 49'!$F$155</f>
        <v>34.893796879490893</v>
      </c>
      <c r="N6" s="3">
        <f>INDEX('FRED Data'!$F$13:$F$43,MATCH(_xlfn.NUMBERVALUE(RIGHT(N$1,4)),'FRED Data'!$K$13:$K$43,0),1)*10^6*SUM('AEO2021 Table 49'!$F$152:$F$153)/'AEO2021 Table 49'!$F$155</f>
        <v>32.060078199827551</v>
      </c>
      <c r="O6" s="3">
        <f>INDEX('FRED Data'!$F$13:$F$43,MATCH(_xlfn.NUMBERVALUE(RIGHT(O$1,4)),'FRED Data'!$K$13:$K$43,0),1)*10^6*SUM('AEO2021 Table 49'!$F$152:$F$153)/'AEO2021 Table 49'!$F$155</f>
        <v>32.666710057937294</v>
      </c>
      <c r="P6" s="3">
        <f>INDEX('FRED Data'!$F$13:$F$43,MATCH(_xlfn.NUMBERVALUE(RIGHT(P$1,4)),'FRED Data'!$K$13:$K$43,0),1)*10^6*SUM('AEO2021 Table 49'!$F$152:$F$153)/'AEO2021 Table 49'!$F$155</f>
        <v>42.780011034917628</v>
      </c>
      <c r="Q6" s="3">
        <f>INDEX('FRED Data'!$F$13:$F$43,MATCH(_xlfn.NUMBERVALUE(RIGHT(Q$1,4)),'FRED Data'!$K$13:$K$43,0),1)*10^6*SUM('AEO2021 Table 49'!$F$152:$F$153)/'AEO2021 Table 49'!$F$155</f>
        <v>49.635782034103151</v>
      </c>
      <c r="R6" s="3">
        <f>INDEX('FRED Data'!$F$13:$F$43,MATCH(_xlfn.NUMBERVALUE(RIGHT(R$1,4)),'FRED Data'!$K$13:$K$43,0),1)*10^6*SUM('AEO2021 Table 49'!$F$152:$F$153)/'AEO2021 Table 49'!$F$155</f>
        <v>54.347566466270656</v>
      </c>
      <c r="S6" s="3">
        <f>INDEX('FRED Data'!$F$13:$F$43,MATCH(_xlfn.NUMBERVALUE(RIGHT(S$1,4)),'FRED Data'!$K$13:$K$43,0),1)*10^6*SUM('AEO2021 Table 49'!$F$152:$F$153)/'AEO2021 Table 49'!$F$155</f>
        <v>37.212293981033639</v>
      </c>
      <c r="T6" s="3">
        <f>INDEX('FRED Data'!$F$13:$F$43,MATCH(_xlfn.NUMBERVALUE(RIGHT(T$1,4)),'FRED Data'!$K$13:$K$43,0),1)*10^6*SUM('AEO2021 Table 49'!$F$152:$F$153)/'AEO2021 Table 49'!$F$155</f>
        <v>29.724961047377697</v>
      </c>
      <c r="U6" s="3">
        <f>INDEX('FRED Data'!$F$13:$F$43,MATCH(_xlfn.NUMBERVALUE(RIGHT(U$1,4)),'FRED Data'!$K$13:$K$43,0),1)*10^6*SUM('AEO2021 Table 49'!$F$152:$F$153)/'AEO2021 Table 49'!$F$155</f>
        <v>19.844340783096992</v>
      </c>
      <c r="V6" s="3">
        <f>INDEX('FRED Data'!$F$13:$F$43,MATCH(_xlfn.NUMBERVALUE(RIGHT(V$1,4)),'FRED Data'!$K$13:$K$43,0),1)*10^6*SUM('AEO2021 Table 49'!$F$152:$F$153)/'AEO2021 Table 49'!$F$155</f>
        <v>21.680856408333359</v>
      </c>
      <c r="W6" s="3">
        <f>INDEX('FRED Data'!$F$13:$F$43,MATCH(_xlfn.NUMBERVALUE(RIGHT(W$1,4)),'FRED Data'!$K$13:$K$43,0),1)*10^6*SUM('AEO2021 Table 49'!$F$152:$F$153)/'AEO2021 Table 49'!$F$155</f>
        <v>30.48948338910505</v>
      </c>
      <c r="X6" s="3">
        <f>INDEX('FRED Data'!$F$13:$F$43,MATCH(_xlfn.NUMBERVALUE(RIGHT(X$1,4)),'FRED Data'!$K$13:$K$43,0),1)*10^6*SUM('AEO2021 Table 49'!$F$152:$F$153)/'AEO2021 Table 49'!$F$155</f>
        <v>34.519845734080782</v>
      </c>
      <c r="Y6" s="3">
        <f>INDEX('FRED Data'!$F$13:$F$43,MATCH(_xlfn.NUMBERVALUE(RIGHT(Y$1,4)),'FRED Data'!$K$13:$K$43,0),1)*10^6*SUM('AEO2021 Table 49'!$F$152:$F$153)/'AEO2021 Table 49'!$F$155</f>
        <v>35.093237490376289</v>
      </c>
      <c r="Z6" s="3">
        <f>INDEX('FRED Data'!$F$13:$F$43,MATCH(_xlfn.NUMBERVALUE(RIGHT(Z$1,4)),'FRED Data'!$K$13:$K$43,0),1)*10^6*SUM('AEO2021 Table 49'!$F$152:$F$153)/'AEO2021 Table 49'!$F$155</f>
        <v>40.494754035189132</v>
      </c>
      <c r="AA6" s="3">
        <f>INDEX('FRED Data'!$F$13:$F$43,MATCH(_xlfn.NUMBERVALUE(RIGHT(AA$1,4)),'FRED Data'!$K$13:$K$43,0),1)*10^6*SUM('AEO2021 Table 49'!$F$152:$F$153)/'AEO2021 Table 49'!$F$155</f>
        <v>44.782727169225161</v>
      </c>
      <c r="AB6" s="3">
        <f>INDEX('FRED Data'!$F$13:$F$43,MATCH(_xlfn.NUMBERVALUE(RIGHT(AB$1,4)),'FRED Data'!$K$13:$K$43,0),1)*10^6*SUM('AEO2021 Table 49'!$F$152:$F$153)/'AEO2021 Table 49'!$F$155</f>
        <v>40.062632711604103</v>
      </c>
      <c r="AC6" s="3">
        <f>INDEX('FRED Data'!$F$13:$F$43,MATCH(_xlfn.NUMBERVALUE(RIGHT(AC$1,4)),'FRED Data'!$K$13:$K$43,0),1)*10^6*SUM('AEO2021 Table 49'!$F$152:$F$153)/'AEO2021 Table 49'!$F$155</f>
        <v>41.334066605998501</v>
      </c>
      <c r="AD6" s="3">
        <f>INDEX('FRED Data'!$F$13:$F$43,MATCH(_xlfn.NUMBERVALUE(RIGHT(AD$1,4)),'FRED Data'!$K$13:$K$43,0),1)*10^6*SUM('AEO2021 Table 49'!$F$152:$F$153)/'AEO2021 Table 49'!$F$155</f>
        <v>48.522238623326352</v>
      </c>
      <c r="AE6" s="3">
        <f>INDEX('FRED Data'!$F$13:$F$43,MATCH(_xlfn.NUMBERVALUE(RIGHT(AE$1,4)),'FRED Data'!$K$13:$K$43,0),1)*10^6*SUM('AEO2021 Table 49'!$F$152:$F$153)/'AEO2021 Table 49'!$F$155</f>
        <v>52.560910993755641</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row>
    <row r="7" spans="1:62" x14ac:dyDescent="0.25">
      <c r="A7" t="s">
        <v>7</v>
      </c>
      <c r="B7" s="3">
        <f>INDEX('FRED Data'!$F$13:$F$43,MATCH(_xlfn.NUMBERVALUE(RIGHT(B$1,4)),'FRED Data'!$K$13:$K$43,0),1)*10^6*'AEO2021 Table 49'!$F$148/'AEO2021 Table 49'!$F$155</f>
        <v>207.0872276003513</v>
      </c>
      <c r="C7" s="3">
        <f>INDEX('FRED Data'!$F$13:$F$43,MATCH(_xlfn.NUMBERVALUE(RIGHT(C$1,4)),'FRED Data'!$K$13:$K$43,0),1)*10^6*'AEO2021 Table 49'!$F$148/'AEO2021 Table 49'!$F$155</f>
        <v>165.01098117615024</v>
      </c>
      <c r="D7" s="3">
        <f>INDEX('FRED Data'!$F$13:$F$43,MATCH(_xlfn.NUMBERVALUE(RIGHT(D$1,4)),'FRED Data'!$K$13:$K$43,0),1)*10^6*'AEO2021 Table 49'!$F$148/'AEO2021 Table 49'!$F$155</f>
        <v>184.96146138614807</v>
      </c>
      <c r="E7" s="3">
        <f>INDEX('FRED Data'!$F$13:$F$43,MATCH(_xlfn.NUMBERVALUE(RIGHT(E$1,4)),'FRED Data'!$K$13:$K$43,0),1)*10^6*'AEO2021 Table 49'!$F$148/'AEO2021 Table 49'!$F$155</f>
        <v>225.42178106436793</v>
      </c>
      <c r="F7" s="3">
        <f>INDEX('FRED Data'!$F$13:$F$43,MATCH(_xlfn.NUMBERVALUE(RIGHT(F$1,4)),'FRED Data'!$K$13:$K$43,0),1)*10^6*'AEO2021 Table 49'!$F$148/'AEO2021 Table 49'!$F$155</f>
        <v>263.83111679576564</v>
      </c>
      <c r="G7" s="3">
        <f>INDEX('FRED Data'!$F$13:$F$43,MATCH(_xlfn.NUMBERVALUE(RIGHT(G$1,4)),'FRED Data'!$K$13:$K$43,0),1)*10^6*'AEO2021 Table 49'!$F$148/'AEO2021 Table 49'!$F$155</f>
        <v>290.92896530529538</v>
      </c>
      <c r="H7" s="3">
        <f>INDEX('FRED Data'!$F$13:$F$43,MATCH(_xlfn.NUMBERVALUE(RIGHT(H$1,4)),'FRED Data'!$K$13:$K$43,0),1)*10^6*'AEO2021 Table 49'!$F$148/'AEO2021 Table 49'!$F$155</f>
        <v>266.44146000081207</v>
      </c>
      <c r="I7" s="3">
        <f>INDEX('FRED Data'!$F$13:$F$43,MATCH(_xlfn.NUMBERVALUE(RIGHT(I$1,4)),'FRED Data'!$K$13:$K$43,0),1)*10^6*'AEO2021 Table 49'!$F$148/'AEO2021 Table 49'!$F$155</f>
        <v>280.42544145641807</v>
      </c>
      <c r="J7" s="3">
        <f>INDEX('FRED Data'!$F$13:$F$43,MATCH(_xlfn.NUMBERVALUE(RIGHT(J$1,4)),'FRED Data'!$K$13:$K$43,0),1)*10^6*'AEO2021 Table 49'!$F$148/'AEO2021 Table 49'!$F$155</f>
        <v>316.72164221230196</v>
      </c>
      <c r="K7" s="3">
        <f>INDEX('FRED Data'!$F$13:$F$43,MATCH(_xlfn.NUMBERVALUE(RIGHT(K$1,4)),'FRED Data'!$K$13:$K$43,0),1)*10^6*'AEO2021 Table 49'!$F$148/'AEO2021 Table 49'!$F$155</f>
        <v>388.69253343715388</v>
      </c>
      <c r="L7" s="3">
        <f>INDEX('FRED Data'!$F$13:$F$43,MATCH(_xlfn.NUMBERVALUE(RIGHT(L$1,4)),'FRED Data'!$K$13:$K$43,0),1)*10^6*'AEO2021 Table 49'!$F$148/'AEO2021 Table 49'!$F$155</f>
        <v>343.88164175052327</v>
      </c>
      <c r="M7" s="3">
        <f>INDEX('FRED Data'!$F$13:$F$43,MATCH(_xlfn.NUMBERVALUE(RIGHT(M$1,4)),'FRED Data'!$K$13:$K$43,0),1)*10^6*'AEO2021 Table 49'!$F$148/'AEO2021 Table 49'!$F$155</f>
        <v>260.97216947595285</v>
      </c>
      <c r="N7" s="3">
        <f>INDEX('FRED Data'!$F$13:$F$43,MATCH(_xlfn.NUMBERVALUE(RIGHT(N$1,4)),'FRED Data'!$K$13:$K$43,0),1)*10^6*'AEO2021 Table 49'!$F$148/'AEO2021 Table 49'!$F$155</f>
        <v>239.7786686921234</v>
      </c>
      <c r="O7" s="3">
        <f>INDEX('FRED Data'!$F$13:$F$43,MATCH(_xlfn.NUMBERVALUE(RIGHT(O$1,4)),'FRED Data'!$K$13:$K$43,0),1)*10^6*'AEO2021 Table 49'!$F$148/'AEO2021 Table 49'!$F$155</f>
        <v>244.31569378660888</v>
      </c>
      <c r="P7" s="3">
        <f>INDEX('FRED Data'!$F$13:$F$43,MATCH(_xlfn.NUMBERVALUE(RIGHT(P$1,4)),'FRED Data'!$K$13:$K$43,0),1)*10^6*'AEO2021 Table 49'!$F$148/'AEO2021 Table 49'!$F$155</f>
        <v>319.95349570426418</v>
      </c>
      <c r="Q7" s="3">
        <f>INDEX('FRED Data'!$F$13:$F$43,MATCH(_xlfn.NUMBERVALUE(RIGHT(Q$1,4)),'FRED Data'!$K$13:$K$43,0),1)*10^6*'AEO2021 Table 49'!$F$148/'AEO2021 Table 49'!$F$155</f>
        <v>371.22809437481936</v>
      </c>
      <c r="R7" s="3">
        <f>INDEX('FRED Data'!$F$13:$F$43,MATCH(_xlfn.NUMBERVALUE(RIGHT(R$1,4)),'FRED Data'!$K$13:$K$43,0),1)*10^6*'AEO2021 Table 49'!$F$148/'AEO2021 Table 49'!$F$155</f>
        <v>406.46772764294639</v>
      </c>
      <c r="S7" s="3">
        <f>INDEX('FRED Data'!$F$13:$F$43,MATCH(_xlfn.NUMBERVALUE(RIGHT(S$1,4)),'FRED Data'!$K$13:$K$43,0),1)*10^6*'AEO2021 Table 49'!$F$148/'AEO2021 Table 49'!$F$155</f>
        <v>278.31230648090423</v>
      </c>
      <c r="T7" s="3">
        <f>INDEX('FRED Data'!$F$13:$F$43,MATCH(_xlfn.NUMBERVALUE(RIGHT(T$1,4)),'FRED Data'!$K$13:$K$43,0),1)*10^6*'AEO2021 Table 49'!$F$148/'AEO2021 Table 49'!$F$155</f>
        <v>222.31422962978885</v>
      </c>
      <c r="U7" s="3">
        <f>INDEX('FRED Data'!$F$13:$F$43,MATCH(_xlfn.NUMBERVALUE(RIGHT(U$1,4)),'FRED Data'!$K$13:$K$43,0),1)*10^6*'AEO2021 Table 49'!$F$148/'AEO2021 Table 49'!$F$155</f>
        <v>148.41665651549783</v>
      </c>
      <c r="V7" s="3">
        <f>INDEX('FRED Data'!$F$13:$F$43,MATCH(_xlfn.NUMBERVALUE(RIGHT(V$1,4)),'FRED Data'!$K$13:$K$43,0),1)*10^6*'AEO2021 Table 49'!$F$148/'AEO2021 Table 49'!$F$155</f>
        <v>162.15203385633748</v>
      </c>
      <c r="W7" s="3">
        <f>INDEX('FRED Data'!$F$13:$F$43,MATCH(_xlfn.NUMBERVALUE(RIGHT(W$1,4)),'FRED Data'!$K$13:$K$43,0),1)*10^6*'AEO2021 Table 49'!$F$148/'AEO2021 Table 49'!$F$155</f>
        <v>228.0321242694144</v>
      </c>
      <c r="X7" s="3">
        <f>INDEX('FRED Data'!$F$13:$F$43,MATCH(_xlfn.NUMBERVALUE(RIGHT(X$1,4)),'FRED Data'!$K$13:$K$43,0),1)*10^6*'AEO2021 Table 49'!$F$148/'AEO2021 Table 49'!$F$155</f>
        <v>258.1753731848317</v>
      </c>
      <c r="Y7" s="3">
        <f>INDEX('FRED Data'!$F$13:$F$43,MATCH(_xlfn.NUMBERVALUE(RIGHT(Y$1,4)),'FRED Data'!$K$13:$K$43,0),1)*10^6*'AEO2021 Table 49'!$F$148/'AEO2021 Table 49'!$F$155</f>
        <v>262.46379416455079</v>
      </c>
      <c r="Z7" s="3">
        <f>INDEX('FRED Data'!$F$13:$F$43,MATCH(_xlfn.NUMBERVALUE(RIGHT(Z$1,4)),'FRED Data'!$K$13:$K$43,0),1)*10^6*'AEO2021 Table 49'!$F$148/'AEO2021 Table 49'!$F$155</f>
        <v>302.86196281407916</v>
      </c>
      <c r="AA7" s="3">
        <f>INDEX('FRED Data'!$F$13:$F$43,MATCH(_xlfn.NUMBERVALUE(RIGHT(AA$1,4)),'FRED Data'!$K$13:$K$43,0),1)*10^6*'AEO2021 Table 49'!$F$148/'AEO2021 Table 49'!$F$155</f>
        <v>334.93189361893548</v>
      </c>
      <c r="AB7" s="3">
        <f>INDEX('FRED Data'!$F$13:$F$43,MATCH(_xlfn.NUMBERVALUE(RIGHT(AB$1,4)),'FRED Data'!$K$13:$K$43,0),1)*10^6*'AEO2021 Table 49'!$F$148/'AEO2021 Table 49'!$F$155</f>
        <v>299.63010932211688</v>
      </c>
      <c r="AC7" s="3">
        <f>INDEX('FRED Data'!$F$13:$F$43,MATCH(_xlfn.NUMBERVALUE(RIGHT(AC$1,4)),'FRED Data'!$K$13:$K$43,0),1)*10^6*'AEO2021 Table 49'!$F$148/'AEO2021 Table 49'!$F$155</f>
        <v>309.1392167119289</v>
      </c>
      <c r="AD7" s="3">
        <f>INDEX('FRED Data'!$F$13:$F$43,MATCH(_xlfn.NUMBERVALUE(RIGHT(AD$1,4)),'FRED Data'!$K$13:$K$43,0),1)*10^6*'AEO2021 Table 49'!$F$148/'AEO2021 Table 49'!$F$155</f>
        <v>362.8998565301473</v>
      </c>
      <c r="AE7" s="3">
        <f>INDEX('FRED Data'!$F$13:$F$43,MATCH(_xlfn.NUMBERVALUE(RIGHT(AE$1,4)),'FRED Data'!$K$13:$K$43,0),1)*10^6*'AEO2021 Table 49'!$F$148/'AEO2021 Table 49'!$F$155</f>
        <v>393.10525647425624</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row>
    <row r="8" spans="1:62" x14ac:dyDescent="0.25">
      <c r="A8" t="s">
        <v>8</v>
      </c>
      <c r="B8" s="3">
        <f>INDEX('FRED Data'!$F$13:$F$43,MATCH(_xlfn.NUMBERVALUE(RIGHT(B$1,4)),'FRED Data'!$K$13:$K$43,0),1)*10^6*'AEO2021 Table 49'!$F$154/'AEO2021 Table 49'!$F$155</f>
        <v>16.414439977930165</v>
      </c>
      <c r="C8" s="3">
        <f>INDEX('FRED Data'!$F$13:$F$43,MATCH(_xlfn.NUMBERVALUE(RIGHT(C$1,4)),'FRED Data'!$K$13:$K$43,0),1)*10^6*'AEO2021 Table 49'!$F$154/'AEO2021 Table 49'!$F$155</f>
        <v>13.079333175691653</v>
      </c>
      <c r="D8" s="3">
        <f>INDEX('FRED Data'!$F$13:$F$43,MATCH(_xlfn.NUMBERVALUE(RIGHT(D$1,4)),'FRED Data'!$K$13:$K$43,0),1)*10^6*'AEO2021 Table 49'!$F$154/'AEO2021 Table 49'!$F$155</f>
        <v>14.660676282809176</v>
      </c>
      <c r="E8" s="3">
        <f>INDEX('FRED Data'!$F$13:$F$43,MATCH(_xlfn.NUMBERVALUE(RIGHT(E$1,4)),'FRED Data'!$K$13:$K$43,0),1)*10^6*'AEO2021 Table 49'!$F$154/'AEO2021 Table 49'!$F$155</f>
        <v>17.867699219673682</v>
      </c>
      <c r="F8" s="3">
        <f>INDEX('FRED Data'!$F$13:$F$43,MATCH(_xlfn.NUMBERVALUE(RIGHT(F$1,4)),'FRED Data'!$K$13:$K$43,0),1)*10^6*'AEO2021 Table 49'!$F$154/'AEO2021 Table 49'!$F$155</f>
        <v>20.91215417356349</v>
      </c>
      <c r="G8" s="3">
        <f>INDEX('FRED Data'!$F$13:$F$43,MATCH(_xlfn.NUMBERVALUE(RIGHT(G$1,4)),'FRED Data'!$K$13:$K$43,0),1)*10^6*'AEO2021 Table 49'!$F$154/'AEO2021 Table 49'!$F$155</f>
        <v>23.060022069835263</v>
      </c>
      <c r="H8" s="3">
        <f>INDEX('FRED Data'!$F$13:$F$43,MATCH(_xlfn.NUMBERVALUE(RIGHT(H$1,4)),'FRED Data'!$K$13:$K$43,0),1)*10^6*'AEO2021 Table 49'!$F$154/'AEO2021 Table 49'!$F$155</f>
        <v>21.119058879167653</v>
      </c>
      <c r="I8" s="3">
        <f>INDEX('FRED Data'!$F$13:$F$43,MATCH(_xlfn.NUMBERVALUE(RIGHT(I$1,4)),'FRED Data'!$K$13:$K$43,0),1)*10^6*'AEO2021 Table 49'!$F$154/'AEO2021 Table 49'!$F$155</f>
        <v>22.227476944904232</v>
      </c>
      <c r="J8" s="3">
        <f>INDEX('FRED Data'!$F$13:$F$43,MATCH(_xlfn.NUMBERVALUE(RIGHT(J$1,4)),'FRED Data'!$K$13:$K$43,0),1)*10^6*'AEO2021 Table 49'!$F$154/'AEO2021 Table 49'!$F$155</f>
        <v>25.10443761330496</v>
      </c>
      <c r="K8" s="3">
        <f>INDEX('FRED Data'!$F$13:$F$43,MATCH(_xlfn.NUMBERVALUE(RIGHT(K$1,4)),'FRED Data'!$K$13:$K$43,0),1)*10^6*'AEO2021 Table 49'!$F$154/'AEO2021 Table 49'!$F$155</f>
        <v>30.809095924962563</v>
      </c>
      <c r="L8" s="3">
        <f>INDEX('FRED Data'!$F$13:$F$43,MATCH(_xlfn.NUMBERVALUE(RIGHT(L$1,4)),'FRED Data'!$K$13:$K$43,0),1)*10^6*'AEO2021 Table 49'!$F$154/'AEO2021 Table 49'!$F$155</f>
        <v>27.257231812091117</v>
      </c>
      <c r="M8" s="3">
        <f>INDEX('FRED Data'!$F$13:$F$43,MATCH(_xlfn.NUMBERVALUE(RIGHT(M$1,4)),'FRED Data'!$K$13:$K$43,0),1)*10^6*'AEO2021 Table 49'!$F$154/'AEO2021 Table 49'!$F$155</f>
        <v>20.685544257901785</v>
      </c>
      <c r="N8" s="3">
        <f>INDEX('FRED Data'!$F$13:$F$43,MATCH(_xlfn.NUMBERVALUE(RIGHT(N$1,4)),'FRED Data'!$K$13:$K$43,0),1)*10^6*'AEO2021 Table 49'!$F$154/'AEO2021 Table 49'!$F$155</f>
        <v>19.005675100496571</v>
      </c>
      <c r="O8" s="3">
        <f>INDEX('FRED Data'!$F$13:$F$43,MATCH(_xlfn.NUMBERVALUE(RIGHT(O$1,4)),'FRED Data'!$K$13:$K$43,0),1)*10^6*'AEO2021 Table 49'!$F$154/'AEO2021 Table 49'!$F$155</f>
        <v>19.365295184046662</v>
      </c>
      <c r="P8" s="3">
        <f>INDEX('FRED Data'!$F$13:$F$43,MATCH(_xlfn.NUMBERVALUE(RIGHT(P$1,4)),'FRED Data'!$K$13:$K$43,0),1)*10^6*'AEO2021 Table 49'!$F$154/'AEO2021 Table 49'!$F$155</f>
        <v>25.360605344052971</v>
      </c>
      <c r="Q8" s="3">
        <f>INDEX('FRED Data'!$F$13:$F$43,MATCH(_xlfn.NUMBERVALUE(RIGHT(Q$1,4)),'FRED Data'!$K$13:$K$43,0),1)*10^6*'AEO2021 Table 49'!$F$154/'AEO2021 Table 49'!$F$155</f>
        <v>29.424804918420428</v>
      </c>
      <c r="R8" s="3">
        <f>INDEX('FRED Data'!$F$13:$F$43,MATCH(_xlfn.NUMBERVALUE(RIGHT(R$1,4)),'FRED Data'!$K$13:$K$43,0),1)*10^6*'AEO2021 Table 49'!$F$154/'AEO2021 Table 49'!$F$155</f>
        <v>32.218018444076613</v>
      </c>
      <c r="S8" s="3">
        <f>INDEX('FRED Data'!$F$13:$F$43,MATCH(_xlfn.NUMBERVALUE(RIGHT(S$1,4)),'FRED Data'!$K$13:$K$43,0),1)*10^6*'AEO2021 Table 49'!$F$154/'AEO2021 Table 49'!$F$155</f>
        <v>22.059982659415144</v>
      </c>
      <c r="T8" s="3">
        <f>INDEX('FRED Data'!$F$13:$F$43,MATCH(_xlfn.NUMBERVALUE(RIGHT(T$1,4)),'FRED Data'!$K$13:$K$43,0),1)*10^6*'AEO2021 Table 49'!$F$154/'AEO2021 Table 49'!$F$155</f>
        <v>17.62138409395444</v>
      </c>
      <c r="U8" s="3">
        <f>INDEX('FRED Data'!$F$13:$F$43,MATCH(_xlfn.NUMBERVALUE(RIGHT(U$1,4)),'FRED Data'!$K$13:$K$43,0),1)*10^6*'AEO2021 Table 49'!$F$154/'AEO2021 Table 49'!$F$155</f>
        <v>11.764010404350911</v>
      </c>
      <c r="V8" s="3">
        <f>INDEX('FRED Data'!$F$13:$F$43,MATCH(_xlfn.NUMBERVALUE(RIGHT(V$1,4)),'FRED Data'!$K$13:$K$43,0),1)*10^6*'AEO2021 Table 49'!$F$154/'AEO2021 Table 49'!$F$155</f>
        <v>12.852723260029954</v>
      </c>
      <c r="W8" s="3">
        <f>INDEX('FRED Data'!$F$13:$F$43,MATCH(_xlfn.NUMBERVALUE(RIGHT(W$1,4)),'FRED Data'!$K$13:$K$43,0),1)*10^6*'AEO2021 Table 49'!$F$154/'AEO2021 Table 49'!$F$155</f>
        <v>18.074603925277842</v>
      </c>
      <c r="X8" s="3">
        <f>INDEX('FRED Data'!$F$13:$F$43,MATCH(_xlfn.NUMBERVALUE(RIGHT(X$1,4)),'FRED Data'!$K$13:$K$43,0),1)*10^6*'AEO2021 Table 49'!$F$154/'AEO2021 Table 49'!$F$155</f>
        <v>20.463860644754476</v>
      </c>
      <c r="Y8" s="3">
        <f>INDEX('FRED Data'!$F$13:$F$43,MATCH(_xlfn.NUMBERVALUE(RIGHT(Y$1,4)),'FRED Data'!$K$13:$K$43,0),1)*10^6*'AEO2021 Table 49'!$F$154/'AEO2021 Table 49'!$F$155</f>
        <v>20.803775518247022</v>
      </c>
      <c r="Z8" s="3">
        <f>INDEX('FRED Data'!$F$13:$F$43,MATCH(_xlfn.NUMBERVALUE(RIGHT(Z$1,4)),'FRED Data'!$K$13:$K$43,0),1)*10^6*'AEO2021 Table 49'!$F$154/'AEO2021 Table 49'!$F$155</f>
        <v>24.005872152597149</v>
      </c>
      <c r="AA8" s="3">
        <f>INDEX('FRED Data'!$F$13:$F$43,MATCH(_xlfn.NUMBERVALUE(RIGHT(AA$1,4)),'FRED Data'!$K$13:$K$43,0),1)*10^6*'AEO2021 Table 49'!$F$154/'AEO2021 Table 49'!$F$155</f>
        <v>26.547844250019704</v>
      </c>
      <c r="AB8" s="3">
        <f>INDEX('FRED Data'!$F$13:$F$43,MATCH(_xlfn.NUMBERVALUE(RIGHT(AB$1,4)),'FRED Data'!$K$13:$K$43,0),1)*10^6*'AEO2021 Table 49'!$F$154/'AEO2021 Table 49'!$F$155</f>
        <v>23.749704421849135</v>
      </c>
      <c r="AC8" s="3">
        <f>INDEX('FRED Data'!$F$13:$F$43,MATCH(_xlfn.NUMBERVALUE(RIGHT(AC$1,4)),'FRED Data'!$K$13:$K$43,0),1)*10^6*'AEO2021 Table 49'!$F$154/'AEO2021 Table 49'!$F$155</f>
        <v>24.503428706550011</v>
      </c>
      <c r="AD8" s="3">
        <f>INDEX('FRED Data'!$F$13:$F$43,MATCH(_xlfn.NUMBERVALUE(RIGHT(AD$1,4)),'FRED Data'!$K$13:$K$43,0),1)*10^6*'AEO2021 Table 49'!$F$154/'AEO2021 Table 49'!$F$155</f>
        <v>28.764680381492866</v>
      </c>
      <c r="AE8" s="3">
        <f>INDEX('FRED Data'!$F$13:$F$43,MATCH(_xlfn.NUMBERVALUE(RIGHT(AE$1,4)),'FRED Data'!$K$13:$K$43,0),1)*10^6*'AEO2021 Table 49'!$F$154/'AEO2021 Table 49'!$F$155</f>
        <v>31.158863403483885</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row>
    <row r="10" spans="1:62" x14ac:dyDescent="0.25">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4EC2B-48F6-4A5C-9276-E7BAB9CE0CD8}">
  <sheetPr>
    <tabColor theme="3"/>
  </sheetPr>
  <dimension ref="A1:BJ10"/>
  <sheetViews>
    <sheetView topLeftCell="J1" workbookViewId="0">
      <selection activeCell="B5" sqref="B5:AC5"/>
    </sheetView>
  </sheetViews>
  <sheetFormatPr defaultRowHeight="15" x14ac:dyDescent="0.25"/>
  <cols>
    <col min="1" max="1" width="31.140625" customWidth="1"/>
  </cols>
  <sheetData>
    <row r="1" spans="1:62" x14ac:dyDescent="0.25">
      <c r="A1" s="2" t="s">
        <v>38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39</v>
      </c>
      <c r="AF1" t="s">
        <v>40</v>
      </c>
      <c r="AG1" t="s">
        <v>41</v>
      </c>
      <c r="AH1" t="s">
        <v>42</v>
      </c>
      <c r="AI1" t="s">
        <v>43</v>
      </c>
      <c r="AJ1" t="s">
        <v>44</v>
      </c>
      <c r="AK1" t="s">
        <v>45</v>
      </c>
      <c r="AL1" t="s">
        <v>46</v>
      </c>
      <c r="AM1" t="s">
        <v>47</v>
      </c>
      <c r="AN1" t="s">
        <v>48</v>
      </c>
      <c r="AO1" t="s">
        <v>49</v>
      </c>
      <c r="AP1" t="s">
        <v>50</v>
      </c>
      <c r="AQ1" t="s">
        <v>51</v>
      </c>
      <c r="AR1" t="s">
        <v>52</v>
      </c>
      <c r="AS1" t="s">
        <v>53</v>
      </c>
      <c r="AT1" t="s">
        <v>54</v>
      </c>
      <c r="AU1" t="s">
        <v>55</v>
      </c>
      <c r="AV1" t="s">
        <v>56</v>
      </c>
      <c r="AW1" t="s">
        <v>57</v>
      </c>
      <c r="AX1" t="s">
        <v>58</v>
      </c>
      <c r="AY1" t="s">
        <v>59</v>
      </c>
      <c r="AZ1" t="s">
        <v>60</v>
      </c>
      <c r="BA1" t="s">
        <v>61</v>
      </c>
      <c r="BB1" t="s">
        <v>62</v>
      </c>
      <c r="BC1" t="s">
        <v>63</v>
      </c>
      <c r="BD1" t="s">
        <v>64</v>
      </c>
      <c r="BE1" t="s">
        <v>65</v>
      </c>
      <c r="BF1" t="s">
        <v>66</v>
      </c>
      <c r="BG1" t="s">
        <v>67</v>
      </c>
      <c r="BH1" t="s">
        <v>68</v>
      </c>
      <c r="BI1" t="s">
        <v>69</v>
      </c>
      <c r="BJ1" t="s">
        <v>70</v>
      </c>
    </row>
    <row r="2" spans="1:62" x14ac:dyDescent="0.25">
      <c r="A2" t="s">
        <v>2</v>
      </c>
      <c r="B2" s="3">
        <v>0</v>
      </c>
      <c r="C2" s="3">
        <v>0</v>
      </c>
      <c r="D2" s="3">
        <v>0</v>
      </c>
      <c r="E2" s="3">
        <v>0</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row>
    <row r="3" spans="1:62" x14ac:dyDescent="0.25">
      <c r="A3" t="s">
        <v>3</v>
      </c>
      <c r="B3" s="3">
        <v>0</v>
      </c>
      <c r="C3" s="3">
        <v>0</v>
      </c>
      <c r="D3" s="3">
        <v>0</v>
      </c>
      <c r="E3" s="3">
        <v>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row>
    <row r="4" spans="1:62" x14ac:dyDescent="0.25">
      <c r="A4" t="s">
        <v>4</v>
      </c>
      <c r="B4" s="3">
        <v>0</v>
      </c>
      <c r="C4" s="3">
        <v>0</v>
      </c>
      <c r="D4" s="3">
        <v>0</v>
      </c>
      <c r="E4" s="3">
        <v>0</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row>
    <row r="5" spans="1:62" x14ac:dyDescent="0.25">
      <c r="A5" t="s">
        <v>5</v>
      </c>
      <c r="B5" s="3">
        <f>'BTS 1-12'!H4*'AEO Table 48'!$F$7/SUM('AEO Table 48'!$F$7,'AEO Table 48'!$F$169)</f>
        <v>456.36021683808025</v>
      </c>
      <c r="C5" s="3">
        <f>'BTS 1-12'!I4*'AEO Table 48'!$F$7/SUM('AEO Table 48'!$F$7,'AEO Table 48'!$F$169)</f>
        <v>515.92354648297373</v>
      </c>
      <c r="D5" s="3">
        <f>'BTS 1-12'!J4*'AEO Table 48'!$F$7/SUM('AEO Table 48'!$F$7,'AEO Table 48'!$F$169)</f>
        <v>496.65305748021399</v>
      </c>
      <c r="E5" s="3">
        <f>'BTS 1-12'!K4*'AEO Table 48'!$F$7/SUM('AEO Table 48'!$F$7,'AEO Table 48'!$F$169)</f>
        <v>357.37997786936035</v>
      </c>
      <c r="F5" s="3">
        <f>'BTS 1-12'!L4*'AEO Table 48'!$F$7/SUM('AEO Table 48'!$F$7,'AEO Table 48'!$F$169)</f>
        <v>270.66277735694206</v>
      </c>
      <c r="G5" s="3">
        <f>'BTS 1-12'!M4*'AEO Table 48'!$F$7/SUM('AEO Table 48'!$F$7,'AEO Table 48'!$F$169)</f>
        <v>224.23841748665748</v>
      </c>
      <c r="H5" s="3">
        <f>'BTS 1-12'!N4*'AEO Table 48'!$F$7/SUM('AEO Table 48'!$F$7,'AEO Table 48'!$F$169)</f>
        <v>235.6255246246518</v>
      </c>
      <c r="I5" s="3">
        <f>'BTS 1-12'!O4*'AEO Table 48'!$F$7/SUM('AEO Table 48'!$F$7,'AEO Table 48'!$F$169)</f>
        <v>327.59831304691369</v>
      </c>
      <c r="J5" s="3">
        <f>'BTS 1-12'!P4*'AEO Table 48'!$F$7/SUM('AEO Table 48'!$F$7,'AEO Table 48'!$F$169)</f>
        <v>489.64560693375597</v>
      </c>
      <c r="K5" s="3">
        <f>'BTS 1-12'!Q4*'AEO Table 48'!$F$7/SUM('AEO Table 48'!$F$7,'AEO Table 48'!$F$169)</f>
        <v>543.07741735049865</v>
      </c>
      <c r="L5" s="3">
        <f>'BTS 1-12'!R4*'AEO Table 48'!$F$7/SUM('AEO Table 48'!$F$7,'AEO Table 48'!$F$169)</f>
        <v>424.82668937901906</v>
      </c>
      <c r="M5" s="3">
        <f>'BTS 1-12'!S4*'AEO Table 48'!$F$7/SUM('AEO Table 48'!$F$7,'AEO Table 48'!$F$169)</f>
        <v>460.73987342961658</v>
      </c>
      <c r="N5" s="3">
        <f>'BTS 1-12'!T4*'AEO Table 48'!$F$7/SUM('AEO Table 48'!$F$7,'AEO Table 48'!$F$169)</f>
        <v>331.97796963844996</v>
      </c>
      <c r="O5" s="3">
        <f>'BTS 1-12'!U4*'AEO Table 48'!$F$7/SUM('AEO Table 48'!$F$7,'AEO Table 48'!$F$169)</f>
        <v>246.13670044433889</v>
      </c>
      <c r="P5" s="3">
        <f>'BTS 1-12'!V4*'AEO Table 48'!$F$7/SUM('AEO Table 48'!$F$7,'AEO Table 48'!$F$169)</f>
        <v>249.64042571756789</v>
      </c>
      <c r="Q5" s="3">
        <f>'BTS 1-12'!W4*'AEO Table 48'!$F$7/SUM('AEO Table 48'!$F$7,'AEO Table 48'!$F$169)</f>
        <v>254.0200823091042</v>
      </c>
      <c r="R5" s="3">
        <f>'BTS 1-12'!X4*'AEO Table 48'!$F$7/SUM('AEO Table 48'!$F$7,'AEO Table 48'!$F$169)</f>
        <v>348.6206646862878</v>
      </c>
      <c r="S5" s="3">
        <f>'BTS 1-12'!Y4*'AEO Table 48'!$F$7/SUM('AEO Table 48'!$F$7,'AEO Table 48'!$F$169)</f>
        <v>386.28571137349979</v>
      </c>
      <c r="T5" s="3">
        <f>'BTS 1-12'!Z4*'AEO Table 48'!$F$7/SUM('AEO Table 48'!$F$7,'AEO Table 48'!$F$169)</f>
        <v>328.47424436522095</v>
      </c>
      <c r="U5" s="3">
        <f>'BTS 1-12'!AA4*'AEO Table 48'!$F$7/SUM('AEO Table 48'!$F$7,'AEO Table 48'!$F$169)</f>
        <v>421.32296410579005</v>
      </c>
      <c r="V5" s="3">
        <f>'BTS 1-12'!AB4*'AEO Table 48'!$F$7/SUM('AEO Table 48'!$F$7,'AEO Table 48'!$F$169)</f>
        <v>404.68026905795222</v>
      </c>
      <c r="W5" s="3">
        <f>'BTS 1-12'!AC4*'AEO Table 48'!$F$7/SUM('AEO Table 48'!$F$7,'AEO Table 48'!$F$169)</f>
        <v>417.81923883256098</v>
      </c>
      <c r="X5" s="3">
        <f>'BTS 1-12'!AD4*'AEO Table 48'!$F$7/SUM('AEO Table 48'!$F$7,'AEO Table 48'!$F$169)</f>
        <v>526.43472230266082</v>
      </c>
      <c r="Y5" s="3">
        <f>'BTS 1-12'!AE4*'AEO Table 48'!$F$7/SUM('AEO Table 48'!$F$7,'AEO Table 48'!$F$169)</f>
        <v>567.60349426310177</v>
      </c>
      <c r="Z5" s="3">
        <f>'BTS 1-12'!AF4*'AEO Table 48'!$F$7/SUM('AEO Table 48'!$F$7,'AEO Table 48'!$F$169)</f>
        <v>633.29834313614595</v>
      </c>
      <c r="AA5" s="3">
        <f>'BTS 1-12'!AG4*'AEO Table 48'!$F$7/SUM('AEO Table 48'!$F$7,'AEO Table 48'!$F$169)</f>
        <v>667.45966455012899</v>
      </c>
      <c r="AB5" s="3">
        <f>'BTS 1-12'!AH4*'AEO Table 48'!$F$7/SUM('AEO Table 48'!$F$7,'AEO Table 48'!$F$169)</f>
        <v>655.19662609382738</v>
      </c>
      <c r="AC5" s="3">
        <f>'BTS 1-12'!AI4*'AEO Table 48'!$F$7/SUM('AEO Table 48'!$F$7,'AEO Table 48'!$F$169)</f>
        <v>668.33559586843614</v>
      </c>
      <c r="AD5" s="3">
        <f>($AC$5-$Y$5)/5+AC5</f>
        <v>688.48201618950304</v>
      </c>
      <c r="AE5" s="3">
        <f>($AC$5-$Y$5)/5+AD5</f>
        <v>708.62843651056994</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row>
    <row r="6" spans="1:62" x14ac:dyDescent="0.25">
      <c r="A6" t="s">
        <v>6</v>
      </c>
      <c r="B6" s="3">
        <v>0</v>
      </c>
      <c r="C6" s="3">
        <v>0</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row>
    <row r="7" spans="1:62" x14ac:dyDescent="0.25">
      <c r="A7" t="s">
        <v>7</v>
      </c>
      <c r="B7" s="3">
        <v>0</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row>
    <row r="8" spans="1:62" x14ac:dyDescent="0.25">
      <c r="A8" t="s">
        <v>8</v>
      </c>
      <c r="B8" s="3">
        <v>0</v>
      </c>
      <c r="C8" s="3">
        <v>0</v>
      </c>
      <c r="D8" s="3">
        <v>0</v>
      </c>
      <c r="E8" s="3">
        <v>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row>
    <row r="10" spans="1:62" x14ac:dyDescent="0.25">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22D50-07A5-4BF3-B0FB-0F81A71823BB}">
  <sheetPr>
    <tabColor theme="3"/>
  </sheetPr>
  <dimension ref="A1:BJ10"/>
  <sheetViews>
    <sheetView topLeftCell="S1" workbookViewId="0">
      <selection activeCell="B5" sqref="B5:AC5"/>
    </sheetView>
  </sheetViews>
  <sheetFormatPr defaultRowHeight="15" x14ac:dyDescent="0.25"/>
  <cols>
    <col min="1" max="1" width="31.140625" customWidth="1"/>
  </cols>
  <sheetData>
    <row r="1" spans="1:62" x14ac:dyDescent="0.25">
      <c r="A1" s="2" t="s">
        <v>38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39</v>
      </c>
      <c r="AF1" t="s">
        <v>40</v>
      </c>
      <c r="AG1" t="s">
        <v>41</v>
      </c>
      <c r="AH1" t="s">
        <v>42</v>
      </c>
      <c r="AI1" t="s">
        <v>43</v>
      </c>
      <c r="AJ1" t="s">
        <v>44</v>
      </c>
      <c r="AK1" t="s">
        <v>45</v>
      </c>
      <c r="AL1" t="s">
        <v>46</v>
      </c>
      <c r="AM1" t="s">
        <v>47</v>
      </c>
      <c r="AN1" t="s">
        <v>48</v>
      </c>
      <c r="AO1" t="s">
        <v>49</v>
      </c>
      <c r="AP1" t="s">
        <v>50</v>
      </c>
      <c r="AQ1" t="s">
        <v>51</v>
      </c>
      <c r="AR1" t="s">
        <v>52</v>
      </c>
      <c r="AS1" t="s">
        <v>53</v>
      </c>
      <c r="AT1" t="s">
        <v>54</v>
      </c>
      <c r="AU1" t="s">
        <v>55</v>
      </c>
      <c r="AV1" t="s">
        <v>56</v>
      </c>
      <c r="AW1" t="s">
        <v>57</v>
      </c>
      <c r="AX1" t="s">
        <v>58</v>
      </c>
      <c r="AY1" t="s">
        <v>59</v>
      </c>
      <c r="AZ1" t="s">
        <v>60</v>
      </c>
      <c r="BA1" t="s">
        <v>61</v>
      </c>
      <c r="BB1" t="s">
        <v>62</v>
      </c>
      <c r="BC1" t="s">
        <v>63</v>
      </c>
      <c r="BD1" t="s">
        <v>64</v>
      </c>
      <c r="BE1" t="s">
        <v>65</v>
      </c>
      <c r="BF1" t="s">
        <v>66</v>
      </c>
      <c r="BG1" t="s">
        <v>67</v>
      </c>
      <c r="BH1" t="s">
        <v>68</v>
      </c>
      <c r="BI1" t="s">
        <v>69</v>
      </c>
      <c r="BJ1" t="s">
        <v>70</v>
      </c>
    </row>
    <row r="2" spans="1:62" x14ac:dyDescent="0.25">
      <c r="A2" t="s">
        <v>2</v>
      </c>
      <c r="B2" s="3">
        <v>0</v>
      </c>
      <c r="C2" s="3">
        <v>0</v>
      </c>
      <c r="D2" s="3">
        <v>0</v>
      </c>
      <c r="E2" s="3">
        <v>0</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row>
    <row r="3" spans="1:62" x14ac:dyDescent="0.25">
      <c r="A3" t="s">
        <v>3</v>
      </c>
      <c r="B3" s="3">
        <v>0</v>
      </c>
      <c r="C3" s="3">
        <v>0</v>
      </c>
      <c r="D3" s="3">
        <v>0</v>
      </c>
      <c r="E3" s="3">
        <v>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row>
    <row r="4" spans="1:62" x14ac:dyDescent="0.25">
      <c r="A4" t="s">
        <v>4</v>
      </c>
      <c r="B4" s="3">
        <v>0</v>
      </c>
      <c r="C4" s="3">
        <v>0</v>
      </c>
      <c r="D4" s="3">
        <v>0</v>
      </c>
      <c r="E4" s="3">
        <v>0</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row>
    <row r="5" spans="1:62" x14ac:dyDescent="0.25">
      <c r="A5" t="s">
        <v>5</v>
      </c>
      <c r="B5" s="3">
        <f>'BTS 1-12'!H4*'AEO Table 48'!$F$169/SUM('AEO Table 48'!$F$7,'AEO Table 48'!$F$169)</f>
        <v>64.639783161919752</v>
      </c>
      <c r="C5" s="3">
        <f>'BTS 1-12'!I4*'AEO Table 48'!$F$169/SUM('AEO Table 48'!$F$7,'AEO Table 48'!$F$169)</f>
        <v>73.076453517026366</v>
      </c>
      <c r="D5" s="3">
        <f>'BTS 1-12'!J4*'AEO Table 48'!$F$169/SUM('AEO Table 48'!$F$7,'AEO Table 48'!$F$169)</f>
        <v>70.346942519785998</v>
      </c>
      <c r="E5" s="3">
        <f>'BTS 1-12'!K4*'AEO Table 48'!$F$169/SUM('AEO Table 48'!$F$7,'AEO Table 48'!$F$169)</f>
        <v>50.620022130639654</v>
      </c>
      <c r="F5" s="3">
        <f>'BTS 1-12'!L4*'AEO Table 48'!$F$169/SUM('AEO Table 48'!$F$7,'AEO Table 48'!$F$169)</f>
        <v>38.33722264305797</v>
      </c>
      <c r="G5" s="3">
        <f>'BTS 1-12'!M4*'AEO Table 48'!$F$169/SUM('AEO Table 48'!$F$7,'AEO Table 48'!$F$169)</f>
        <v>31.761582513342528</v>
      </c>
      <c r="H5" s="3">
        <f>'BTS 1-12'!N4*'AEO Table 48'!$F$169/SUM('AEO Table 48'!$F$7,'AEO Table 48'!$F$169)</f>
        <v>33.374475375348204</v>
      </c>
      <c r="I5" s="3">
        <f>'BTS 1-12'!O4*'AEO Table 48'!$F$169/SUM('AEO Table 48'!$F$7,'AEO Table 48'!$F$169)</f>
        <v>46.401686953086354</v>
      </c>
      <c r="J5" s="3">
        <f>'BTS 1-12'!P4*'AEO Table 48'!$F$169/SUM('AEO Table 48'!$F$7,'AEO Table 48'!$F$169)</f>
        <v>69.354393066244029</v>
      </c>
      <c r="K5" s="3">
        <f>'BTS 1-12'!Q4*'AEO Table 48'!$F$169/SUM('AEO Table 48'!$F$7,'AEO Table 48'!$F$169)</f>
        <v>76.922582649501436</v>
      </c>
      <c r="L5" s="3">
        <f>'BTS 1-12'!R4*'AEO Table 48'!$F$169/SUM('AEO Table 48'!$F$7,'AEO Table 48'!$F$169)</f>
        <v>60.173310620980963</v>
      </c>
      <c r="M5" s="3">
        <f>'BTS 1-12'!S4*'AEO Table 48'!$F$169/SUM('AEO Table 48'!$F$7,'AEO Table 48'!$F$169)</f>
        <v>65.260126570383477</v>
      </c>
      <c r="N5" s="3">
        <f>'BTS 1-12'!T4*'AEO Table 48'!$F$169/SUM('AEO Table 48'!$F$7,'AEO Table 48'!$F$169)</f>
        <v>47.022030361550073</v>
      </c>
      <c r="O5" s="3">
        <f>'BTS 1-12'!U4*'AEO Table 48'!$F$169/SUM('AEO Table 48'!$F$7,'AEO Table 48'!$F$169)</f>
        <v>34.863299555661136</v>
      </c>
      <c r="P5" s="3">
        <f>'BTS 1-12'!V4*'AEO Table 48'!$F$169/SUM('AEO Table 48'!$F$7,'AEO Table 48'!$F$169)</f>
        <v>35.359574282432114</v>
      </c>
      <c r="Q5" s="3">
        <f>'BTS 1-12'!W4*'AEO Table 48'!$F$169/SUM('AEO Table 48'!$F$7,'AEO Table 48'!$F$169)</f>
        <v>35.979917690895839</v>
      </c>
      <c r="R5" s="3">
        <f>'BTS 1-12'!X4*'AEO Table 48'!$F$169/SUM('AEO Table 48'!$F$7,'AEO Table 48'!$F$169)</f>
        <v>49.379335313712218</v>
      </c>
      <c r="S5" s="3">
        <f>'BTS 1-12'!Y4*'AEO Table 48'!$F$169/SUM('AEO Table 48'!$F$7,'AEO Table 48'!$F$169)</f>
        <v>54.714288626500213</v>
      </c>
      <c r="T5" s="3">
        <f>'BTS 1-12'!Z4*'AEO Table 48'!$F$169/SUM('AEO Table 48'!$F$7,'AEO Table 48'!$F$169)</f>
        <v>46.525755634779095</v>
      </c>
      <c r="U5" s="3">
        <f>'BTS 1-12'!AA4*'AEO Table 48'!$F$169/SUM('AEO Table 48'!$F$7,'AEO Table 48'!$F$169)</f>
        <v>59.677035894209979</v>
      </c>
      <c r="V5" s="3">
        <f>'BTS 1-12'!AB4*'AEO Table 48'!$F$169/SUM('AEO Table 48'!$F$7,'AEO Table 48'!$F$169)</f>
        <v>57.31973094204784</v>
      </c>
      <c r="W5" s="3">
        <f>'BTS 1-12'!AC4*'AEO Table 48'!$F$169/SUM('AEO Table 48'!$F$7,'AEO Table 48'!$F$169)</f>
        <v>59.180761167439016</v>
      </c>
      <c r="X5" s="3">
        <f>'BTS 1-12'!AD4*'AEO Table 48'!$F$169/SUM('AEO Table 48'!$F$7,'AEO Table 48'!$F$169)</f>
        <v>74.565277697339297</v>
      </c>
      <c r="Y5" s="3">
        <f>'BTS 1-12'!AE4*'AEO Table 48'!$F$169/SUM('AEO Table 48'!$F$7,'AEO Table 48'!$F$169)</f>
        <v>80.396505736898277</v>
      </c>
      <c r="Z5" s="3">
        <f>'BTS 1-12'!AF4*'AEO Table 48'!$F$169/SUM('AEO Table 48'!$F$7,'AEO Table 48'!$F$169)</f>
        <v>89.701656863854097</v>
      </c>
      <c r="AA5" s="3">
        <f>'BTS 1-12'!AG4*'AEO Table 48'!$F$169/SUM('AEO Table 48'!$F$7,'AEO Table 48'!$F$169)</f>
        <v>94.540335449871122</v>
      </c>
      <c r="AB5" s="3">
        <f>'BTS 1-12'!AH4*'AEO Table 48'!$F$169/SUM('AEO Table 48'!$F$7,'AEO Table 48'!$F$169)</f>
        <v>92.803373906172709</v>
      </c>
      <c r="AC5" s="3">
        <f>'BTS 1-12'!AI4*'AEO Table 48'!$F$169/SUM('AEO Table 48'!$F$7,'AEO Table 48'!$F$169)</f>
        <v>94.664404131563856</v>
      </c>
      <c r="AD5" s="3">
        <f>($AC$5-$Y$5)/5+AC5</f>
        <v>97.517983810496972</v>
      </c>
      <c r="AE5" s="3">
        <f>($AC$5-$Y$5)/5+AD5</f>
        <v>100.37156348943009</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row>
    <row r="6" spans="1:62" x14ac:dyDescent="0.25">
      <c r="A6" t="s">
        <v>6</v>
      </c>
      <c r="B6" s="3">
        <v>0</v>
      </c>
      <c r="C6" s="3">
        <v>0</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row>
    <row r="7" spans="1:62" x14ac:dyDescent="0.25">
      <c r="A7" t="s">
        <v>7</v>
      </c>
      <c r="B7" s="3">
        <v>0</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row>
    <row r="8" spans="1:62" x14ac:dyDescent="0.25">
      <c r="A8" t="s">
        <v>8</v>
      </c>
      <c r="B8" s="3">
        <v>0</v>
      </c>
      <c r="C8" s="3">
        <v>0</v>
      </c>
      <c r="D8" s="3">
        <v>0</v>
      </c>
      <c r="E8" s="3">
        <v>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row>
    <row r="10" spans="1:62" x14ac:dyDescent="0.25">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50BBF-8C3F-4557-B33F-DDD8D31D0AD3}">
  <sheetPr>
    <tabColor theme="3"/>
  </sheetPr>
  <dimension ref="A1:BJ10"/>
  <sheetViews>
    <sheetView topLeftCell="M1" workbookViewId="0">
      <selection activeCell="AD2" sqref="AD2:AE8"/>
    </sheetView>
  </sheetViews>
  <sheetFormatPr defaultRowHeight="15" x14ac:dyDescent="0.25"/>
  <cols>
    <col min="1" max="1" width="31.140625" customWidth="1"/>
  </cols>
  <sheetData>
    <row r="1" spans="1:62" x14ac:dyDescent="0.25">
      <c r="A1" s="2" t="s">
        <v>38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39</v>
      </c>
      <c r="AF1" t="s">
        <v>40</v>
      </c>
      <c r="AG1" t="s">
        <v>41</v>
      </c>
      <c r="AH1" t="s">
        <v>42</v>
      </c>
      <c r="AI1" t="s">
        <v>43</v>
      </c>
      <c r="AJ1" t="s">
        <v>44</v>
      </c>
      <c r="AK1" t="s">
        <v>45</v>
      </c>
      <c r="AL1" t="s">
        <v>46</v>
      </c>
      <c r="AM1" t="s">
        <v>47</v>
      </c>
      <c r="AN1" t="s">
        <v>48</v>
      </c>
      <c r="AO1" t="s">
        <v>49</v>
      </c>
      <c r="AP1" t="s">
        <v>50</v>
      </c>
      <c r="AQ1" t="s">
        <v>51</v>
      </c>
      <c r="AR1" t="s">
        <v>52</v>
      </c>
      <c r="AS1" t="s">
        <v>53</v>
      </c>
      <c r="AT1" t="s">
        <v>54</v>
      </c>
      <c r="AU1" t="s">
        <v>55</v>
      </c>
      <c r="AV1" t="s">
        <v>56</v>
      </c>
      <c r="AW1" t="s">
        <v>57</v>
      </c>
      <c r="AX1" t="s">
        <v>58</v>
      </c>
      <c r="AY1" t="s">
        <v>59</v>
      </c>
      <c r="AZ1" t="s">
        <v>60</v>
      </c>
      <c r="BA1" t="s">
        <v>61</v>
      </c>
      <c r="BB1" t="s">
        <v>62</v>
      </c>
      <c r="BC1" t="s">
        <v>63</v>
      </c>
      <c r="BD1" t="s">
        <v>64</v>
      </c>
      <c r="BE1" t="s">
        <v>65</v>
      </c>
      <c r="BF1" t="s">
        <v>66</v>
      </c>
      <c r="BG1" t="s">
        <v>67</v>
      </c>
      <c r="BH1" t="s">
        <v>68</v>
      </c>
      <c r="BI1" t="s">
        <v>69</v>
      </c>
      <c r="BJ1" t="s">
        <v>70</v>
      </c>
    </row>
    <row r="2" spans="1:62" x14ac:dyDescent="0.25">
      <c r="A2" t="s">
        <v>2</v>
      </c>
      <c r="B2" s="3">
        <f>SUM('BTS 1-12'!H16,'BTS 1-12'!H17,'BTS 1-12'!H19,'BTS 1-12'!H25)*(SUM('AEO Table 36'!$F$79,'AEO Table 36'!$F$86,'AEO Table 36'!$F$84)/'AEO Table 36'!$F$77)</f>
        <v>79.058036466491941</v>
      </c>
      <c r="C2" s="3">
        <f>SUM('BTS 1-12'!I16,'BTS 1-12'!I17,'BTS 1-12'!I19,'BTS 1-12'!I25)*(SUM('AEO Table 36'!$F$79,'AEO Table 36'!$F$86,'AEO Table 36'!$F$84)/'AEO Table 36'!$F$77)</f>
        <v>112.17694363488721</v>
      </c>
      <c r="D2" s="3">
        <f>SUM('BTS 1-12'!J16,'BTS 1-12'!J17,'BTS 1-12'!J19,'BTS 1-12'!J25)*(SUM('AEO Table 36'!$F$79,'AEO Table 36'!$F$86,'AEO Table 36'!$F$84)/'AEO Table 36'!$F$77)</f>
        <v>175.2097024392524</v>
      </c>
      <c r="E2" s="3">
        <f>SUM('BTS 1-12'!K16,'BTS 1-12'!K17,'BTS 1-12'!K19,'BTS 1-12'!K25)*(SUM('AEO Table 36'!$F$79,'AEO Table 36'!$F$86,'AEO Table 36'!$F$84)/'AEO Table 36'!$F$77)</f>
        <v>185.89322088067024</v>
      </c>
      <c r="F2" s="3">
        <f>SUM('BTS 1-12'!L16,'BTS 1-12'!L17,'BTS 1-12'!L19,'BTS 1-12'!L25)*(SUM('AEO Table 36'!$F$79,'AEO Table 36'!$F$86,'AEO Table 36'!$F$84)/'AEO Table 36'!$F$77)</f>
        <v>102.56177703761117</v>
      </c>
      <c r="G2" s="3">
        <f>SUM('BTS 1-12'!M16,'BTS 1-12'!M17,'BTS 1-12'!M19,'BTS 1-12'!M25)*(SUM('AEO Table 36'!$F$79,'AEO Table 36'!$F$86,'AEO Table 36'!$F$84)/'AEO Table 36'!$F$77)</f>
        <v>84.39979568720085</v>
      </c>
      <c r="H2" s="3">
        <f>SUM('BTS 1-12'!N16,'BTS 1-12'!N17,'BTS 1-12'!N19,'BTS 1-12'!N25)*(SUM('AEO Table 36'!$F$79,'AEO Table 36'!$F$86,'AEO Table 36'!$F$84)/'AEO Table 36'!$F$77)</f>
        <v>85.468147531342638</v>
      </c>
      <c r="I2" s="3">
        <f>SUM('BTS 1-12'!O16,'BTS 1-12'!O17,'BTS 1-12'!O19,'BTS 1-12'!O25)*(SUM('AEO Table 36'!$F$79,'AEO Table 36'!$F$86,'AEO Table 36'!$F$84)/'AEO Table 36'!$F$77)</f>
        <v>223.81971134770353</v>
      </c>
      <c r="J2" s="3">
        <f>SUM('BTS 1-12'!P16,'BTS 1-12'!P17,'BTS 1-12'!P19,'BTS 1-12'!P25)*(SUM('AEO Table 36'!$F$79,'AEO Table 36'!$F$86,'AEO Table 36'!$F$84)/'AEO Table 36'!$F$77)</f>
        <v>190.70080417930825</v>
      </c>
      <c r="K2" s="3">
        <f>SUM('BTS 1-12'!Q16,'BTS 1-12'!Q17,'BTS 1-12'!Q19,'BTS 1-12'!Q25)*(SUM('AEO Table 36'!$F$79,'AEO Table 36'!$F$86,'AEO Table 36'!$F$84)/'AEO Table 36'!$F$77)</f>
        <v>201.91849854279698</v>
      </c>
      <c r="L2" s="3">
        <f>SUM('BTS 1-12'!R16,'BTS 1-12'!R17,'BTS 1-12'!R19,'BTS 1-12'!R25)*(SUM('AEO Table 36'!$F$79,'AEO Table 36'!$F$86,'AEO Table 36'!$F$84)/'AEO Table 36'!$F$77)</f>
        <v>260.67784997059505</v>
      </c>
      <c r="M2" s="3">
        <f>SUM('BTS 1-12'!S16,'BTS 1-12'!S17,'BTS 1-12'!S19,'BTS 1-12'!S25)*(SUM('AEO Table 36'!$F$79,'AEO Table 36'!$F$86,'AEO Table 36'!$F$84)/'AEO Table 36'!$F$77)</f>
        <v>512.8088851880558</v>
      </c>
      <c r="N2" s="3">
        <f>SUM('BTS 1-12'!T16,'BTS 1-12'!T17,'BTS 1-12'!T19,'BTS 1-12'!T25)*(SUM('AEO Table 36'!$F$79,'AEO Table 36'!$F$86,'AEO Table 36'!$F$84)/'AEO Table 36'!$F$77)</f>
        <v>588.12769020005157</v>
      </c>
      <c r="O2" s="3">
        <f>SUM('BTS 1-12'!U16,'BTS 1-12'!U17,'BTS 1-12'!U19,'BTS 1-12'!U25)*(SUM('AEO Table 36'!$F$79,'AEO Table 36'!$F$86,'AEO Table 36'!$F$84)/'AEO Table 36'!$F$77)</f>
        <v>521.88987586326095</v>
      </c>
      <c r="P2" s="3">
        <f>SUM('BTS 1-12'!V16,'BTS 1-12'!V17,'BTS 1-12'!V19,'BTS 1-12'!V25)*(SUM('AEO Table 36'!$F$79,'AEO Table 36'!$F$86,'AEO Table 36'!$F$84)/'AEO Table 36'!$F$77)</f>
        <v>413.45216368287004</v>
      </c>
      <c r="Q2" s="3">
        <f>SUM('BTS 1-12'!W16,'BTS 1-12'!W17,'BTS 1-12'!W19,'BTS 1-12'!W25)*(SUM('AEO Table 36'!$F$79,'AEO Table 36'!$F$86,'AEO Table 36'!$F$84)/'AEO Table 36'!$F$77)</f>
        <v>349.88522895643393</v>
      </c>
      <c r="R2" s="3">
        <f>SUM('BTS 1-12'!X16,'BTS 1-12'!X17,'BTS 1-12'!X19,'BTS 1-12'!X25)*(SUM('AEO Table 36'!$F$79,'AEO Table 36'!$F$86,'AEO Table 36'!$F$84)/'AEO Table 36'!$F$77)</f>
        <v>374.45732137169495</v>
      </c>
      <c r="S2" s="3">
        <f>SUM('BTS 1-12'!Y16,'BTS 1-12'!Y17,'BTS 1-12'!Y19,'BTS 1-12'!Y25)*(SUM('AEO Table 36'!$F$79,'AEO Table 36'!$F$86,'AEO Table 36'!$F$84)/'AEO Table 36'!$F$77)</f>
        <v>322.10808100874755</v>
      </c>
      <c r="T2" s="3">
        <f>SUM('BTS 1-12'!Z16,'BTS 1-12'!Z17,'BTS 1-12'!Z19,'BTS 1-12'!Z25)*(SUM('AEO Table 36'!$F$79,'AEO Table 36'!$F$86,'AEO Table 36'!$F$84)/'AEO Table 36'!$F$77)</f>
        <v>441.22931163055637</v>
      </c>
      <c r="U2" s="3">
        <f>SUM('BTS 1-12'!AA16,'BTS 1-12'!AA17,'BTS 1-12'!AA19,'BTS 1-12'!AA25)*(SUM('AEO Table 36'!$F$79,'AEO Table 36'!$F$86,'AEO Table 36'!$F$84)/'AEO Table 36'!$F$77)</f>
        <v>163.45783215369281</v>
      </c>
      <c r="V2" s="3">
        <f>SUM('BTS 1-12'!AB16,'BTS 1-12'!AB17,'BTS 1-12'!AB19,'BTS 1-12'!AB25)*(SUM('AEO Table 36'!$F$79,'AEO Table 36'!$F$86,'AEO Table 36'!$F$84)/'AEO Table 36'!$F$77)</f>
        <v>245.72092415261008</v>
      </c>
      <c r="W2" s="3">
        <f>SUM('BTS 1-12'!AC16,'BTS 1-12'!AC17,'BTS 1-12'!AC19,'BTS 1-12'!AC25)*(SUM('AEO Table 36'!$F$79,'AEO Table 36'!$F$86,'AEO Table 36'!$F$84)/'AEO Table 36'!$F$77)</f>
        <v>136.74903605014822</v>
      </c>
      <c r="X2" s="3">
        <f>SUM('BTS 1-12'!AD16,'BTS 1-12'!AD17,'BTS 1-12'!AD19,'BTS 1-12'!AD25)*(SUM('AEO Table 36'!$F$79,'AEO Table 36'!$F$86,'AEO Table 36'!$F$84)/'AEO Table 36'!$F$77)</f>
        <v>118.05287877766702</v>
      </c>
      <c r="Y2" s="3">
        <f>SUM('BTS 1-12'!AE16,'BTS 1-12'!AE17,'BTS 1-12'!AE19,'BTS 1-12'!AE25)*(SUM('AEO Table 36'!$F$79,'AEO Table 36'!$F$86,'AEO Table 36'!$F$84)/'AEO Table 36'!$F$77)</f>
        <v>253.73356298367347</v>
      </c>
      <c r="Z2" s="3">
        <f>SUM('BTS 1-12'!AF16,'BTS 1-12'!AF17,'BTS 1-12'!AF19,'BTS 1-12'!AF25)*(SUM('AEO Table 36'!$F$79,'AEO Table 36'!$F$86,'AEO Table 36'!$F$84)/'AEO Table 36'!$F$77)</f>
        <v>284.18159054171429</v>
      </c>
      <c r="AA2" s="3">
        <f>SUM('BTS 1-12'!AG16,'BTS 1-12'!AG17,'BTS 1-12'!AG19,'BTS 1-12'!AG25)*(SUM('AEO Table 36'!$F$79,'AEO Table 36'!$F$86,'AEO Table 36'!$F$84)/'AEO Table 36'!$F$77)</f>
        <v>198.71344301037163</v>
      </c>
      <c r="AB2" s="3">
        <f>SUM('BTS 1-12'!AH16,'BTS 1-12'!AH17,'BTS 1-12'!AH19,'BTS 1-12'!AH25)*(SUM('AEO Table 36'!$F$79,'AEO Table 36'!$F$86,'AEO Table 36'!$F$84)/'AEO Table 36'!$F$77)</f>
        <v>143.15914711499892</v>
      </c>
      <c r="AC2" s="3">
        <f>SUM('BTS 1-12'!AI16,'BTS 1-12'!AI17,'BTS 1-12'!AI19,'BTS 1-12'!AI25)*(SUM('AEO Table 36'!$F$79,'AEO Table 36'!$F$86,'AEO Table 36'!$F$84)/'AEO Table 36'!$F$77)</f>
        <v>229.69564649048334</v>
      </c>
      <c r="AD2" s="52">
        <f>($AC$2-$Y$2)/5+AC2</f>
        <v>224.8880631918453</v>
      </c>
      <c r="AE2" s="52">
        <f>($AC$2-$Y$2)/5+AD2</f>
        <v>220.08047989320727</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row>
    <row r="3" spans="1:62" x14ac:dyDescent="0.25">
      <c r="A3" t="s">
        <v>3</v>
      </c>
      <c r="B3" s="3">
        <v>0</v>
      </c>
      <c r="C3" s="3">
        <v>0</v>
      </c>
      <c r="D3" s="3">
        <v>0</v>
      </c>
      <c r="E3" s="3">
        <v>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52">
        <v>0</v>
      </c>
      <c r="AE3" s="52">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row>
    <row r="4" spans="1:62" x14ac:dyDescent="0.25">
      <c r="A4" t="s">
        <v>4</v>
      </c>
      <c r="B4" s="3">
        <v>0</v>
      </c>
      <c r="C4" s="3">
        <v>0</v>
      </c>
      <c r="D4" s="3">
        <v>0</v>
      </c>
      <c r="E4" s="3">
        <v>0</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52">
        <v>0</v>
      </c>
      <c r="AE4" s="52">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row>
    <row r="5" spans="1:62" x14ac:dyDescent="0.25">
      <c r="A5" t="s">
        <v>5</v>
      </c>
      <c r="B5" s="3">
        <f>SUM('BTS 1-12'!H16,'BTS 1-12'!H17,'BTS 1-12'!H19,'BTS 1-12'!H25)*(SUM('AEO Table 36'!$F$80,'AEO Table 36'!$F$87)/'AEO Table 36'!$F$77)</f>
        <v>68.94196856115741</v>
      </c>
      <c r="C5" s="3">
        <f>SUM('BTS 1-12'!I16,'BTS 1-12'!I17,'BTS 1-12'!I19,'BTS 1-12'!I25)*(SUM('AEO Table 36'!$F$80,'AEO Table 36'!$F$87)/'AEO Table 36'!$F$77)</f>
        <v>97.823063498939575</v>
      </c>
      <c r="D5" s="3">
        <f>SUM('BTS 1-12'!J16,'BTS 1-12'!J17,'BTS 1-12'!J19,'BTS 1-12'!J25)*(SUM('AEO Table 36'!$F$80,'AEO Table 36'!$F$87)/'AEO Table 36'!$F$77)</f>
        <v>152.79030870310561</v>
      </c>
      <c r="E5" s="3">
        <f>SUM('BTS 1-12'!K16,'BTS 1-12'!K17,'BTS 1-12'!K19,'BTS 1-12'!K25)*(SUM('AEO Table 36'!$F$80,'AEO Table 36'!$F$87)/'AEO Table 36'!$F$77)</f>
        <v>162.10679094109986</v>
      </c>
      <c r="F5" s="3">
        <f>SUM('BTS 1-12'!L16,'BTS 1-12'!L17,'BTS 1-12'!L19,'BTS 1-12'!L25)*(SUM('AEO Table 36'!$F$80,'AEO Table 36'!$F$87)/'AEO Table 36'!$F$77)</f>
        <v>89.438229484744753</v>
      </c>
      <c r="G5" s="3">
        <f>SUM('BTS 1-12'!M16,'BTS 1-12'!M17,'BTS 1-12'!M19,'BTS 1-12'!M25)*(SUM('AEO Table 36'!$F$80,'AEO Table 36'!$F$87)/'AEO Table 36'!$F$77)</f>
        <v>73.600209680154535</v>
      </c>
      <c r="H5" s="3">
        <f>SUM('BTS 1-12'!N16,'BTS 1-12'!N17,'BTS 1-12'!N19,'BTS 1-12'!N25)*(SUM('AEO Table 36'!$F$80,'AEO Table 36'!$F$87)/'AEO Table 36'!$F$77)</f>
        <v>74.531857903953963</v>
      </c>
      <c r="I5" s="3">
        <f>SUM('BTS 1-12'!O16,'BTS 1-12'!O17,'BTS 1-12'!O19,'BTS 1-12'!O25)*(SUM('AEO Table 36'!$F$80,'AEO Table 36'!$F$87)/'AEO Table 36'!$F$77)</f>
        <v>195.18030288597942</v>
      </c>
      <c r="J5" s="3">
        <f>SUM('BTS 1-12'!P16,'BTS 1-12'!P17,'BTS 1-12'!P19,'BTS 1-12'!P25)*(SUM('AEO Table 36'!$F$80,'AEO Table 36'!$F$87)/'AEO Table 36'!$F$77)</f>
        <v>166.29920794819728</v>
      </c>
      <c r="K5" s="3">
        <f>SUM('BTS 1-12'!Q16,'BTS 1-12'!Q17,'BTS 1-12'!Q19,'BTS 1-12'!Q25)*(SUM('AEO Table 36'!$F$80,'AEO Table 36'!$F$87)/'AEO Table 36'!$F$77)</f>
        <v>176.08151429809124</v>
      </c>
      <c r="L5" s="3">
        <f>SUM('BTS 1-12'!R16,'BTS 1-12'!R17,'BTS 1-12'!R19,'BTS 1-12'!R25)*(SUM('AEO Table 36'!$F$80,'AEO Table 36'!$F$87)/'AEO Table 36'!$F$77)</f>
        <v>227.32216660705956</v>
      </c>
      <c r="M5" s="3">
        <f>SUM('BTS 1-12'!S16,'BTS 1-12'!S17,'BTS 1-12'!S19,'BTS 1-12'!S25)*(SUM('AEO Table 36'!$F$80,'AEO Table 36'!$F$87)/'AEO Table 36'!$F$77)</f>
        <v>447.19114742372375</v>
      </c>
      <c r="N5" s="3">
        <f>SUM('BTS 1-12'!T16,'BTS 1-12'!T17,'BTS 1-12'!T19,'BTS 1-12'!T25)*(SUM('AEO Table 36'!$F$80,'AEO Table 36'!$F$87)/'AEO Table 36'!$F$77)</f>
        <v>512.87234720158312</v>
      </c>
      <c r="O5" s="3">
        <f>SUM('BTS 1-12'!U16,'BTS 1-12'!U17,'BTS 1-12'!U19,'BTS 1-12'!U25)*(SUM('AEO Table 36'!$F$80,'AEO Table 36'!$F$87)/'AEO Table 36'!$F$77)</f>
        <v>455.11015732601885</v>
      </c>
      <c r="P5" s="3">
        <f>SUM('BTS 1-12'!V16,'BTS 1-12'!V17,'BTS 1-12'!V19,'BTS 1-12'!V25)*(SUM('AEO Table 36'!$F$80,'AEO Table 36'!$F$87)/'AEO Table 36'!$F$77)</f>
        <v>360.54786261037725</v>
      </c>
      <c r="Q5" s="3">
        <f>SUM('BTS 1-12'!W16,'BTS 1-12'!W17,'BTS 1-12'!W19,'BTS 1-12'!W25)*(SUM('AEO Table 36'!$F$80,'AEO Table 36'!$F$87)/'AEO Table 36'!$F$77)</f>
        <v>305.11479329431154</v>
      </c>
      <c r="R5" s="3">
        <f>SUM('BTS 1-12'!X16,'BTS 1-12'!X17,'BTS 1-12'!X19,'BTS 1-12'!X25)*(SUM('AEO Table 36'!$F$80,'AEO Table 36'!$F$87)/'AEO Table 36'!$F$77)</f>
        <v>326.54270244169828</v>
      </c>
      <c r="S5" s="3">
        <f>SUM('BTS 1-12'!Y16,'BTS 1-12'!Y17,'BTS 1-12'!Y19,'BTS 1-12'!Y25)*(SUM('AEO Table 36'!$F$80,'AEO Table 36'!$F$87)/'AEO Table 36'!$F$77)</f>
        <v>280.8919394755265</v>
      </c>
      <c r="T5" s="3">
        <f>SUM('BTS 1-12'!Z16,'BTS 1-12'!Z17,'BTS 1-12'!Z19,'BTS 1-12'!Z25)*(SUM('AEO Table 36'!$F$80,'AEO Table 36'!$F$87)/'AEO Table 36'!$F$77)</f>
        <v>384.77071642916229</v>
      </c>
      <c r="U5" s="3">
        <f>SUM('BTS 1-12'!AA16,'BTS 1-12'!AA17,'BTS 1-12'!AA19,'BTS 1-12'!AA25)*(SUM('AEO Table 36'!$F$80,'AEO Table 36'!$F$87)/'AEO Table 36'!$F$77)</f>
        <v>142.54217824131194</v>
      </c>
      <c r="V5" s="3">
        <f>SUM('BTS 1-12'!AB16,'BTS 1-12'!AB17,'BTS 1-12'!AB19,'BTS 1-12'!AB25)*(SUM('AEO Table 36'!$F$80,'AEO Table 36'!$F$87)/'AEO Table 36'!$F$77)</f>
        <v>214.27909147386762</v>
      </c>
      <c r="W5" s="3">
        <f>SUM('BTS 1-12'!AC16,'BTS 1-12'!AC17,'BTS 1-12'!AC19,'BTS 1-12'!AC25)*(SUM('AEO Table 36'!$F$80,'AEO Table 36'!$F$87)/'AEO Table 36'!$F$77)</f>
        <v>119.25097264632633</v>
      </c>
      <c r="X5" s="3">
        <f>SUM('BTS 1-12'!AD16,'BTS 1-12'!AD17,'BTS 1-12'!AD19,'BTS 1-12'!AD25)*(SUM('AEO Table 36'!$F$80,'AEO Table 36'!$F$87)/'AEO Table 36'!$F$77)</f>
        <v>102.94712872983641</v>
      </c>
      <c r="Y5" s="3">
        <f>SUM('BTS 1-12'!AE16,'BTS 1-12'!AE17,'BTS 1-12'!AE19,'BTS 1-12'!AE25)*(SUM('AEO Table 36'!$F$80,'AEO Table 36'!$F$87)/'AEO Table 36'!$F$77)</f>
        <v>221.26645315236331</v>
      </c>
      <c r="Z5" s="3">
        <f>SUM('BTS 1-12'!AF16,'BTS 1-12'!AF17,'BTS 1-12'!AF19,'BTS 1-12'!AF25)*(SUM('AEO Table 36'!$F$80,'AEO Table 36'!$F$87)/'AEO Table 36'!$F$77)</f>
        <v>247.81842753064691</v>
      </c>
      <c r="AA5" s="3">
        <f>SUM('BTS 1-12'!AG16,'BTS 1-12'!AG17,'BTS 1-12'!AG19,'BTS 1-12'!AG25)*(SUM('AEO Table 36'!$F$80,'AEO Table 36'!$F$87)/'AEO Table 36'!$F$77)</f>
        <v>173.28656962669294</v>
      </c>
      <c r="AB5" s="3">
        <f>SUM('BTS 1-12'!AH16,'BTS 1-12'!AH17,'BTS 1-12'!AH19,'BTS 1-12'!AH25)*(SUM('AEO Table 36'!$F$80,'AEO Table 36'!$F$87)/'AEO Table 36'!$F$77)</f>
        <v>124.84086198912289</v>
      </c>
      <c r="AC5" s="3">
        <f>SUM('BTS 1-12'!AI16,'BTS 1-12'!AI17,'BTS 1-12'!AI19,'BTS 1-12'!AI25)*(SUM('AEO Table 36'!$F$80,'AEO Table 36'!$F$87)/'AEO Table 36'!$F$77)</f>
        <v>200.30436811687625</v>
      </c>
      <c r="AD5" s="52">
        <f>($AC$5-$Y$5)/5+AC5</f>
        <v>196.11195110977883</v>
      </c>
      <c r="AE5" s="52">
        <f>($AC$5-$Y$5)/5+AD5</f>
        <v>191.91953410268141</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row>
    <row r="6" spans="1:62" x14ac:dyDescent="0.25">
      <c r="A6" t="s">
        <v>6</v>
      </c>
      <c r="B6" s="3">
        <v>0</v>
      </c>
      <c r="C6" s="3">
        <v>0</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52">
        <v>0</v>
      </c>
      <c r="AE6" s="52">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row>
    <row r="7" spans="1:62" x14ac:dyDescent="0.25">
      <c r="A7" t="s">
        <v>7</v>
      </c>
      <c r="B7" s="3">
        <v>0</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52">
        <v>0</v>
      </c>
      <c r="AE7" s="52">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row>
    <row r="8" spans="1:62" x14ac:dyDescent="0.25">
      <c r="A8" t="s">
        <v>8</v>
      </c>
      <c r="B8" s="3">
        <v>0</v>
      </c>
      <c r="C8" s="3">
        <v>0</v>
      </c>
      <c r="D8" s="3">
        <v>0</v>
      </c>
      <c r="E8" s="3">
        <v>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52">
        <v>0</v>
      </c>
      <c r="AE8" s="52">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row>
    <row r="10" spans="1:62" x14ac:dyDescent="0.25">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D7FC0-26D3-4A54-89AD-73A474F216BE}">
  <sheetPr>
    <tabColor theme="3"/>
  </sheetPr>
  <dimension ref="A1:BJ10"/>
  <sheetViews>
    <sheetView topLeftCell="D1" workbookViewId="0">
      <selection activeCell="AE6" sqref="AE6"/>
    </sheetView>
  </sheetViews>
  <sheetFormatPr defaultRowHeight="15" x14ac:dyDescent="0.25"/>
  <cols>
    <col min="1" max="1" width="31.140625" customWidth="1"/>
  </cols>
  <sheetData>
    <row r="1" spans="1:62" x14ac:dyDescent="0.25">
      <c r="A1" s="2" t="s">
        <v>38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39</v>
      </c>
      <c r="AF1" t="s">
        <v>40</v>
      </c>
      <c r="AG1" t="s">
        <v>41</v>
      </c>
      <c r="AH1" t="s">
        <v>42</v>
      </c>
      <c r="AI1" t="s">
        <v>43</v>
      </c>
      <c r="AJ1" t="s">
        <v>44</v>
      </c>
      <c r="AK1" t="s">
        <v>45</v>
      </c>
      <c r="AL1" t="s">
        <v>46</v>
      </c>
      <c r="AM1" t="s">
        <v>47</v>
      </c>
      <c r="AN1" t="s">
        <v>48</v>
      </c>
      <c r="AO1" t="s">
        <v>49</v>
      </c>
      <c r="AP1" t="s">
        <v>50</v>
      </c>
      <c r="AQ1" t="s">
        <v>51</v>
      </c>
      <c r="AR1" t="s">
        <v>52</v>
      </c>
      <c r="AS1" t="s">
        <v>53</v>
      </c>
      <c r="AT1" t="s">
        <v>54</v>
      </c>
      <c r="AU1" t="s">
        <v>55</v>
      </c>
      <c r="AV1" t="s">
        <v>56</v>
      </c>
      <c r="AW1" t="s">
        <v>57</v>
      </c>
      <c r="AX1" t="s">
        <v>58</v>
      </c>
      <c r="AY1" t="s">
        <v>59</v>
      </c>
      <c r="AZ1" t="s">
        <v>60</v>
      </c>
      <c r="BA1" t="s">
        <v>61</v>
      </c>
      <c r="BB1" t="s">
        <v>62</v>
      </c>
      <c r="BC1" t="s">
        <v>63</v>
      </c>
      <c r="BD1" t="s">
        <v>64</v>
      </c>
      <c r="BE1" t="s">
        <v>65</v>
      </c>
      <c r="BF1" t="s">
        <v>66</v>
      </c>
      <c r="BG1" t="s">
        <v>67</v>
      </c>
      <c r="BH1" t="s">
        <v>68</v>
      </c>
      <c r="BI1" t="s">
        <v>69</v>
      </c>
      <c r="BJ1" t="s">
        <v>70</v>
      </c>
    </row>
    <row r="2" spans="1:62" x14ac:dyDescent="0.25">
      <c r="A2" t="s">
        <v>2</v>
      </c>
      <c r="B2" s="3">
        <v>0</v>
      </c>
      <c r="C2" s="3">
        <v>0</v>
      </c>
      <c r="D2" s="3">
        <v>0</v>
      </c>
      <c r="E2" s="3">
        <v>0</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row>
    <row r="3" spans="1:62" x14ac:dyDescent="0.25">
      <c r="A3" t="s">
        <v>3</v>
      </c>
      <c r="B3" s="3">
        <f>'BTS 1-12'!H21*'AEO Table 36'!$F$34/'AEO Table 36'!$F$30</f>
        <v>34.313105421944435</v>
      </c>
      <c r="C3" s="3">
        <f>'BTS 1-12'!I21*'AEO Table 36'!$F$34/'AEO Table 36'!$F$30</f>
        <v>26.409843607982559</v>
      </c>
      <c r="D3" s="3">
        <f>'BTS 1-12'!J21*'AEO Table 36'!$F$34/'AEO Table 36'!$F$30</f>
        <v>27.568845983679338</v>
      </c>
      <c r="E3" s="3">
        <f>'BTS 1-12'!K21*'AEO Table 36'!$F$34/'AEO Table 36'!$F$30</f>
        <v>37.711989581882541</v>
      </c>
      <c r="F3" s="3">
        <f>'BTS 1-12'!L21*'AEO Table 36'!$F$34/'AEO Table 36'!$F$30</f>
        <v>52.245001827461728</v>
      </c>
      <c r="G3" s="3">
        <f>'BTS 1-12'!M21*'AEO Table 36'!$F$34/'AEO Table 36'!$F$30</f>
        <v>65.123519453625192</v>
      </c>
      <c r="H3" s="3">
        <f>'BTS 1-12'!N21*'AEO Table 36'!$F$34/'AEO Table 36'!$F$30</f>
        <v>61.938670820131563</v>
      </c>
      <c r="I3" s="3">
        <f>'BTS 1-12'!O21*'AEO Table 36'!$F$34/'AEO Table 36'!$F$30</f>
        <v>53.932671953476344</v>
      </c>
      <c r="J3" s="3">
        <f>'BTS 1-12'!P21*'AEO Table 36'!$F$34/'AEO Table 36'!$F$30</f>
        <v>80.996394094746734</v>
      </c>
      <c r="K3" s="3">
        <f>'BTS 1-12'!Q21*'AEO Table 36'!$F$34/'AEO Table 36'!$F$30</f>
        <v>79.431794396437709</v>
      </c>
      <c r="L3" s="3">
        <f>'BTS 1-12'!R21*'AEO Table 36'!$F$34/'AEO Table 36'!$F$30</f>
        <v>59.706280279315784</v>
      </c>
      <c r="M3" s="3">
        <f>'BTS 1-12'!S21*'AEO Table 36'!$F$34/'AEO Table 36'!$F$30</f>
        <v>36.664285679936889</v>
      </c>
      <c r="N3" s="3">
        <f>'BTS 1-12'!T21*'AEO Table 36'!$F$34/'AEO Table 36'!$F$30</f>
        <v>18.957126577186283</v>
      </c>
      <c r="O3" s="3">
        <f>'BTS 1-12'!U21*'AEO Table 36'!$F$34/'AEO Table 36'!$F$30</f>
        <v>34.442596915443339</v>
      </c>
      <c r="P3" s="3">
        <f>'BTS 1-12'!V21*'AEO Table 36'!$F$34/'AEO Table 36'!$F$30</f>
        <v>50.160295799892637</v>
      </c>
      <c r="Q3" s="3">
        <f>'BTS 1-12'!W21*'AEO Table 36'!$F$34/'AEO Table 36'!$F$30</f>
        <v>73.427027702038231</v>
      </c>
      <c r="R3" s="3">
        <f>'BTS 1-12'!X21*'AEO Table 36'!$F$34/'AEO Table 36'!$F$30</f>
        <v>79.973304278342198</v>
      </c>
      <c r="S3" s="3">
        <f>'BTS 1-12'!Y21*'AEO Table 36'!$F$34/'AEO Table 36'!$F$30</f>
        <v>67.588138540633224</v>
      </c>
      <c r="T3" s="3">
        <f>'BTS 1-12'!Z21*'AEO Table 36'!$F$34/'AEO Table 36'!$F$30</f>
        <v>64.161429762257328</v>
      </c>
      <c r="U3" s="3">
        <f>'BTS 1-12'!AA21*'AEO Table 36'!$F$34/'AEO Table 36'!$F$30</f>
        <v>23.203591421844472</v>
      </c>
      <c r="V3" s="3">
        <f>'BTS 1-12'!AB21*'AEO Table 36'!$F$34/'AEO Table 36'!$F$30</f>
        <v>17.713580168543938</v>
      </c>
      <c r="W3" s="3">
        <f>'BTS 1-12'!AC21*'AEO Table 36'!$F$34/'AEO Table 36'!$F$30</f>
        <v>44.74840751374434</v>
      </c>
      <c r="X3" s="3">
        <f>'BTS 1-12'!AD21*'AEO Table 36'!$F$34/'AEO Table 36'!$F$30</f>
        <v>57.39576677134778</v>
      </c>
      <c r="Y3" s="3">
        <f>'BTS 1-12'!AE21*'AEO Table 36'!$F$34/'AEO Table 36'!$F$30</f>
        <v>53.459653440034074</v>
      </c>
      <c r="Z3" s="3">
        <f>'BTS 1-12'!AF21*'AEO Table 36'!$F$34/'AEO Table 36'!$F$30</f>
        <v>67.806454777606575</v>
      </c>
      <c r="AA3" s="3">
        <f>'BTS 1-12'!AG21*'AEO Table 36'!$F$34/'AEO Table 36'!$F$30</f>
        <v>82.116870075683508</v>
      </c>
      <c r="AB3" s="3">
        <f>'BTS 1-12'!AH21*'AEO Table 36'!$F$34/'AEO Table 36'!$F$30</f>
        <v>63.040953781320553</v>
      </c>
      <c r="AC3" s="3">
        <f>'BTS 1-12'!AI21*'AEO Table 36'!$F$34/'AEO Table 36'!$F$30</f>
        <v>46.819201232094535</v>
      </c>
      <c r="AD3" s="3">
        <f>'BTS 1-12'!AJ21*'AEO Table 36'!$F$34/'AEO Table 36'!$F$30</f>
        <v>51.21442076763163</v>
      </c>
      <c r="AE3" s="3">
        <f>($AD$3-$Z$3)/5+AD3</f>
        <v>47.896013965636641</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row>
    <row r="4" spans="1:62" x14ac:dyDescent="0.25">
      <c r="A4" t="s">
        <v>4</v>
      </c>
      <c r="B4" s="3">
        <v>0</v>
      </c>
      <c r="C4" s="3">
        <v>0</v>
      </c>
      <c r="D4" s="3">
        <v>0</v>
      </c>
      <c r="E4" s="3">
        <v>0</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row>
    <row r="5" spans="1:62" x14ac:dyDescent="0.25">
      <c r="A5" t="s">
        <v>5</v>
      </c>
      <c r="B5" s="3">
        <f>'BTS 1-12'!H21*'AEO Table 36'!$F$31/'AEO Table 36'!$F$30</f>
        <v>32028.686301270867</v>
      </c>
      <c r="C5" s="3">
        <f>'BTS 1-12'!I21*'AEO Table 36'!$F$31/'AEO Table 36'!$F$30</f>
        <v>24651.589699739965</v>
      </c>
      <c r="D5" s="3">
        <f>'BTS 1-12'!J21*'AEO Table 36'!$F$31/'AEO Table 36'!$F$30</f>
        <v>25733.430677323984</v>
      </c>
      <c r="E5" s="3">
        <f>'BTS 1-12'!K21*'AEO Table 36'!$F$31/'AEO Table 36'!$F$30</f>
        <v>35201.287358340895</v>
      </c>
      <c r="F5" s="3">
        <f>'BTS 1-12'!L21*'AEO Table 36'!$F$31/'AEO Table 36'!$F$30</f>
        <v>48766.754094805307</v>
      </c>
      <c r="G5" s="3">
        <f>'BTS 1-12'!M21*'AEO Table 36'!$F$31/'AEO Table 36'!$F$30</f>
        <v>60787.875354496966</v>
      </c>
      <c r="H5" s="3">
        <f>'BTS 1-12'!N21*'AEO Table 36'!$F$31/'AEO Table 36'!$F$30</f>
        <v>57815.060258199606</v>
      </c>
      <c r="I5" s="3">
        <f>'BTS 1-12'!O21*'AEO Table 36'!$F$31/'AEO Table 36'!$F$30</f>
        <v>50342.066395497823</v>
      </c>
      <c r="J5" s="3">
        <f>'BTS 1-12'!P21*'AEO Table 36'!$F$31/'AEO Table 36'!$F$30</f>
        <v>75604.002205398298</v>
      </c>
      <c r="K5" s="3">
        <f>'BTS 1-12'!Q21*'AEO Table 36'!$F$31/'AEO Table 36'!$F$30</f>
        <v>74143.566832150071</v>
      </c>
      <c r="L5" s="3">
        <f>'BTS 1-12'!R21*'AEO Table 36'!$F$31/'AEO Table 36'!$F$30</f>
        <v>55731.29268734064</v>
      </c>
      <c r="M5" s="3">
        <f>'BTS 1-12'!S21*'AEO Table 36'!$F$31/'AEO Table 36'!$F$30</f>
        <v>34223.335080358665</v>
      </c>
      <c r="N5" s="3">
        <f>'BTS 1-12'!T21*'AEO Table 36'!$F$31/'AEO Table 36'!$F$30</f>
        <v>17695.042545635537</v>
      </c>
      <c r="O5" s="3">
        <f>'BTS 1-12'!U21*'AEO Table 36'!$F$31/'AEO Table 36'!$F$30</f>
        <v>32149.556807538334</v>
      </c>
      <c r="P5" s="3">
        <f>'BTS 1-12'!V21*'AEO Table 36'!$F$31/'AEO Table 36'!$F$30</f>
        <v>46820.838836879484</v>
      </c>
      <c r="Q5" s="3">
        <f>'BTS 1-12'!W21*'AEO Table 36'!$F$31/'AEO Table 36'!$F$30</f>
        <v>68538.571702672765</v>
      </c>
      <c r="R5" s="3">
        <f>'BTS 1-12'!X21*'AEO Table 36'!$F$31/'AEO Table 36'!$F$30</f>
        <v>74649.025312904923</v>
      </c>
      <c r="S5" s="3">
        <f>'BTS 1-12'!Y21*'AEO Table 36'!$F$31/'AEO Table 36'!$F$30</f>
        <v>63088.410692794278</v>
      </c>
      <c r="T5" s="3">
        <f>'BTS 1-12'!Z21*'AEO Table 36'!$F$31/'AEO Table 36'!$F$30</f>
        <v>59889.837460823808</v>
      </c>
      <c r="U5" s="3">
        <f>'BTS 1-12'!AA21*'AEO Table 36'!$F$31/'AEO Table 36'!$F$30</f>
        <v>21658.796007365345</v>
      </c>
      <c r="V5" s="3">
        <f>'BTS 1-12'!AB21*'AEO Table 36'!$F$31/'AEO Table 36'!$F$30</f>
        <v>16534.286113546314</v>
      </c>
      <c r="W5" s="3">
        <f>'BTS 1-12'!AC21*'AEO Table 36'!$F$31/'AEO Table 36'!$F$30</f>
        <v>41769.250818742483</v>
      </c>
      <c r="X5" s="3">
        <f>'BTS 1-12'!AD21*'AEO Table 36'!$F$31/'AEO Table 36'!$F$30</f>
        <v>53574.603240799646</v>
      </c>
      <c r="Y5" s="3">
        <f>'BTS 1-12'!AE21*'AEO Table 36'!$F$31/'AEO Table 36'!$F$30</f>
        <v>49900.539422190224</v>
      </c>
      <c r="Z5" s="3">
        <f>'BTS 1-12'!AF21*'AEO Table 36'!$F$31/'AEO Table 36'!$F$30</f>
        <v>63292.192372782403</v>
      </c>
      <c r="AA5" s="3">
        <f>'BTS 1-12'!AG21*'AEO Table 36'!$F$31/'AEO Table 36'!$F$30</f>
        <v>76649.881710043235</v>
      </c>
      <c r="AB5" s="3">
        <f>'BTS 1-12'!AH21*'AEO Table 36'!$F$31/'AEO Table 36'!$F$30</f>
        <v>58843.957956178863</v>
      </c>
      <c r="AC5" s="3">
        <f>'BTS 1-12'!AI21*'AEO Table 36'!$F$31/'AEO Table 36'!$F$30</f>
        <v>43702.179989218079</v>
      </c>
      <c r="AD5" s="3">
        <f>'BTS 1-12'!AJ21*'AEO Table 36'!$F$31/'AEO Table 36'!$F$30</f>
        <v>47804.784693684895</v>
      </c>
      <c r="AE5" s="3">
        <f>($AD$5-$Z$5)/5+AD5</f>
        <v>44707.30315786539</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row>
    <row r="6" spans="1:62" x14ac:dyDescent="0.25">
      <c r="A6" t="s">
        <v>6</v>
      </c>
      <c r="B6" s="3">
        <v>0</v>
      </c>
      <c r="C6" s="3">
        <v>0</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row>
    <row r="7" spans="1:62" x14ac:dyDescent="0.25">
      <c r="A7" t="s">
        <v>7</v>
      </c>
      <c r="B7" s="3">
        <v>0</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row>
    <row r="8" spans="1:62" x14ac:dyDescent="0.25">
      <c r="A8" t="s">
        <v>8</v>
      </c>
      <c r="B8" s="3">
        <v>0</v>
      </c>
      <c r="C8" s="3">
        <v>0</v>
      </c>
      <c r="D8" s="3">
        <v>0</v>
      </c>
      <c r="E8" s="3">
        <v>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row>
    <row r="10" spans="1:62" x14ac:dyDescent="0.25">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BD2A4-A6DA-40C4-B868-075591F70DAA}">
  <sheetPr>
    <tabColor theme="3"/>
  </sheetPr>
  <dimension ref="A1:BJ10"/>
  <sheetViews>
    <sheetView topLeftCell="R1" workbookViewId="0">
      <selection activeCell="AG15" sqref="AG15"/>
    </sheetView>
  </sheetViews>
  <sheetFormatPr defaultRowHeight="15" x14ac:dyDescent="0.25"/>
  <cols>
    <col min="1" max="1" width="31.140625" customWidth="1"/>
  </cols>
  <sheetData>
    <row r="1" spans="1:62" x14ac:dyDescent="0.25">
      <c r="A1" s="2" t="s">
        <v>38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39</v>
      </c>
      <c r="AF1" t="s">
        <v>40</v>
      </c>
      <c r="AG1" t="s">
        <v>41</v>
      </c>
      <c r="AH1" t="s">
        <v>42</v>
      </c>
      <c r="AI1" t="s">
        <v>43</v>
      </c>
      <c r="AJ1" t="s">
        <v>44</v>
      </c>
      <c r="AK1" t="s">
        <v>45</v>
      </c>
      <c r="AL1" t="s">
        <v>46</v>
      </c>
      <c r="AM1" t="s">
        <v>47</v>
      </c>
      <c r="AN1" t="s">
        <v>48</v>
      </c>
      <c r="AO1" t="s">
        <v>49</v>
      </c>
      <c r="AP1" t="s">
        <v>50</v>
      </c>
      <c r="AQ1" t="s">
        <v>51</v>
      </c>
      <c r="AR1" t="s">
        <v>52</v>
      </c>
      <c r="AS1" t="s">
        <v>53</v>
      </c>
      <c r="AT1" t="s">
        <v>54</v>
      </c>
      <c r="AU1" t="s">
        <v>55</v>
      </c>
      <c r="AV1" t="s">
        <v>56</v>
      </c>
      <c r="AW1" t="s">
        <v>57</v>
      </c>
      <c r="AX1" t="s">
        <v>58</v>
      </c>
      <c r="AY1" t="s">
        <v>59</v>
      </c>
      <c r="AZ1" t="s">
        <v>60</v>
      </c>
      <c r="BA1" t="s">
        <v>61</v>
      </c>
      <c r="BB1" t="s">
        <v>62</v>
      </c>
      <c r="BC1" t="s">
        <v>63</v>
      </c>
      <c r="BD1" t="s">
        <v>64</v>
      </c>
      <c r="BE1" t="s">
        <v>65</v>
      </c>
      <c r="BF1" t="s">
        <v>66</v>
      </c>
      <c r="BG1" t="s">
        <v>67</v>
      </c>
      <c r="BH1" t="s">
        <v>68</v>
      </c>
      <c r="BI1" t="s">
        <v>69</v>
      </c>
      <c r="BJ1" t="s">
        <v>70</v>
      </c>
    </row>
    <row r="2" spans="1:62" x14ac:dyDescent="0.25">
      <c r="A2" t="s">
        <v>2</v>
      </c>
      <c r="B2" s="3">
        <v>0</v>
      </c>
      <c r="C2" s="3">
        <v>0</v>
      </c>
      <c r="D2" s="3">
        <v>0</v>
      </c>
      <c r="E2" s="3">
        <v>0</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row>
    <row r="3" spans="1:62" x14ac:dyDescent="0.25">
      <c r="A3" t="s">
        <v>3</v>
      </c>
      <c r="B3" s="3">
        <v>0</v>
      </c>
      <c r="C3" s="3">
        <v>0</v>
      </c>
      <c r="D3" s="3">
        <v>0</v>
      </c>
      <c r="E3" s="3">
        <v>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row>
    <row r="4" spans="1:62" x14ac:dyDescent="0.25">
      <c r="A4" t="s">
        <v>4</v>
      </c>
      <c r="B4" s="3">
        <f>'BTS 1-12'!H$28*'AEO Table 36'!$F91/'AEO Table 36'!$F$90</f>
        <v>400301.2439302085</v>
      </c>
      <c r="C4" s="3">
        <f>'BTS 1-12'!I$28*'AEO Table 36'!$F91/'AEO Table 36'!$F$90</f>
        <v>362512.54756566277</v>
      </c>
      <c r="D4" s="3">
        <f>'BTS 1-12'!J$28*'AEO Table 36'!$F91/'AEO Table 36'!$F$90</f>
        <v>377684.6686970382</v>
      </c>
      <c r="E4" s="3">
        <f>'BTS 1-12'!K$28*'AEO Table 36'!$F91/'AEO Table 36'!$F$90</f>
        <v>403598.65158942738</v>
      </c>
      <c r="F4" s="3">
        <f>'BTS 1-12'!L$28*'AEO Table 36'!$F91/'AEO Table 36'!$F$90</f>
        <v>466249.3971145869</v>
      </c>
      <c r="G4" s="3">
        <f>'BTS 1-12'!M$28*'AEO Table 36'!$F91/'AEO Table 36'!$F$90</f>
        <v>537101.17984862579</v>
      </c>
      <c r="H4" s="3">
        <f>'BTS 1-12'!N$28*'AEO Table 36'!$F91/'AEO Table 36'!$F$90</f>
        <v>513626.8740341618</v>
      </c>
      <c r="I4" s="3">
        <f>'BTS 1-12'!O$28*'AEO Table 36'!$F91/'AEO Table 36'!$F$90</f>
        <v>493680.59212011361</v>
      </c>
      <c r="J4" s="3">
        <f>'BTS 1-12'!P$28*'AEO Table 36'!$F91/'AEO Table 36'!$F$90</f>
        <v>462365.33410495479</v>
      </c>
      <c r="K4" s="3">
        <f>'BTS 1-12'!Q$28*'AEO Table 36'!$F91/'AEO Table 36'!$F$90</f>
        <v>471347.22981472895</v>
      </c>
      <c r="L4" s="3">
        <f>'BTS 1-12'!R$28*'AEO Table 36'!$F91/'AEO Table 36'!$F$90</f>
        <v>466734.90499079088</v>
      </c>
      <c r="M4" s="3">
        <f>'BTS 1-12'!S$28*'AEO Table 36'!$F91/'AEO Table 36'!$F$90</f>
        <v>712320.972370654</v>
      </c>
      <c r="N4" s="3">
        <f>'BTS 1-12'!T$28*'AEO Table 36'!$F91/'AEO Table 36'!$F$90</f>
        <v>683028.66383967851</v>
      </c>
      <c r="O4" s="3">
        <f>'BTS 1-12'!U$28*'AEO Table 36'!$F91/'AEO Table 36'!$F$90</f>
        <v>678011.74911890365</v>
      </c>
      <c r="P4" s="3">
        <f>'BTS 1-12'!V$28*'AEO Table 36'!$F91/'AEO Table 36'!$F$90</f>
        <v>704067.33847518568</v>
      </c>
      <c r="Q4" s="3">
        <f>'BTS 1-12'!W$28*'AEO Table 36'!$F91/'AEO Table 36'!$F$90</f>
        <v>699495.47264093137</v>
      </c>
      <c r="R4" s="3">
        <f>'BTS 1-12'!X$28*'AEO Table 36'!$F91/'AEO Table 36'!$F$90</f>
        <v>738077.16520327679</v>
      </c>
      <c r="S4" s="3">
        <f>'BTS 1-12'!Y$28*'AEO Table 36'!$F91/'AEO Table 36'!$F$90</f>
        <v>681183.73391010333</v>
      </c>
      <c r="T4" s="3">
        <f>'BTS 1-12'!Z$28*'AEO Table 36'!$F91/'AEO Table 36'!$F$90</f>
        <v>570326.10217685369</v>
      </c>
      <c r="U4" s="3">
        <f>'BTS 1-12'!AA$28*'AEO Table 36'!$F91/'AEO Table 36'!$F$90</f>
        <v>463271.61547386891</v>
      </c>
      <c r="V4" s="3">
        <f>'BTS 1-12'!AB$28*'AEO Table 36'!$F91/'AEO Table 36'!$F$90</f>
        <v>418948.7922754109</v>
      </c>
      <c r="W4" s="3">
        <f>'BTS 1-12'!AC$28*'AEO Table 36'!$F91/'AEO Table 36'!$F$90</f>
        <v>426441.79716482619</v>
      </c>
      <c r="X4" s="3">
        <f>'BTS 1-12'!AD$28*'AEO Table 36'!$F91/'AEO Table 36'!$F$90</f>
        <v>442131.79336415255</v>
      </c>
      <c r="Y4" s="3">
        <f>'BTS 1-12'!AE$28*'AEO Table 36'!$F91/'AEO Table 36'!$F$90</f>
        <v>430621.210799149</v>
      </c>
      <c r="Z4" s="52">
        <f>($Y$4-$U$4)/5+Y4</f>
        <v>424091.12986420502</v>
      </c>
      <c r="AA4" s="52">
        <f>($Y$4-$U$4)/5+Z4</f>
        <v>417561.04892926104</v>
      </c>
      <c r="AB4" s="52">
        <f t="shared" ref="AB4:AD4" si="0">($Y$4-$U$4)/5+AA4</f>
        <v>411030.96799431706</v>
      </c>
      <c r="AC4" s="52">
        <f t="shared" si="0"/>
        <v>404500.88705937308</v>
      </c>
      <c r="AD4" s="52">
        <f t="shared" si="0"/>
        <v>397970.8061244291</v>
      </c>
      <c r="AE4" s="52">
        <f t="shared" ref="AE4" si="1">($Y$4-$U$4)/5+AD4</f>
        <v>391440.72518948512</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row>
    <row r="5" spans="1:62" x14ac:dyDescent="0.25">
      <c r="A5" t="s">
        <v>5</v>
      </c>
      <c r="B5" s="3">
        <f>'BTS 1-12'!H$28*'AEO Table 36'!$F92/'AEO Table 36'!$F$90</f>
        <v>94398.748493153398</v>
      </c>
      <c r="C5" s="3">
        <f>'BTS 1-12'!I$28*'AEO Table 36'!$F92/'AEO Table 36'!$F$90</f>
        <v>85487.44557293861</v>
      </c>
      <c r="D5" s="3">
        <f>'BTS 1-12'!J$28*'AEO Table 36'!$F92/'AEO Table 36'!$F$90</f>
        <v>89065.324154395305</v>
      </c>
      <c r="E5" s="3">
        <f>'BTS 1-12'!K$28*'AEO Table 36'!$F92/'AEO Table 36'!$F$90</f>
        <v>95176.340771523319</v>
      </c>
      <c r="F5" s="3">
        <f>'BTS 1-12'!L$28*'AEO Table 36'!$F92/'AEO Table 36'!$F$90</f>
        <v>109950.59406055184</v>
      </c>
      <c r="G5" s="3">
        <f>'BTS 1-12'!M$28*'AEO Table 36'!$F92/'AEO Table 36'!$F$90</f>
        <v>126658.80998547707</v>
      </c>
      <c r="H5" s="3">
        <f>'BTS 1-12'!N$28*'AEO Table 36'!$F92/'AEO Table 36'!$F$90</f>
        <v>121123.11624424727</v>
      </c>
      <c r="I5" s="3">
        <f>'BTS 1-12'!O$28*'AEO Table 36'!$F92/'AEO Table 36'!$F$90</f>
        <v>116419.39853582554</v>
      </c>
      <c r="J5" s="3">
        <f>'BTS 1-12'!P$28*'AEO Table 36'!$F92/'AEO Table 36'!$F$90</f>
        <v>109034.65714369893</v>
      </c>
      <c r="K5" s="3">
        <f>'BTS 1-12'!Q$28*'AEO Table 36'!$F92/'AEO Table 36'!$F$90</f>
        <v>111152.76126392129</v>
      </c>
      <c r="L5" s="3">
        <f>'BTS 1-12'!R$28*'AEO Table 36'!$F92/'AEO Table 36'!$F$90</f>
        <v>110065.08617515846</v>
      </c>
      <c r="M5" s="3">
        <f>'BTS 1-12'!S$28*'AEO Table 36'!$F92/'AEO Table 36'!$F$90</f>
        <v>167979.01414700414</v>
      </c>
      <c r="N5" s="3">
        <f>'BTS 1-12'!T$28*'AEO Table 36'!$F92/'AEO Table 36'!$F$90</f>
        <v>161071.32323240509</v>
      </c>
      <c r="O5" s="3">
        <f>'BTS 1-12'!U$28*'AEO Table 36'!$F92/'AEO Table 36'!$F$90</f>
        <v>159888.23804813673</v>
      </c>
      <c r="P5" s="3">
        <f>'BTS 1-12'!V$28*'AEO Table 36'!$F92/'AEO Table 36'!$F$90</f>
        <v>166032.64819869169</v>
      </c>
      <c r="Q5" s="3">
        <f>'BTS 1-12'!W$28*'AEO Table 36'!$F92/'AEO Table 36'!$F$90</f>
        <v>164954.51411947943</v>
      </c>
      <c r="R5" s="3">
        <f>'BTS 1-12'!X$28*'AEO Table 36'!$F92/'AEO Table 36'!$F$90</f>
        <v>174052.820826885</v>
      </c>
      <c r="S5" s="3">
        <f>'BTS 1-12'!Y$28*'AEO Table 36'!$F92/'AEO Table 36'!$F$90</f>
        <v>160636.25319689995</v>
      </c>
      <c r="T5" s="3">
        <f>'BTS 1-12'!Z$28*'AEO Table 36'!$F92/'AEO Table 36'!$F$90</f>
        <v>134493.8870283897</v>
      </c>
      <c r="U5" s="3">
        <f>'BTS 1-12'!AA$28*'AEO Table 36'!$F92/'AEO Table 36'!$F$90</f>
        <v>109248.37575763126</v>
      </c>
      <c r="V5" s="3">
        <f>'BTS 1-12'!AB$28*'AEO Table 36'!$F92/'AEO Table 36'!$F$90</f>
        <v>98796.199795002452</v>
      </c>
      <c r="W5" s="3">
        <f>'BTS 1-12'!AC$28*'AEO Table 36'!$F92/'AEO Table 36'!$F$90</f>
        <v>100563.19476376454</v>
      </c>
      <c r="X5" s="3">
        <f>'BTS 1-12'!AD$28*'AEO Table 36'!$F92/'AEO Table 36'!$F$90</f>
        <v>104263.19826746828</v>
      </c>
      <c r="Y5" s="3">
        <f>'BTS 1-12'!AE$28*'AEO Table 36'!$F92/'AEO Table 36'!$F$90</f>
        <v>101548.78105033646</v>
      </c>
      <c r="Z5" s="52">
        <f>($Y$5-$U$5)/5+Y5</f>
        <v>100008.8621088775</v>
      </c>
      <c r="AA5" s="52">
        <f t="shared" ref="AA5" si="2">($Y$5-$U$5)/5+Z5</f>
        <v>98468.943167418533</v>
      </c>
      <c r="AB5" s="52">
        <f t="shared" ref="AB5:AD5" si="3">($Y$5-$U$5)/5+AA5</f>
        <v>96929.024225959569</v>
      </c>
      <c r="AC5" s="52">
        <f t="shared" si="3"/>
        <v>95389.105284500605</v>
      </c>
      <c r="AD5" s="52">
        <f t="shared" si="3"/>
        <v>93849.186343041642</v>
      </c>
      <c r="AE5" s="52">
        <f t="shared" ref="AE5" si="4">($Y$5-$U$5)/5+AD5</f>
        <v>92309.267401582678</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row>
    <row r="6" spans="1:62" x14ac:dyDescent="0.25">
      <c r="A6" t="s">
        <v>6</v>
      </c>
      <c r="B6" s="3">
        <v>0</v>
      </c>
      <c r="C6" s="3">
        <v>0</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row>
    <row r="7" spans="1:62" x14ac:dyDescent="0.25">
      <c r="A7" t="s">
        <v>7</v>
      </c>
      <c r="B7" s="3">
        <v>0</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row>
    <row r="8" spans="1:62" x14ac:dyDescent="0.25">
      <c r="A8" t="s">
        <v>8</v>
      </c>
      <c r="B8" s="3">
        <v>0</v>
      </c>
      <c r="C8" s="3">
        <v>0</v>
      </c>
      <c r="D8" s="3">
        <v>0</v>
      </c>
      <c r="E8" s="3">
        <v>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row>
    <row r="10" spans="1:62" x14ac:dyDescent="0.25">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819E6-C580-46DF-A312-29294DE86DDD}">
  <dimension ref="A1:K49"/>
  <sheetViews>
    <sheetView workbookViewId="0">
      <selection activeCell="F9" sqref="F9"/>
    </sheetView>
  </sheetViews>
  <sheetFormatPr defaultRowHeight="15" x14ac:dyDescent="0.25"/>
  <cols>
    <col min="1" max="1" width="18.42578125" customWidth="1"/>
    <col min="5" max="5" width="12.5703125" customWidth="1"/>
    <col min="9" max="9" width="11.42578125" customWidth="1"/>
  </cols>
  <sheetData>
    <row r="1" spans="1:11" x14ac:dyDescent="0.25">
      <c r="A1" s="87" t="s">
        <v>86</v>
      </c>
      <c r="B1" s="87"/>
      <c r="C1" s="87"/>
      <c r="E1" s="87" t="s">
        <v>85</v>
      </c>
      <c r="F1" s="87"/>
      <c r="G1" s="87"/>
      <c r="I1" s="87" t="s">
        <v>87</v>
      </c>
      <c r="J1" s="87"/>
      <c r="K1" s="87"/>
    </row>
    <row r="2" spans="1:11" x14ac:dyDescent="0.25">
      <c r="A2" t="s">
        <v>73</v>
      </c>
      <c r="E2" t="s">
        <v>77</v>
      </c>
      <c r="I2" t="s">
        <v>77</v>
      </c>
    </row>
    <row r="3" spans="1:11" x14ac:dyDescent="0.25">
      <c r="A3" t="s">
        <v>74</v>
      </c>
      <c r="B3" t="s">
        <v>75</v>
      </c>
      <c r="C3" t="s">
        <v>76</v>
      </c>
      <c r="E3" t="s">
        <v>78</v>
      </c>
      <c r="I3" t="s">
        <v>78</v>
      </c>
    </row>
    <row r="4" spans="1:11" x14ac:dyDescent="0.25">
      <c r="A4" s="12">
        <v>27760</v>
      </c>
      <c r="B4" s="13">
        <v>12.966083333333334</v>
      </c>
      <c r="C4">
        <f>YEAR(A4)</f>
        <v>1976</v>
      </c>
      <c r="E4" t="s">
        <v>79</v>
      </c>
      <c r="I4" t="s">
        <v>79</v>
      </c>
    </row>
    <row r="5" spans="1:11" x14ac:dyDescent="0.25">
      <c r="A5" s="12">
        <v>28126</v>
      </c>
      <c r="B5" s="13">
        <v>14.485749999999999</v>
      </c>
      <c r="C5">
        <f t="shared" ref="C5:C49" si="0">YEAR(A5)</f>
        <v>1977</v>
      </c>
      <c r="E5" t="s">
        <v>80</v>
      </c>
      <c r="I5" t="s">
        <v>80</v>
      </c>
    </row>
    <row r="6" spans="1:11" x14ac:dyDescent="0.25">
      <c r="A6" s="12">
        <v>28491</v>
      </c>
      <c r="B6" s="13">
        <v>14.972833333333334</v>
      </c>
      <c r="C6">
        <f t="shared" si="0"/>
        <v>1978</v>
      </c>
      <c r="E6" t="s">
        <v>81</v>
      </c>
      <c r="I6" t="s">
        <v>81</v>
      </c>
    </row>
    <row r="7" spans="1:11" x14ac:dyDescent="0.25">
      <c r="A7" s="12">
        <v>28856</v>
      </c>
      <c r="B7" s="13">
        <v>13.768000000000001</v>
      </c>
      <c r="C7">
        <f t="shared" si="0"/>
        <v>1979</v>
      </c>
      <c r="E7" t="s">
        <v>82</v>
      </c>
      <c r="I7" t="s">
        <v>82</v>
      </c>
    </row>
    <row r="8" spans="1:11" x14ac:dyDescent="0.25">
      <c r="A8" s="12">
        <v>29221</v>
      </c>
      <c r="B8" s="13">
        <v>11.192416666666666</v>
      </c>
      <c r="C8">
        <f t="shared" si="0"/>
        <v>1980</v>
      </c>
    </row>
    <row r="9" spans="1:11" x14ac:dyDescent="0.25">
      <c r="A9" s="12">
        <v>29587</v>
      </c>
      <c r="B9" s="13">
        <v>10.564</v>
      </c>
      <c r="C9">
        <f t="shared" si="0"/>
        <v>1981</v>
      </c>
      <c r="E9" t="s">
        <v>83</v>
      </c>
      <c r="F9" t="s">
        <v>84</v>
      </c>
      <c r="I9" t="s">
        <v>88</v>
      </c>
      <c r="J9" t="s">
        <v>89</v>
      </c>
    </row>
    <row r="10" spans="1:11" x14ac:dyDescent="0.25">
      <c r="A10" s="12">
        <v>29952</v>
      </c>
      <c r="B10" s="13">
        <v>10.363333333333333</v>
      </c>
      <c r="C10">
        <f t="shared" si="0"/>
        <v>1982</v>
      </c>
    </row>
    <row r="11" spans="1:11" x14ac:dyDescent="0.25">
      <c r="A11" s="12">
        <v>30317</v>
      </c>
      <c r="B11" s="13">
        <v>12.11975</v>
      </c>
      <c r="C11">
        <f t="shared" si="0"/>
        <v>1983</v>
      </c>
      <c r="E11" t="s">
        <v>73</v>
      </c>
      <c r="I11" t="s">
        <v>73</v>
      </c>
    </row>
    <row r="12" spans="1:11" x14ac:dyDescent="0.25">
      <c r="A12" s="12">
        <v>30682</v>
      </c>
      <c r="B12" s="13">
        <v>14.19725</v>
      </c>
      <c r="C12">
        <f t="shared" si="0"/>
        <v>1984</v>
      </c>
      <c r="E12" t="s">
        <v>74</v>
      </c>
      <c r="F12" t="s">
        <v>83</v>
      </c>
      <c r="I12" t="s">
        <v>74</v>
      </c>
      <c r="J12" t="s">
        <v>88</v>
      </c>
    </row>
    <row r="13" spans="1:11" x14ac:dyDescent="0.25">
      <c r="A13" s="12">
        <v>31048</v>
      </c>
      <c r="B13" s="13">
        <v>15.442583333333333</v>
      </c>
      <c r="C13">
        <f t="shared" si="0"/>
        <v>1985</v>
      </c>
      <c r="E13" s="12">
        <v>32874</v>
      </c>
      <c r="F13" s="13">
        <v>0.27766666666666667</v>
      </c>
      <c r="G13">
        <f>YEAR(E13)</f>
        <v>1990</v>
      </c>
      <c r="I13" s="12">
        <v>32874</v>
      </c>
      <c r="J13" s="13">
        <v>4.5628333333333337</v>
      </c>
      <c r="K13">
        <f>YEAR(I13)</f>
        <v>1990</v>
      </c>
    </row>
    <row r="14" spans="1:11" x14ac:dyDescent="0.25">
      <c r="A14" s="12">
        <v>31413</v>
      </c>
      <c r="B14" s="13">
        <v>16.0505</v>
      </c>
      <c r="C14">
        <f t="shared" si="0"/>
        <v>1986</v>
      </c>
      <c r="E14" s="12">
        <v>33239</v>
      </c>
      <c r="F14" s="13">
        <v>0.22125</v>
      </c>
      <c r="G14">
        <f t="shared" ref="G14:G43" si="1">YEAR(E14)</f>
        <v>1991</v>
      </c>
      <c r="I14" s="12">
        <v>33239</v>
      </c>
      <c r="J14" s="13">
        <v>4.1391666666666671</v>
      </c>
      <c r="K14">
        <f t="shared" ref="K14:K44" si="2">YEAR(I14)</f>
        <v>1991</v>
      </c>
    </row>
    <row r="15" spans="1:11" x14ac:dyDescent="0.25">
      <c r="A15" s="12">
        <v>31778</v>
      </c>
      <c r="B15" s="13">
        <v>14.860583333333333</v>
      </c>
      <c r="C15">
        <f t="shared" si="0"/>
        <v>1987</v>
      </c>
      <c r="E15" s="12">
        <v>33604</v>
      </c>
      <c r="F15" s="13">
        <v>0.248</v>
      </c>
      <c r="G15">
        <f t="shared" si="1"/>
        <v>1992</v>
      </c>
      <c r="I15" s="12">
        <v>33604</v>
      </c>
      <c r="J15" s="13">
        <v>4.6455833333333336</v>
      </c>
      <c r="K15">
        <f t="shared" si="2"/>
        <v>1992</v>
      </c>
    </row>
    <row r="16" spans="1:11" x14ac:dyDescent="0.25">
      <c r="A16" s="12">
        <v>32143</v>
      </c>
      <c r="B16" s="13">
        <v>15.436333333333334</v>
      </c>
      <c r="C16">
        <f t="shared" si="0"/>
        <v>1988</v>
      </c>
      <c r="E16" s="12">
        <v>33970</v>
      </c>
      <c r="F16" s="13">
        <v>0.30225000000000002</v>
      </c>
      <c r="G16">
        <f t="shared" si="1"/>
        <v>1993</v>
      </c>
      <c r="I16" s="12">
        <v>33970</v>
      </c>
      <c r="J16" s="13">
        <v>5.3557499999999996</v>
      </c>
      <c r="K16">
        <f t="shared" si="2"/>
        <v>1993</v>
      </c>
    </row>
    <row r="17" spans="1:11" x14ac:dyDescent="0.25">
      <c r="A17" s="12">
        <v>32509</v>
      </c>
      <c r="B17" s="13">
        <v>14.528916666666667</v>
      </c>
      <c r="C17">
        <f t="shared" si="0"/>
        <v>1989</v>
      </c>
      <c r="E17" s="12">
        <v>34335</v>
      </c>
      <c r="F17" s="13">
        <v>0.35375000000000001</v>
      </c>
      <c r="G17">
        <f t="shared" si="1"/>
        <v>1994</v>
      </c>
      <c r="I17" s="12">
        <v>34335</v>
      </c>
      <c r="J17" s="13">
        <v>6.05375</v>
      </c>
      <c r="K17">
        <f t="shared" si="2"/>
        <v>1994</v>
      </c>
    </row>
    <row r="18" spans="1:11" x14ac:dyDescent="0.25">
      <c r="A18" s="12">
        <v>32874</v>
      </c>
      <c r="B18" s="13">
        <v>13.863</v>
      </c>
      <c r="C18">
        <f t="shared" si="0"/>
        <v>1990</v>
      </c>
      <c r="E18" s="12">
        <v>34700</v>
      </c>
      <c r="F18" s="13">
        <v>0.39008333333333334</v>
      </c>
      <c r="G18">
        <f t="shared" si="1"/>
        <v>1995</v>
      </c>
      <c r="I18" s="12">
        <v>34700</v>
      </c>
      <c r="J18" s="13">
        <v>6.1079166666666671</v>
      </c>
      <c r="K18">
        <f t="shared" si="2"/>
        <v>1995</v>
      </c>
    </row>
    <row r="19" spans="1:11" x14ac:dyDescent="0.25">
      <c r="A19" s="12">
        <v>33239</v>
      </c>
      <c r="B19" s="13">
        <v>12.314166666666667</v>
      </c>
      <c r="C19">
        <f t="shared" si="0"/>
        <v>1991</v>
      </c>
      <c r="E19" s="12">
        <v>35065</v>
      </c>
      <c r="F19" s="13">
        <v>0.35725000000000001</v>
      </c>
      <c r="G19">
        <f t="shared" si="1"/>
        <v>1996</v>
      </c>
      <c r="I19" s="12">
        <v>35065</v>
      </c>
      <c r="J19" s="13">
        <v>6.6186666666666669</v>
      </c>
      <c r="K19">
        <f t="shared" si="2"/>
        <v>1996</v>
      </c>
    </row>
    <row r="20" spans="1:11" x14ac:dyDescent="0.25">
      <c r="A20" s="12">
        <v>33604</v>
      </c>
      <c r="B20" s="13">
        <v>12.859833333333333</v>
      </c>
      <c r="C20">
        <f t="shared" si="0"/>
        <v>1992</v>
      </c>
      <c r="E20" s="12">
        <v>35431</v>
      </c>
      <c r="F20" s="13">
        <v>0.376</v>
      </c>
      <c r="G20">
        <f t="shared" si="1"/>
        <v>1997</v>
      </c>
      <c r="I20" s="12">
        <v>35431</v>
      </c>
      <c r="J20" s="13">
        <v>6.9041666666666668</v>
      </c>
      <c r="K20">
        <f t="shared" si="2"/>
        <v>1997</v>
      </c>
    </row>
    <row r="21" spans="1:11" x14ac:dyDescent="0.25">
      <c r="A21" s="12">
        <v>33970</v>
      </c>
      <c r="B21" s="13">
        <v>13.873583333333332</v>
      </c>
      <c r="C21">
        <f t="shared" si="0"/>
        <v>1993</v>
      </c>
      <c r="E21" s="12">
        <v>35796</v>
      </c>
      <c r="F21" s="13">
        <v>0.42466666666666669</v>
      </c>
      <c r="G21">
        <f t="shared" si="1"/>
        <v>1998</v>
      </c>
      <c r="I21" s="12">
        <v>35796</v>
      </c>
      <c r="J21" s="13">
        <v>7.4579166666666667</v>
      </c>
      <c r="K21">
        <f t="shared" si="2"/>
        <v>1998</v>
      </c>
    </row>
    <row r="22" spans="1:11" x14ac:dyDescent="0.25">
      <c r="A22" s="12">
        <v>34335</v>
      </c>
      <c r="B22" s="13">
        <v>15.044166666666667</v>
      </c>
      <c r="C22">
        <f t="shared" si="0"/>
        <v>1994</v>
      </c>
      <c r="E22" s="12">
        <v>36161</v>
      </c>
      <c r="F22" s="13">
        <v>0.52116666666666667</v>
      </c>
      <c r="G22">
        <f t="shared" si="1"/>
        <v>1999</v>
      </c>
      <c r="I22" s="12">
        <v>36161</v>
      </c>
      <c r="J22" s="13">
        <v>8.2557500000000008</v>
      </c>
      <c r="K22">
        <f t="shared" si="2"/>
        <v>1999</v>
      </c>
    </row>
    <row r="23" spans="1:11" x14ac:dyDescent="0.25">
      <c r="A23" s="12">
        <v>34700</v>
      </c>
      <c r="B23" s="13">
        <v>14.728083333333334</v>
      </c>
      <c r="C23">
        <f t="shared" si="0"/>
        <v>1995</v>
      </c>
      <c r="E23" s="12">
        <v>36526</v>
      </c>
      <c r="F23" s="13">
        <v>0.46108333333333335</v>
      </c>
      <c r="G23">
        <f t="shared" si="1"/>
        <v>2000</v>
      </c>
      <c r="I23" s="12">
        <v>36526</v>
      </c>
      <c r="J23" s="13">
        <v>8.5719166666666666</v>
      </c>
      <c r="K23">
        <f t="shared" si="2"/>
        <v>2000</v>
      </c>
    </row>
    <row r="24" spans="1:11" x14ac:dyDescent="0.25">
      <c r="A24" s="12">
        <v>35065</v>
      </c>
      <c r="B24" s="13">
        <v>15.097333333333333</v>
      </c>
      <c r="C24">
        <f t="shared" si="0"/>
        <v>1996</v>
      </c>
      <c r="E24" s="12">
        <v>36892</v>
      </c>
      <c r="F24" s="13">
        <v>0.34991666666666665</v>
      </c>
      <c r="G24">
        <f t="shared" si="1"/>
        <v>2001</v>
      </c>
      <c r="I24" s="12">
        <v>36892</v>
      </c>
      <c r="J24" s="13">
        <v>8.7702500000000008</v>
      </c>
      <c r="K24">
        <f t="shared" si="2"/>
        <v>2001</v>
      </c>
    </row>
    <row r="25" spans="1:11" x14ac:dyDescent="0.25">
      <c r="A25" s="12">
        <v>35431</v>
      </c>
      <c r="B25" s="13">
        <v>15.122416666666666</v>
      </c>
      <c r="C25">
        <f t="shared" si="0"/>
        <v>1997</v>
      </c>
      <c r="E25" s="12">
        <v>37257</v>
      </c>
      <c r="F25" s="13">
        <v>0.32150000000000001</v>
      </c>
      <c r="G25">
        <f t="shared" si="1"/>
        <v>2002</v>
      </c>
      <c r="I25" s="12">
        <v>37257</v>
      </c>
      <c r="J25" s="13">
        <v>8.7739999999999991</v>
      </c>
      <c r="K25">
        <f t="shared" si="2"/>
        <v>2002</v>
      </c>
    </row>
    <row r="26" spans="1:11" x14ac:dyDescent="0.25">
      <c r="A26" s="12">
        <v>35796</v>
      </c>
      <c r="B26" s="13">
        <v>15.542999999999999</v>
      </c>
      <c r="C26">
        <f t="shared" si="0"/>
        <v>1998</v>
      </c>
      <c r="E26" s="12">
        <v>37622</v>
      </c>
      <c r="F26" s="13">
        <v>0.32758333333333334</v>
      </c>
      <c r="G26">
        <f t="shared" si="1"/>
        <v>2003</v>
      </c>
      <c r="I26" s="12">
        <v>37622</v>
      </c>
      <c r="J26" s="13">
        <v>9.0835833333333333</v>
      </c>
      <c r="K26">
        <f t="shared" si="2"/>
        <v>2003</v>
      </c>
    </row>
    <row r="27" spans="1:11" x14ac:dyDescent="0.25">
      <c r="A27" s="12">
        <v>36161</v>
      </c>
      <c r="B27" s="13">
        <v>16.893666666666668</v>
      </c>
      <c r="C27">
        <f t="shared" si="0"/>
        <v>1999</v>
      </c>
      <c r="E27" s="12">
        <v>37987</v>
      </c>
      <c r="F27" s="13">
        <v>0.42899999999999999</v>
      </c>
      <c r="G27">
        <f t="shared" si="1"/>
        <v>2004</v>
      </c>
      <c r="I27" s="12">
        <v>37987</v>
      </c>
      <c r="J27" s="13">
        <v>9.3844166666666666</v>
      </c>
      <c r="K27">
        <f t="shared" si="2"/>
        <v>2004</v>
      </c>
    </row>
    <row r="28" spans="1:11" x14ac:dyDescent="0.25">
      <c r="A28" s="12">
        <v>36526</v>
      </c>
      <c r="B28" s="13">
        <v>17.349583333333332</v>
      </c>
      <c r="C28">
        <f t="shared" si="0"/>
        <v>2000</v>
      </c>
      <c r="E28" s="12">
        <v>38353</v>
      </c>
      <c r="F28" s="13">
        <v>0.49775000000000003</v>
      </c>
      <c r="G28">
        <f t="shared" si="1"/>
        <v>2005</v>
      </c>
      <c r="I28" s="12">
        <v>38353</v>
      </c>
      <c r="J28" s="13">
        <v>9.2877500000000008</v>
      </c>
      <c r="K28">
        <f t="shared" si="2"/>
        <v>2005</v>
      </c>
    </row>
    <row r="29" spans="1:11" x14ac:dyDescent="0.25">
      <c r="A29" s="12">
        <v>36892</v>
      </c>
      <c r="B29" s="13">
        <v>17.122166666666665</v>
      </c>
      <c r="C29">
        <f t="shared" si="0"/>
        <v>2001</v>
      </c>
      <c r="E29" s="12">
        <v>38718</v>
      </c>
      <c r="F29" s="13">
        <v>0.54500000000000004</v>
      </c>
      <c r="G29">
        <f t="shared" si="1"/>
        <v>2006</v>
      </c>
      <c r="I29" s="12">
        <v>38718</v>
      </c>
      <c r="J29" s="13">
        <v>8.7427499999999991</v>
      </c>
      <c r="K29">
        <f t="shared" si="2"/>
        <v>2006</v>
      </c>
    </row>
    <row r="30" spans="1:11" x14ac:dyDescent="0.25">
      <c r="A30" s="12">
        <v>37257</v>
      </c>
      <c r="B30" s="13">
        <v>16.816416666666665</v>
      </c>
      <c r="C30">
        <f t="shared" si="0"/>
        <v>2002</v>
      </c>
      <c r="E30" s="12">
        <v>39083</v>
      </c>
      <c r="F30" s="13">
        <v>0.37316666666666665</v>
      </c>
      <c r="G30">
        <f t="shared" si="1"/>
        <v>2007</v>
      </c>
      <c r="I30" s="12">
        <v>39083</v>
      </c>
      <c r="J30" s="13">
        <v>8.5269999999999992</v>
      </c>
      <c r="K30">
        <f t="shared" si="2"/>
        <v>2007</v>
      </c>
    </row>
    <row r="31" spans="1:11" x14ac:dyDescent="0.25">
      <c r="A31" s="12">
        <v>37622</v>
      </c>
      <c r="B31" s="13">
        <v>16.639083333333332</v>
      </c>
      <c r="C31">
        <f t="shared" si="0"/>
        <v>2003</v>
      </c>
      <c r="E31" s="12">
        <v>39448</v>
      </c>
      <c r="F31" s="13">
        <v>0.29808333333333331</v>
      </c>
      <c r="G31">
        <f t="shared" si="1"/>
        <v>2008</v>
      </c>
      <c r="I31" s="12">
        <v>39448</v>
      </c>
      <c r="J31" s="13">
        <v>6.4257499999999999</v>
      </c>
      <c r="K31">
        <f t="shared" si="2"/>
        <v>2008</v>
      </c>
    </row>
    <row r="32" spans="1:11" x14ac:dyDescent="0.25">
      <c r="A32" s="12">
        <v>37987</v>
      </c>
      <c r="B32" s="13">
        <v>16.866833333333332</v>
      </c>
      <c r="C32">
        <f t="shared" si="0"/>
        <v>2004</v>
      </c>
      <c r="E32" s="12">
        <v>39814</v>
      </c>
      <c r="F32" s="13">
        <v>0.19900000000000001</v>
      </c>
      <c r="G32">
        <f t="shared" si="1"/>
        <v>2009</v>
      </c>
      <c r="I32" s="12">
        <v>39814</v>
      </c>
      <c r="J32" s="13">
        <v>5.0009166666666669</v>
      </c>
      <c r="K32">
        <f t="shared" si="2"/>
        <v>2009</v>
      </c>
    </row>
    <row r="33" spans="1:11" x14ac:dyDescent="0.25">
      <c r="A33" s="12">
        <v>38353</v>
      </c>
      <c r="B33" s="13">
        <v>16.948333333333334</v>
      </c>
      <c r="C33">
        <f t="shared" si="0"/>
        <v>2005</v>
      </c>
      <c r="E33" s="12">
        <v>40179</v>
      </c>
      <c r="F33" s="13">
        <v>0.21741666666666667</v>
      </c>
      <c r="G33">
        <f t="shared" si="1"/>
        <v>2010</v>
      </c>
      <c r="I33" s="12">
        <v>40179</v>
      </c>
      <c r="J33" s="13">
        <v>5.919083333333333</v>
      </c>
      <c r="K33">
        <f t="shared" si="2"/>
        <v>2010</v>
      </c>
    </row>
    <row r="34" spans="1:11" x14ac:dyDescent="0.25">
      <c r="A34" s="12">
        <v>38718</v>
      </c>
      <c r="B34" s="13">
        <v>16.504166666666666</v>
      </c>
      <c r="C34">
        <f t="shared" si="0"/>
        <v>2006</v>
      </c>
      <c r="E34" s="12">
        <v>40544</v>
      </c>
      <c r="F34" s="13">
        <v>0.30575000000000002</v>
      </c>
      <c r="G34">
        <f t="shared" si="1"/>
        <v>2011</v>
      </c>
      <c r="I34" s="12">
        <v>40544</v>
      </c>
      <c r="J34" s="13">
        <v>6.6500833333333329</v>
      </c>
      <c r="K34">
        <f t="shared" si="2"/>
        <v>2011</v>
      </c>
    </row>
    <row r="35" spans="1:11" x14ac:dyDescent="0.25">
      <c r="A35" s="12">
        <v>39083</v>
      </c>
      <c r="B35" s="13">
        <v>16.08925</v>
      </c>
      <c r="C35">
        <f t="shared" si="0"/>
        <v>2007</v>
      </c>
      <c r="E35" s="12">
        <v>40909</v>
      </c>
      <c r="F35" s="13">
        <v>0.34616666666666668</v>
      </c>
      <c r="G35">
        <f t="shared" si="1"/>
        <v>2012</v>
      </c>
      <c r="I35" s="12">
        <v>40909</v>
      </c>
      <c r="J35" s="13">
        <v>7.1888333333333332</v>
      </c>
      <c r="K35">
        <f t="shared" si="2"/>
        <v>2012</v>
      </c>
    </row>
    <row r="36" spans="1:11" x14ac:dyDescent="0.25">
      <c r="A36" s="12">
        <v>39448</v>
      </c>
      <c r="B36" s="13">
        <v>13.195</v>
      </c>
      <c r="C36">
        <f t="shared" si="0"/>
        <v>2008</v>
      </c>
      <c r="E36" s="12">
        <v>41275</v>
      </c>
      <c r="F36" s="13">
        <v>0.35191666666666666</v>
      </c>
      <c r="G36">
        <f t="shared" si="1"/>
        <v>2013</v>
      </c>
      <c r="I36" s="12">
        <v>41275</v>
      </c>
      <c r="J36" s="13">
        <v>7.9436666666666671</v>
      </c>
      <c r="K36">
        <f t="shared" si="2"/>
        <v>2013</v>
      </c>
    </row>
    <row r="37" spans="1:11" x14ac:dyDescent="0.25">
      <c r="A37" s="12">
        <v>39814</v>
      </c>
      <c r="B37" s="13">
        <v>10.4025</v>
      </c>
      <c r="C37">
        <f t="shared" si="0"/>
        <v>2009</v>
      </c>
      <c r="E37" s="12">
        <v>41640</v>
      </c>
      <c r="F37" s="13">
        <v>0.40608333333333335</v>
      </c>
      <c r="G37">
        <f t="shared" si="1"/>
        <v>2014</v>
      </c>
      <c r="I37" s="12">
        <v>41640</v>
      </c>
      <c r="J37" s="13">
        <v>8.7440833333333341</v>
      </c>
      <c r="K37">
        <f t="shared" si="2"/>
        <v>2014</v>
      </c>
    </row>
    <row r="38" spans="1:11" x14ac:dyDescent="0.25">
      <c r="A38" s="12">
        <v>40179</v>
      </c>
      <c r="B38" s="13">
        <v>11.55475</v>
      </c>
      <c r="C38">
        <f t="shared" si="0"/>
        <v>2010</v>
      </c>
      <c r="E38" s="12">
        <v>42005</v>
      </c>
      <c r="F38" s="13">
        <v>0.44908333333333333</v>
      </c>
      <c r="G38">
        <f t="shared" si="1"/>
        <v>2015</v>
      </c>
      <c r="I38" s="12">
        <v>42005</v>
      </c>
      <c r="J38" s="13">
        <v>9.8794166666666658</v>
      </c>
      <c r="K38">
        <f t="shared" si="2"/>
        <v>2015</v>
      </c>
    </row>
    <row r="39" spans="1:11" x14ac:dyDescent="0.25">
      <c r="A39" s="12">
        <v>40544</v>
      </c>
      <c r="B39" s="13">
        <v>12.743166666666667</v>
      </c>
      <c r="C39">
        <f t="shared" si="0"/>
        <v>2011</v>
      </c>
      <c r="E39" s="12">
        <v>42370</v>
      </c>
      <c r="F39" s="13">
        <v>0.40175</v>
      </c>
      <c r="G39">
        <f t="shared" si="1"/>
        <v>2016</v>
      </c>
      <c r="I39" s="12">
        <v>42370</v>
      </c>
      <c r="J39" s="13">
        <v>10.593999999999999</v>
      </c>
      <c r="K39">
        <f t="shared" si="2"/>
        <v>2016</v>
      </c>
    </row>
    <row r="40" spans="1:11" x14ac:dyDescent="0.25">
      <c r="A40" s="12">
        <v>40909</v>
      </c>
      <c r="B40" s="13">
        <v>14.434666666666667</v>
      </c>
      <c r="C40">
        <f t="shared" si="0"/>
        <v>2012</v>
      </c>
      <c r="E40" s="12">
        <v>42736</v>
      </c>
      <c r="F40" s="13">
        <v>0.41449999999999998</v>
      </c>
      <c r="G40">
        <f t="shared" si="1"/>
        <v>2017</v>
      </c>
      <c r="I40" s="12">
        <v>42736</v>
      </c>
      <c r="J40" s="13">
        <v>11.060916666666667</v>
      </c>
      <c r="K40">
        <f t="shared" si="2"/>
        <v>2017</v>
      </c>
    </row>
    <row r="41" spans="1:11" x14ac:dyDescent="0.25">
      <c r="A41" s="12">
        <v>41275</v>
      </c>
      <c r="B41" s="13">
        <v>15.530083333333334</v>
      </c>
      <c r="C41">
        <f t="shared" si="0"/>
        <v>2013</v>
      </c>
      <c r="E41" s="12">
        <v>43101</v>
      </c>
      <c r="F41" s="13">
        <v>0.48658333333333331</v>
      </c>
      <c r="G41">
        <f t="shared" si="1"/>
        <v>2018</v>
      </c>
      <c r="I41" s="12">
        <v>43101</v>
      </c>
      <c r="J41" s="13">
        <v>11.91475</v>
      </c>
      <c r="K41">
        <f t="shared" si="2"/>
        <v>2018</v>
      </c>
    </row>
    <row r="42" spans="1:11" x14ac:dyDescent="0.25">
      <c r="A42" s="12">
        <v>41640</v>
      </c>
      <c r="B42" s="13">
        <v>16.452249999999999</v>
      </c>
      <c r="C42">
        <f t="shared" si="0"/>
        <v>2014</v>
      </c>
      <c r="E42" s="12">
        <v>43466</v>
      </c>
      <c r="F42" s="13">
        <v>0.52708333333333335</v>
      </c>
      <c r="G42">
        <f t="shared" si="1"/>
        <v>2019</v>
      </c>
      <c r="I42" s="12">
        <v>43466</v>
      </c>
      <c r="J42" s="13">
        <v>12.241416666666666</v>
      </c>
      <c r="K42">
        <f t="shared" si="2"/>
        <v>2019</v>
      </c>
    </row>
    <row r="43" spans="1:11" x14ac:dyDescent="0.25">
      <c r="A43" s="12">
        <v>42005</v>
      </c>
      <c r="B43" s="13">
        <v>17.407833333333333</v>
      </c>
      <c r="C43">
        <f t="shared" si="0"/>
        <v>2015</v>
      </c>
      <c r="E43" s="12">
        <v>43831</v>
      </c>
      <c r="F43" s="13">
        <v>0.40791666666666665</v>
      </c>
      <c r="G43">
        <f t="shared" si="1"/>
        <v>2020</v>
      </c>
      <c r="I43" s="12">
        <v>43831</v>
      </c>
      <c r="J43" s="13">
        <v>11.015750000000001</v>
      </c>
      <c r="K43">
        <f t="shared" si="2"/>
        <v>2020</v>
      </c>
    </row>
    <row r="44" spans="1:11" x14ac:dyDescent="0.25">
      <c r="A44" s="12">
        <v>42370</v>
      </c>
      <c r="B44" s="13">
        <v>17.477250000000002</v>
      </c>
      <c r="C44">
        <f t="shared" si="0"/>
        <v>2016</v>
      </c>
      <c r="I44" s="12">
        <v>44197</v>
      </c>
      <c r="J44" s="14" t="e">
        <f>NA()</f>
        <v>#N/A</v>
      </c>
      <c r="K44">
        <f t="shared" si="2"/>
        <v>2021</v>
      </c>
    </row>
    <row r="45" spans="1:11" x14ac:dyDescent="0.25">
      <c r="A45" s="12">
        <v>42736</v>
      </c>
      <c r="B45" s="13">
        <v>17.149999999999999</v>
      </c>
      <c r="C45">
        <f t="shared" si="0"/>
        <v>2017</v>
      </c>
    </row>
    <row r="46" spans="1:11" x14ac:dyDescent="0.25">
      <c r="A46" s="12">
        <v>43101</v>
      </c>
      <c r="B46" s="13">
        <v>17.225083333333334</v>
      </c>
      <c r="C46">
        <f t="shared" si="0"/>
        <v>2018</v>
      </c>
    </row>
    <row r="47" spans="1:11" x14ac:dyDescent="0.25">
      <c r="A47" s="12">
        <v>43466</v>
      </c>
      <c r="B47" s="13">
        <v>16.961166666666667</v>
      </c>
      <c r="C47">
        <f t="shared" si="0"/>
        <v>2019</v>
      </c>
    </row>
    <row r="48" spans="1:11" x14ac:dyDescent="0.25">
      <c r="A48" s="12">
        <v>43831</v>
      </c>
      <c r="B48" s="13">
        <v>14.435499999999999</v>
      </c>
      <c r="C48">
        <f t="shared" si="0"/>
        <v>2020</v>
      </c>
    </row>
    <row r="49" spans="1:3" x14ac:dyDescent="0.25">
      <c r="A49" s="12">
        <v>44197</v>
      </c>
      <c r="B49" s="14" t="e">
        <f>NA()</f>
        <v>#N/A</v>
      </c>
      <c r="C49">
        <f t="shared" si="0"/>
        <v>2021</v>
      </c>
    </row>
  </sheetData>
  <mergeCells count="3">
    <mergeCell ref="A1:C1"/>
    <mergeCell ref="E1:G1"/>
    <mergeCell ref="I1:K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5CE89-CA43-4EE2-83DB-0B2D5AFB45EA}">
  <sheetPr>
    <tabColor theme="3"/>
  </sheetPr>
  <dimension ref="A1:BJ10"/>
  <sheetViews>
    <sheetView topLeftCell="D1" workbookViewId="0">
      <selection activeCell="AE5" sqref="AE5"/>
    </sheetView>
  </sheetViews>
  <sheetFormatPr defaultRowHeight="15" x14ac:dyDescent="0.25"/>
  <cols>
    <col min="1" max="1" width="31.140625" customWidth="1"/>
  </cols>
  <sheetData>
    <row r="1" spans="1:62" x14ac:dyDescent="0.25">
      <c r="A1" s="2" t="s">
        <v>38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39</v>
      </c>
      <c r="AF1" t="s">
        <v>40</v>
      </c>
      <c r="AG1" t="s">
        <v>41</v>
      </c>
      <c r="AH1" t="s">
        <v>42</v>
      </c>
      <c r="AI1" t="s">
        <v>43</v>
      </c>
      <c r="AJ1" t="s">
        <v>44</v>
      </c>
      <c r="AK1" t="s">
        <v>45</v>
      </c>
      <c r="AL1" t="s">
        <v>46</v>
      </c>
      <c r="AM1" t="s">
        <v>47</v>
      </c>
      <c r="AN1" t="s">
        <v>48</v>
      </c>
      <c r="AO1" t="s">
        <v>49</v>
      </c>
      <c r="AP1" t="s">
        <v>50</v>
      </c>
      <c r="AQ1" t="s">
        <v>51</v>
      </c>
      <c r="AR1" t="s">
        <v>52</v>
      </c>
      <c r="AS1" t="s">
        <v>53</v>
      </c>
      <c r="AT1" t="s">
        <v>54</v>
      </c>
      <c r="AU1" t="s">
        <v>55</v>
      </c>
      <c r="AV1" t="s">
        <v>56</v>
      </c>
      <c r="AW1" t="s">
        <v>57</v>
      </c>
      <c r="AX1" t="s">
        <v>58</v>
      </c>
      <c r="AY1" t="s">
        <v>59</v>
      </c>
      <c r="AZ1" t="s">
        <v>60</v>
      </c>
      <c r="BA1" t="s">
        <v>61</v>
      </c>
      <c r="BB1" t="s">
        <v>62</v>
      </c>
      <c r="BC1" t="s">
        <v>63</v>
      </c>
      <c r="BD1" t="s">
        <v>64</v>
      </c>
      <c r="BE1" t="s">
        <v>65</v>
      </c>
      <c r="BF1" t="s">
        <v>66</v>
      </c>
      <c r="BG1" t="s">
        <v>67</v>
      </c>
      <c r="BH1" t="s">
        <v>68</v>
      </c>
      <c r="BI1" t="s">
        <v>69</v>
      </c>
      <c r="BJ1" t="s">
        <v>70</v>
      </c>
    </row>
    <row r="2" spans="1:62" x14ac:dyDescent="0.25">
      <c r="A2" t="s">
        <v>2</v>
      </c>
      <c r="B2" s="3">
        <v>0</v>
      </c>
      <c r="C2" s="3">
        <v>0</v>
      </c>
      <c r="D2" s="3">
        <v>0</v>
      </c>
      <c r="E2" s="3">
        <v>0</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row>
    <row r="3" spans="1:62" x14ac:dyDescent="0.25">
      <c r="A3" t="s">
        <v>3</v>
      </c>
      <c r="B3" s="3">
        <v>0</v>
      </c>
      <c r="C3" s="3">
        <v>0</v>
      </c>
      <c r="D3" s="3">
        <v>0</v>
      </c>
      <c r="E3" s="3">
        <v>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row>
    <row r="4" spans="1:62" x14ac:dyDescent="0.25">
      <c r="A4" t="s">
        <v>4</v>
      </c>
      <c r="B4" s="3">
        <v>0</v>
      </c>
      <c r="C4" s="3">
        <v>0</v>
      </c>
      <c r="D4" s="3">
        <v>0</v>
      </c>
      <c r="E4" s="3">
        <v>0</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row>
    <row r="5" spans="1:62" x14ac:dyDescent="0.25">
      <c r="A5" t="s">
        <v>5</v>
      </c>
      <c r="B5" s="3">
        <f>'BTS 1-12'!H27</f>
        <v>0</v>
      </c>
      <c r="C5" s="3">
        <f>'BTS 1-12'!I27</f>
        <v>0</v>
      </c>
      <c r="D5" s="3">
        <f>'BTS 1-12'!J27</f>
        <v>3</v>
      </c>
      <c r="E5" s="3">
        <f>'BTS 1-12'!K27</f>
        <v>0</v>
      </c>
      <c r="F5" s="3">
        <f>'BTS 1-12'!L27</f>
        <v>1</v>
      </c>
      <c r="G5" s="3">
        <f>'BTS 1-12'!M27</f>
        <v>1</v>
      </c>
      <c r="H5" s="3">
        <f>'BTS 1-12'!N27</f>
        <v>0</v>
      </c>
      <c r="I5" s="3">
        <f>'BTS 1-12'!O27</f>
        <v>1</v>
      </c>
      <c r="J5" s="3">
        <f>'BTS 1-12'!P27</f>
        <v>4</v>
      </c>
      <c r="K5" s="3">
        <f>'BTS 1-12'!Q27</f>
        <v>2</v>
      </c>
      <c r="L5" s="3">
        <f>'BTS 1-12'!R27</f>
        <v>0</v>
      </c>
      <c r="M5" s="3">
        <f>'BTS 1-12'!S27</f>
        <v>2</v>
      </c>
      <c r="N5" s="3">
        <f>'BTS 1-12'!T27</f>
        <v>2</v>
      </c>
      <c r="O5" s="3">
        <f>'BTS 1-12'!U27</f>
        <v>6</v>
      </c>
      <c r="P5" s="3">
        <f>'BTS 1-12'!V27</f>
        <v>5</v>
      </c>
      <c r="Q5" s="3">
        <f>'BTS 1-12'!W27</f>
        <v>7</v>
      </c>
      <c r="R5" s="3">
        <v>0</v>
      </c>
      <c r="S5" s="3">
        <v>0</v>
      </c>
      <c r="T5" s="3">
        <v>0</v>
      </c>
      <c r="U5" s="3">
        <v>0</v>
      </c>
      <c r="V5" s="3">
        <v>0</v>
      </c>
      <c r="W5" s="3">
        <v>0</v>
      </c>
      <c r="X5" s="3">
        <v>0</v>
      </c>
      <c r="Y5" s="3">
        <v>0</v>
      </c>
      <c r="Z5" s="3">
        <v>0</v>
      </c>
      <c r="AA5" s="3">
        <v>0</v>
      </c>
      <c r="AB5" s="3">
        <v>0</v>
      </c>
      <c r="AC5" s="3">
        <v>0</v>
      </c>
      <c r="AD5" s="3">
        <v>0</v>
      </c>
      <c r="AE5" s="3">
        <f>'BTS 1-12'!AK27</f>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row>
    <row r="6" spans="1:62" x14ac:dyDescent="0.25">
      <c r="A6" t="s">
        <v>6</v>
      </c>
      <c r="B6" s="3">
        <v>0</v>
      </c>
      <c r="C6" s="3">
        <v>0</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row>
    <row r="7" spans="1:62" x14ac:dyDescent="0.25">
      <c r="A7" t="s">
        <v>7</v>
      </c>
      <c r="B7" s="3">
        <v>0</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row>
    <row r="8" spans="1:62" x14ac:dyDescent="0.25">
      <c r="A8" t="s">
        <v>8</v>
      </c>
      <c r="B8" s="3">
        <v>0</v>
      </c>
      <c r="C8" s="3">
        <v>0</v>
      </c>
      <c r="D8" s="3">
        <v>0</v>
      </c>
      <c r="E8" s="3">
        <v>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row>
    <row r="10" spans="1:62" x14ac:dyDescent="0.25">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FF4B3-5389-449F-BB7D-4340EBC56E29}">
  <sheetPr>
    <tabColor theme="3"/>
  </sheetPr>
  <dimension ref="A1:BJ10"/>
  <sheetViews>
    <sheetView topLeftCell="P1" workbookViewId="0">
      <selection activeCell="AE4" sqref="AE4"/>
    </sheetView>
  </sheetViews>
  <sheetFormatPr defaultRowHeight="15" x14ac:dyDescent="0.25"/>
  <cols>
    <col min="1" max="1" width="31.140625" customWidth="1"/>
  </cols>
  <sheetData>
    <row r="1" spans="1:62" x14ac:dyDescent="0.25">
      <c r="A1" s="2" t="s">
        <v>38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39</v>
      </c>
      <c r="AF1" t="s">
        <v>40</v>
      </c>
      <c r="AG1" t="s">
        <v>41</v>
      </c>
      <c r="AH1" t="s">
        <v>42</v>
      </c>
      <c r="AI1" t="s">
        <v>43</v>
      </c>
      <c r="AJ1" t="s">
        <v>44</v>
      </c>
      <c r="AK1" t="s">
        <v>45</v>
      </c>
      <c r="AL1" t="s">
        <v>46</v>
      </c>
      <c r="AM1" t="s">
        <v>47</v>
      </c>
      <c r="AN1" t="s">
        <v>48</v>
      </c>
      <c r="AO1" t="s">
        <v>49</v>
      </c>
      <c r="AP1" t="s">
        <v>50</v>
      </c>
      <c r="AQ1" t="s">
        <v>51</v>
      </c>
      <c r="AR1" t="s">
        <v>52</v>
      </c>
      <c r="AS1" t="s">
        <v>53</v>
      </c>
      <c r="AT1" t="s">
        <v>54</v>
      </c>
      <c r="AU1" t="s">
        <v>55</v>
      </c>
      <c r="AV1" t="s">
        <v>56</v>
      </c>
      <c r="AW1" t="s">
        <v>57</v>
      </c>
      <c r="AX1" t="s">
        <v>58</v>
      </c>
      <c r="AY1" t="s">
        <v>59</v>
      </c>
      <c r="AZ1" t="s">
        <v>60</v>
      </c>
      <c r="BA1" t="s">
        <v>61</v>
      </c>
      <c r="BB1" t="s">
        <v>62</v>
      </c>
      <c r="BC1" t="s">
        <v>63</v>
      </c>
      <c r="BD1" t="s">
        <v>64</v>
      </c>
      <c r="BE1" t="s">
        <v>65</v>
      </c>
      <c r="BF1" t="s">
        <v>66</v>
      </c>
      <c r="BG1" t="s">
        <v>67</v>
      </c>
      <c r="BH1" t="s">
        <v>68</v>
      </c>
      <c r="BI1" t="s">
        <v>69</v>
      </c>
      <c r="BJ1" t="s">
        <v>70</v>
      </c>
    </row>
    <row r="2" spans="1:62" x14ac:dyDescent="0.25">
      <c r="A2" t="s">
        <v>2</v>
      </c>
      <c r="B2" s="3">
        <v>0</v>
      </c>
      <c r="C2" s="3">
        <v>0</v>
      </c>
      <c r="D2" s="3">
        <v>0</v>
      </c>
      <c r="E2" s="3">
        <v>0</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row>
    <row r="3" spans="1:62" x14ac:dyDescent="0.25">
      <c r="A3" t="s">
        <v>3</v>
      </c>
      <c r="B3" s="3">
        <v>0</v>
      </c>
      <c r="C3" s="3">
        <v>0</v>
      </c>
      <c r="D3" s="3">
        <v>0</v>
      </c>
      <c r="E3" s="3">
        <v>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row>
    <row r="4" spans="1:62" x14ac:dyDescent="0.25">
      <c r="A4" t="s">
        <v>4</v>
      </c>
      <c r="B4" s="3">
        <f>'BTS 1-12'!H9</f>
        <v>303000</v>
      </c>
      <c r="C4" s="3">
        <f>'BTS 1-12'!I9</f>
        <v>280000</v>
      </c>
      <c r="D4" s="3">
        <f>'BTS 1-12'!J9</f>
        <v>278000</v>
      </c>
      <c r="E4" s="3">
        <f>'BTS 1-12'!K9</f>
        <v>293000</v>
      </c>
      <c r="F4" s="3">
        <f>'BTS 1-12'!L9</f>
        <v>306000</v>
      </c>
      <c r="G4" s="3">
        <f>'BTS 1-12'!M9</f>
        <v>309000</v>
      </c>
      <c r="H4" s="3">
        <f>'BTS 1-12'!N9</f>
        <v>330000</v>
      </c>
      <c r="I4" s="3">
        <f>'BTS 1-12'!O9</f>
        <v>356000</v>
      </c>
      <c r="J4" s="3">
        <f>'BTS 1-12'!P9</f>
        <v>432000</v>
      </c>
      <c r="K4" s="3">
        <f>'BTS 1-12'!Q9</f>
        <v>546000</v>
      </c>
      <c r="L4" s="3">
        <f>'BTS 1-12'!R9</f>
        <v>710000</v>
      </c>
      <c r="M4" s="3">
        <f>'BTS 1-12'!S9</f>
        <v>850000</v>
      </c>
      <c r="N4" s="3">
        <f>'BTS 1-12'!T9</f>
        <v>936000</v>
      </c>
      <c r="O4" s="3">
        <f>'BTS 1-12'!U9</f>
        <v>1001000</v>
      </c>
      <c r="P4" s="3">
        <f>'BTS 1-12'!V9</f>
        <v>1063000</v>
      </c>
      <c r="Q4" s="3">
        <f>'BTS 1-12'!W9</f>
        <v>1149000</v>
      </c>
      <c r="R4" s="3">
        <f>'BTS 1-12'!X9</f>
        <v>1190000</v>
      </c>
      <c r="S4" s="3">
        <f>'BTS 1-12'!Y9</f>
        <v>1124000</v>
      </c>
      <c r="T4" s="3">
        <f>'BTS 1-12'!Z9</f>
        <v>879910</v>
      </c>
      <c r="U4" s="3">
        <f>'BTS 1-12'!AA9</f>
        <v>521876</v>
      </c>
      <c r="V4" s="3">
        <f>'BTS 1-12'!AB9</f>
        <v>439678</v>
      </c>
      <c r="W4" s="3">
        <f>'BTS 1-12'!AC9</f>
        <v>440899</v>
      </c>
      <c r="X4" s="3">
        <f>'BTS 1-12'!AD9</f>
        <v>459298</v>
      </c>
      <c r="Y4" s="3">
        <f>'BTS 1-12'!AE9</f>
        <v>465783</v>
      </c>
      <c r="Z4" s="3">
        <f>'BTS 1-12'!AF9</f>
        <v>483526</v>
      </c>
      <c r="AA4" s="3">
        <f>'BTS 1-12'!AG9</f>
        <v>500695</v>
      </c>
      <c r="AB4" s="3">
        <f>'BTS 1-12'!AH9</f>
        <v>487144</v>
      </c>
      <c r="AC4" s="3">
        <f>'BTS 1-12'!AI9</f>
        <v>469730</v>
      </c>
      <c r="AD4" s="3">
        <f>'BTS 1-12'!AJ9</f>
        <v>457373</v>
      </c>
      <c r="AE4" s="52">
        <f>($AD$4-$Z$4)/5+AD4</f>
        <v>452142.4</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row>
    <row r="5" spans="1:62" x14ac:dyDescent="0.25">
      <c r="A5" t="s">
        <v>5</v>
      </c>
      <c r="B5" s="3">
        <v>0</v>
      </c>
      <c r="C5" s="3">
        <v>0</v>
      </c>
      <c r="D5" s="3">
        <v>0</v>
      </c>
      <c r="E5" s="3">
        <v>0</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row>
    <row r="6" spans="1:62" x14ac:dyDescent="0.25">
      <c r="A6" t="s">
        <v>6</v>
      </c>
      <c r="B6" s="3">
        <v>0</v>
      </c>
      <c r="C6" s="3">
        <v>0</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row>
    <row r="7" spans="1:62" x14ac:dyDescent="0.25">
      <c r="A7" t="s">
        <v>7</v>
      </c>
      <c r="B7" s="3">
        <v>0</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row>
    <row r="8" spans="1:62" x14ac:dyDescent="0.25">
      <c r="A8" t="s">
        <v>8</v>
      </c>
      <c r="B8" s="3">
        <v>0</v>
      </c>
      <c r="C8" s="3">
        <v>0</v>
      </c>
      <c r="D8" s="3">
        <v>0</v>
      </c>
      <c r="E8" s="3">
        <v>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row>
    <row r="10" spans="1:62" x14ac:dyDescent="0.25">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DD2A1-B018-44D3-AB0B-5C93DA691A7E}">
  <sheetPr>
    <tabColor theme="3"/>
  </sheetPr>
  <dimension ref="A1:BJ8"/>
  <sheetViews>
    <sheetView topLeftCell="B1" workbookViewId="0">
      <selection activeCell="B4" sqref="B4:BJ4"/>
    </sheetView>
  </sheetViews>
  <sheetFormatPr defaultRowHeight="15" x14ac:dyDescent="0.25"/>
  <cols>
    <col min="1" max="1" width="31.140625" customWidth="1"/>
  </cols>
  <sheetData>
    <row r="1" spans="1:62" x14ac:dyDescent="0.25">
      <c r="A1" s="2" t="s">
        <v>38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39</v>
      </c>
      <c r="AF1" t="s">
        <v>40</v>
      </c>
      <c r="AG1" t="s">
        <v>41</v>
      </c>
      <c r="AH1" t="s">
        <v>42</v>
      </c>
      <c r="AI1" t="s">
        <v>43</v>
      </c>
      <c r="AJ1" t="s">
        <v>44</v>
      </c>
      <c r="AK1" t="s">
        <v>45</v>
      </c>
      <c r="AL1" t="s">
        <v>46</v>
      </c>
      <c r="AM1" t="s">
        <v>47</v>
      </c>
      <c r="AN1" t="s">
        <v>48</v>
      </c>
      <c r="AO1" t="s">
        <v>49</v>
      </c>
      <c r="AP1" t="s">
        <v>50</v>
      </c>
      <c r="AQ1" t="s">
        <v>51</v>
      </c>
      <c r="AR1" t="s">
        <v>52</v>
      </c>
      <c r="AS1" t="s">
        <v>53</v>
      </c>
      <c r="AT1" t="s">
        <v>54</v>
      </c>
      <c r="AU1" t="s">
        <v>55</v>
      </c>
      <c r="AV1" t="s">
        <v>56</v>
      </c>
      <c r="AW1" t="s">
        <v>57</v>
      </c>
      <c r="AX1" t="s">
        <v>58</v>
      </c>
      <c r="AY1" t="s">
        <v>59</v>
      </c>
      <c r="AZ1" t="s">
        <v>60</v>
      </c>
      <c r="BA1" t="s">
        <v>61</v>
      </c>
      <c r="BB1" t="s">
        <v>62</v>
      </c>
      <c r="BC1" t="s">
        <v>63</v>
      </c>
      <c r="BD1" t="s">
        <v>64</v>
      </c>
      <c r="BE1" t="s">
        <v>65</v>
      </c>
      <c r="BF1" t="s">
        <v>66</v>
      </c>
      <c r="BG1" t="s">
        <v>67</v>
      </c>
      <c r="BH1" t="s">
        <v>68</v>
      </c>
      <c r="BI1" t="s">
        <v>69</v>
      </c>
      <c r="BJ1" t="s">
        <v>70</v>
      </c>
    </row>
    <row r="2" spans="1:62" x14ac:dyDescent="0.25">
      <c r="A2" t="s">
        <v>2</v>
      </c>
      <c r="B2" s="3">
        <v>0</v>
      </c>
      <c r="C2" s="3">
        <v>0</v>
      </c>
      <c r="D2" s="3">
        <v>0</v>
      </c>
      <c r="E2" s="3">
        <v>0</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row>
    <row r="3" spans="1:62" x14ac:dyDescent="0.25">
      <c r="A3" t="s">
        <v>3</v>
      </c>
      <c r="B3" s="3">
        <v>0</v>
      </c>
      <c r="C3" s="3">
        <v>0</v>
      </c>
      <c r="D3" s="3">
        <v>0</v>
      </c>
      <c r="E3" s="3">
        <v>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row>
    <row r="4" spans="1:62" x14ac:dyDescent="0.25">
      <c r="A4" t="s">
        <v>4</v>
      </c>
      <c r="B4" s="3">
        <v>0</v>
      </c>
      <c r="C4" s="3">
        <v>0</v>
      </c>
      <c r="D4" s="3">
        <v>0</v>
      </c>
      <c r="E4" s="3">
        <v>0</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row>
    <row r="5" spans="1:62" x14ac:dyDescent="0.25">
      <c r="A5" t="s">
        <v>5</v>
      </c>
      <c r="B5" s="3">
        <v>0</v>
      </c>
      <c r="C5" s="3">
        <v>0</v>
      </c>
      <c r="D5" s="3">
        <v>0</v>
      </c>
      <c r="E5" s="3">
        <v>0</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row>
    <row r="6" spans="1:62" x14ac:dyDescent="0.25">
      <c r="A6" t="s">
        <v>6</v>
      </c>
      <c r="B6" s="3">
        <v>0</v>
      </c>
      <c r="C6" s="3">
        <v>0</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row>
    <row r="7" spans="1:62" x14ac:dyDescent="0.25">
      <c r="A7" t="s">
        <v>7</v>
      </c>
      <c r="B7" s="3">
        <v>0</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row>
    <row r="8" spans="1:62" x14ac:dyDescent="0.25">
      <c r="A8" t="s">
        <v>8</v>
      </c>
      <c r="B8" s="3">
        <v>0</v>
      </c>
      <c r="C8" s="3">
        <v>0</v>
      </c>
      <c r="D8" s="3">
        <v>0</v>
      </c>
      <c r="E8" s="3">
        <v>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3FFC1-09F8-43EC-9545-3A42E33C3780}">
  <dimension ref="A1:AK252"/>
  <sheetViews>
    <sheetView topLeftCell="A109" workbookViewId="0">
      <selection activeCell="B141" sqref="B141:F142"/>
    </sheetView>
  </sheetViews>
  <sheetFormatPr defaultColWidth="34.42578125" defaultRowHeight="15" x14ac:dyDescent="0.25"/>
  <sheetData>
    <row r="1" spans="1:37" x14ac:dyDescent="0.25">
      <c r="A1" t="s">
        <v>90</v>
      </c>
    </row>
    <row r="2" spans="1:37" x14ac:dyDescent="0.25">
      <c r="A2" t="s">
        <v>91</v>
      </c>
    </row>
    <row r="3" spans="1:37" x14ac:dyDescent="0.25">
      <c r="A3" t="s">
        <v>92</v>
      </c>
    </row>
    <row r="4" spans="1:37" x14ac:dyDescent="0.25">
      <c r="A4" t="s">
        <v>93</v>
      </c>
    </row>
    <row r="5" spans="1:37" x14ac:dyDescent="0.25">
      <c r="B5" t="s">
        <v>94</v>
      </c>
      <c r="C5" t="s">
        <v>95</v>
      </c>
      <c r="D5" t="s">
        <v>96</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97</v>
      </c>
    </row>
    <row r="6" spans="1:37" x14ac:dyDescent="0.25">
      <c r="A6" t="s">
        <v>98</v>
      </c>
      <c r="C6" t="s">
        <v>99</v>
      </c>
    </row>
    <row r="7" spans="1:37" x14ac:dyDescent="0.25">
      <c r="A7" t="s">
        <v>100</v>
      </c>
      <c r="C7" t="s">
        <v>101</v>
      </c>
    </row>
    <row r="8" spans="1:37" x14ac:dyDescent="0.25">
      <c r="A8" t="s">
        <v>102</v>
      </c>
      <c r="C8" t="s">
        <v>103</v>
      </c>
    </row>
    <row r="9" spans="1:37" x14ac:dyDescent="0.25">
      <c r="A9" t="s">
        <v>104</v>
      </c>
      <c r="B9" t="s">
        <v>105</v>
      </c>
      <c r="C9" t="s">
        <v>106</v>
      </c>
      <c r="D9" t="s">
        <v>107</v>
      </c>
      <c r="F9">
        <v>44.303615999999998</v>
      </c>
      <c r="G9">
        <v>46.468510000000002</v>
      </c>
      <c r="H9">
        <v>48.643810000000002</v>
      </c>
      <c r="I9">
        <v>49.786850000000001</v>
      </c>
      <c r="J9">
        <v>50.975181999999997</v>
      </c>
      <c r="K9">
        <v>52.169327000000003</v>
      </c>
      <c r="L9">
        <v>53.003295999999999</v>
      </c>
      <c r="M9">
        <v>53.847748000000003</v>
      </c>
      <c r="N9">
        <v>54.920650000000002</v>
      </c>
      <c r="O9">
        <v>56.083548999999998</v>
      </c>
      <c r="P9">
        <v>57.405665999999997</v>
      </c>
      <c r="Q9">
        <v>58.769748999999997</v>
      </c>
      <c r="R9">
        <v>60.050925999999997</v>
      </c>
      <c r="S9">
        <v>61.100974999999998</v>
      </c>
      <c r="T9">
        <v>62.185032</v>
      </c>
      <c r="U9">
        <v>63.344462999999998</v>
      </c>
      <c r="V9">
        <v>64.250336000000004</v>
      </c>
      <c r="W9">
        <v>64.989425999999995</v>
      </c>
      <c r="X9">
        <v>65.736892999999995</v>
      </c>
      <c r="Y9">
        <v>66.457367000000005</v>
      </c>
      <c r="Z9">
        <v>66.942749000000006</v>
      </c>
      <c r="AA9">
        <v>67.447044000000005</v>
      </c>
      <c r="AB9">
        <v>67.93074</v>
      </c>
      <c r="AC9">
        <v>68.498481999999996</v>
      </c>
      <c r="AD9">
        <v>68.873763999999994</v>
      </c>
      <c r="AE9">
        <v>69.274085999999997</v>
      </c>
      <c r="AF9">
        <v>69.495872000000006</v>
      </c>
      <c r="AG9">
        <v>69.753058999999993</v>
      </c>
      <c r="AH9">
        <v>70.158630000000002</v>
      </c>
      <c r="AI9">
        <v>70.541718000000003</v>
      </c>
      <c r="AJ9">
        <v>70.972908000000004</v>
      </c>
      <c r="AK9" s="15">
        <v>1.6E-2</v>
      </c>
    </row>
    <row r="10" spans="1:37" x14ac:dyDescent="0.25">
      <c r="A10" t="s">
        <v>108</v>
      </c>
      <c r="B10" t="s">
        <v>109</v>
      </c>
      <c r="C10" t="s">
        <v>110</v>
      </c>
      <c r="D10" t="s">
        <v>107</v>
      </c>
      <c r="F10">
        <v>11.670487</v>
      </c>
      <c r="G10">
        <v>12.01163</v>
      </c>
      <c r="H10">
        <v>12.329393</v>
      </c>
      <c r="I10">
        <v>12.398815000000001</v>
      </c>
      <c r="J10">
        <v>12.497584</v>
      </c>
      <c r="K10">
        <v>12.633912</v>
      </c>
      <c r="L10">
        <v>12.742443</v>
      </c>
      <c r="M10">
        <v>12.904199</v>
      </c>
      <c r="N10">
        <v>13.156378</v>
      </c>
      <c r="O10">
        <v>13.473269999999999</v>
      </c>
      <c r="P10">
        <v>13.869823</v>
      </c>
      <c r="Q10">
        <v>14.298347</v>
      </c>
      <c r="R10">
        <v>14.758368000000001</v>
      </c>
      <c r="S10">
        <v>15.217307999999999</v>
      </c>
      <c r="T10">
        <v>15.705617</v>
      </c>
      <c r="U10">
        <v>16.229514999999999</v>
      </c>
      <c r="V10">
        <v>16.727058</v>
      </c>
      <c r="W10">
        <v>17.217386000000001</v>
      </c>
      <c r="X10">
        <v>17.729655999999999</v>
      </c>
      <c r="Y10">
        <v>18.240947999999999</v>
      </c>
      <c r="Z10">
        <v>18.703652999999999</v>
      </c>
      <c r="AA10">
        <v>19.203287</v>
      </c>
      <c r="AB10">
        <v>19.709454000000001</v>
      </c>
      <c r="AC10">
        <v>20.256686999999999</v>
      </c>
      <c r="AD10">
        <v>20.762129000000002</v>
      </c>
      <c r="AE10">
        <v>21.284573000000002</v>
      </c>
      <c r="AF10">
        <v>21.763905999999999</v>
      </c>
      <c r="AG10">
        <v>22.258033999999999</v>
      </c>
      <c r="AH10">
        <v>22.800196</v>
      </c>
      <c r="AI10">
        <v>23.335905</v>
      </c>
      <c r="AJ10">
        <v>23.896128000000001</v>
      </c>
      <c r="AK10" s="15">
        <v>2.4E-2</v>
      </c>
    </row>
    <row r="11" spans="1:37" x14ac:dyDescent="0.25">
      <c r="A11" t="s">
        <v>111</v>
      </c>
      <c r="B11" t="s">
        <v>112</v>
      </c>
      <c r="C11" t="s">
        <v>113</v>
      </c>
      <c r="D11" t="s">
        <v>107</v>
      </c>
      <c r="F11">
        <v>1.2333999999999999E-2</v>
      </c>
      <c r="G11">
        <v>1.8280999999999999E-2</v>
      </c>
      <c r="H11">
        <v>2.4646000000000001E-2</v>
      </c>
      <c r="I11">
        <v>3.0636E-2</v>
      </c>
      <c r="J11">
        <v>3.6720000000000003E-2</v>
      </c>
      <c r="K11">
        <v>4.2852000000000001E-2</v>
      </c>
      <c r="L11">
        <v>4.8634999999999998E-2</v>
      </c>
      <c r="M11">
        <v>5.4350999999999997E-2</v>
      </c>
      <c r="N11">
        <v>6.0353999999999998E-2</v>
      </c>
      <c r="O11">
        <v>6.658E-2</v>
      </c>
      <c r="P11">
        <v>7.3035000000000003E-2</v>
      </c>
      <c r="Q11">
        <v>7.9679E-2</v>
      </c>
      <c r="R11">
        <v>8.6453000000000002E-2</v>
      </c>
      <c r="S11">
        <v>9.3168000000000001E-2</v>
      </c>
      <c r="T11">
        <v>0.10013</v>
      </c>
      <c r="U11">
        <v>0.107483</v>
      </c>
      <c r="V11">
        <v>0.114736</v>
      </c>
      <c r="W11">
        <v>0.122013</v>
      </c>
      <c r="X11">
        <v>0.129664</v>
      </c>
      <c r="Y11">
        <v>0.13758400000000001</v>
      </c>
      <c r="Z11">
        <v>0.145181</v>
      </c>
      <c r="AA11">
        <v>0.153057</v>
      </c>
      <c r="AB11">
        <v>0.16120200000000001</v>
      </c>
      <c r="AC11">
        <v>0.16979</v>
      </c>
      <c r="AD11">
        <v>0.17819299999999999</v>
      </c>
      <c r="AE11">
        <v>0.18707599999999999</v>
      </c>
      <c r="AF11">
        <v>0.19586799999999999</v>
      </c>
      <c r="AG11">
        <v>0.20515700000000001</v>
      </c>
      <c r="AH11">
        <v>0.215387</v>
      </c>
      <c r="AI11">
        <v>0.22609299999999999</v>
      </c>
      <c r="AJ11">
        <v>0.237484</v>
      </c>
      <c r="AK11" s="15">
        <v>0.104</v>
      </c>
    </row>
    <row r="12" spans="1:37" x14ac:dyDescent="0.25">
      <c r="A12" t="s">
        <v>114</v>
      </c>
      <c r="B12" t="s">
        <v>115</v>
      </c>
      <c r="C12" t="s">
        <v>116</v>
      </c>
      <c r="D12" t="s">
        <v>107</v>
      </c>
      <c r="F12">
        <v>6.5100000000000002E-3</v>
      </c>
      <c r="G12">
        <v>9.3749999999999997E-3</v>
      </c>
      <c r="H12">
        <v>1.2326999999999999E-2</v>
      </c>
      <c r="I12">
        <v>1.4945E-2</v>
      </c>
      <c r="J12">
        <v>1.7472000000000001E-2</v>
      </c>
      <c r="K12">
        <v>1.9890999999999999E-2</v>
      </c>
      <c r="L12">
        <v>2.2037999999999999E-2</v>
      </c>
      <c r="M12">
        <v>2.4058E-2</v>
      </c>
      <c r="N12">
        <v>2.6100000000000002E-2</v>
      </c>
      <c r="O12">
        <v>2.8133999999999999E-2</v>
      </c>
      <c r="P12">
        <v>3.0169999999999999E-2</v>
      </c>
      <c r="Q12">
        <v>3.2181000000000001E-2</v>
      </c>
      <c r="R12">
        <v>3.4136E-2</v>
      </c>
      <c r="S12">
        <v>3.5962000000000001E-2</v>
      </c>
      <c r="T12">
        <v>3.7782999999999997E-2</v>
      </c>
      <c r="U12">
        <v>3.9641999999999997E-2</v>
      </c>
      <c r="V12">
        <v>4.1355000000000003E-2</v>
      </c>
      <c r="W12">
        <v>4.2966999999999998E-2</v>
      </c>
      <c r="X12">
        <v>4.4603999999999998E-2</v>
      </c>
      <c r="Y12">
        <v>4.6205000000000003E-2</v>
      </c>
      <c r="Z12">
        <v>4.7577000000000001E-2</v>
      </c>
      <c r="AA12">
        <v>4.8953000000000003E-2</v>
      </c>
      <c r="AB12">
        <v>5.033E-2</v>
      </c>
      <c r="AC12">
        <v>5.1773E-2</v>
      </c>
      <c r="AD12">
        <v>5.3101000000000002E-2</v>
      </c>
      <c r="AE12">
        <v>5.4510999999999997E-2</v>
      </c>
      <c r="AF12">
        <v>5.586E-2</v>
      </c>
      <c r="AG12">
        <v>5.7356999999999998E-2</v>
      </c>
      <c r="AH12">
        <v>5.9117999999999997E-2</v>
      </c>
      <c r="AI12">
        <v>6.1026999999999998E-2</v>
      </c>
      <c r="AJ12">
        <v>6.3146999999999995E-2</v>
      </c>
      <c r="AK12" s="15">
        <v>7.9000000000000001E-2</v>
      </c>
    </row>
    <row r="13" spans="1:37" x14ac:dyDescent="0.25">
      <c r="A13" t="s">
        <v>117</v>
      </c>
      <c r="B13" t="s">
        <v>118</v>
      </c>
      <c r="C13" t="s">
        <v>119</v>
      </c>
      <c r="D13" t="s">
        <v>107</v>
      </c>
      <c r="F13">
        <v>4.1170429999999998</v>
      </c>
      <c r="G13">
        <v>4.5403880000000001</v>
      </c>
      <c r="H13">
        <v>4.9633260000000003</v>
      </c>
      <c r="I13">
        <v>5.2811959999999996</v>
      </c>
      <c r="J13">
        <v>5.608263</v>
      </c>
      <c r="K13">
        <v>5.9431419999999999</v>
      </c>
      <c r="L13">
        <v>6.2620319999999996</v>
      </c>
      <c r="M13">
        <v>6.6127320000000003</v>
      </c>
      <c r="N13">
        <v>7.0103549999999997</v>
      </c>
      <c r="O13">
        <v>7.4512809999999998</v>
      </c>
      <c r="P13">
        <v>7.9248000000000003</v>
      </c>
      <c r="Q13">
        <v>8.4236280000000008</v>
      </c>
      <c r="R13">
        <v>8.9424360000000007</v>
      </c>
      <c r="S13">
        <v>9.4621189999999995</v>
      </c>
      <c r="T13">
        <v>10.000749000000001</v>
      </c>
      <c r="U13">
        <v>10.569487000000001</v>
      </c>
      <c r="V13">
        <v>11.123409000000001</v>
      </c>
      <c r="W13">
        <v>11.685357</v>
      </c>
      <c r="X13">
        <v>12.272736999999999</v>
      </c>
      <c r="Y13">
        <v>12.885431000000001</v>
      </c>
      <c r="Z13">
        <v>13.488982999999999</v>
      </c>
      <c r="AA13">
        <v>14.153807</v>
      </c>
      <c r="AB13">
        <v>14.881503</v>
      </c>
      <c r="AC13">
        <v>15.670287</v>
      </c>
      <c r="AD13">
        <v>16.454726999999998</v>
      </c>
      <c r="AE13">
        <v>17.294906999999998</v>
      </c>
      <c r="AF13">
        <v>18.134250999999999</v>
      </c>
      <c r="AG13">
        <v>19.022991000000001</v>
      </c>
      <c r="AH13">
        <v>19.985868</v>
      </c>
      <c r="AI13">
        <v>20.989632</v>
      </c>
      <c r="AJ13">
        <v>22.046140999999999</v>
      </c>
      <c r="AK13" s="15">
        <v>5.8000000000000003E-2</v>
      </c>
    </row>
    <row r="14" spans="1:37" x14ac:dyDescent="0.25">
      <c r="A14" t="s">
        <v>120</v>
      </c>
      <c r="B14" t="s">
        <v>121</v>
      </c>
      <c r="C14" t="s">
        <v>122</v>
      </c>
      <c r="D14" t="s">
        <v>107</v>
      </c>
      <c r="F14">
        <v>5.3699999999999998E-3</v>
      </c>
      <c r="G14">
        <v>1.0534999999999999E-2</v>
      </c>
      <c r="H14">
        <v>1.6449999999999999E-2</v>
      </c>
      <c r="I14">
        <v>2.2447999999999999E-2</v>
      </c>
      <c r="J14">
        <v>2.8750000000000001E-2</v>
      </c>
      <c r="K14">
        <v>3.5237999999999998E-2</v>
      </c>
      <c r="L14">
        <v>4.1526E-2</v>
      </c>
      <c r="M14">
        <v>4.7812E-2</v>
      </c>
      <c r="N14">
        <v>5.4346999999999999E-2</v>
      </c>
      <c r="O14">
        <v>6.1032999999999997E-2</v>
      </c>
      <c r="P14">
        <v>6.7904000000000006E-2</v>
      </c>
      <c r="Q14">
        <v>7.4933E-2</v>
      </c>
      <c r="R14">
        <v>8.2057000000000005E-2</v>
      </c>
      <c r="S14">
        <v>8.9079000000000005E-2</v>
      </c>
      <c r="T14">
        <v>9.6354999999999996E-2</v>
      </c>
      <c r="U14">
        <v>0.104059</v>
      </c>
      <c r="V14">
        <v>0.111743</v>
      </c>
      <c r="W14">
        <v>0.119563</v>
      </c>
      <c r="X14">
        <v>0.127863</v>
      </c>
      <c r="Y14">
        <v>0.13644100000000001</v>
      </c>
      <c r="Z14">
        <v>0.144896</v>
      </c>
      <c r="AA14">
        <v>0.15373899999999999</v>
      </c>
      <c r="AB14">
        <v>0.162937</v>
      </c>
      <c r="AC14">
        <v>0.17247299999999999</v>
      </c>
      <c r="AD14">
        <v>0.18170600000000001</v>
      </c>
      <c r="AE14">
        <v>0.19128800000000001</v>
      </c>
      <c r="AF14">
        <v>0.20072100000000001</v>
      </c>
      <c r="AG14">
        <v>0.21058099999999999</v>
      </c>
      <c r="AH14">
        <v>0.22128300000000001</v>
      </c>
      <c r="AI14">
        <v>0.23241600000000001</v>
      </c>
      <c r="AJ14">
        <v>0.24429999999999999</v>
      </c>
      <c r="AK14" s="15">
        <v>0.13600000000000001</v>
      </c>
    </row>
    <row r="15" spans="1:37" x14ac:dyDescent="0.25">
      <c r="A15" t="s">
        <v>123</v>
      </c>
      <c r="B15" t="s">
        <v>124</v>
      </c>
      <c r="C15" t="s">
        <v>125</v>
      </c>
      <c r="D15" t="s">
        <v>107</v>
      </c>
      <c r="F15">
        <v>4.6670000000000001E-3</v>
      </c>
      <c r="G15">
        <v>1.022E-2</v>
      </c>
      <c r="H15">
        <v>1.6645E-2</v>
      </c>
      <c r="I15">
        <v>2.3188E-2</v>
      </c>
      <c r="J15">
        <v>3.0054000000000001E-2</v>
      </c>
      <c r="K15">
        <v>3.7111999999999999E-2</v>
      </c>
      <c r="L15">
        <v>4.3949000000000002E-2</v>
      </c>
      <c r="M15">
        <v>5.0771999999999998E-2</v>
      </c>
      <c r="N15">
        <v>5.7853000000000002E-2</v>
      </c>
      <c r="O15">
        <v>6.5107999999999999E-2</v>
      </c>
      <c r="P15">
        <v>7.2574E-2</v>
      </c>
      <c r="Q15">
        <v>8.0206E-2</v>
      </c>
      <c r="R15">
        <v>8.7937000000000001E-2</v>
      </c>
      <c r="S15">
        <v>9.5592999999999997E-2</v>
      </c>
      <c r="T15">
        <v>0.103528</v>
      </c>
      <c r="U15">
        <v>0.11190700000000001</v>
      </c>
      <c r="V15">
        <v>0.12025</v>
      </c>
      <c r="W15">
        <v>0.12872900000000001</v>
      </c>
      <c r="X15">
        <v>0.137715</v>
      </c>
      <c r="Y15">
        <v>0.14699599999999999</v>
      </c>
      <c r="Z15">
        <v>0.15613199999999999</v>
      </c>
      <c r="AA15">
        <v>0.16567799999999999</v>
      </c>
      <c r="AB15">
        <v>0.17560600000000001</v>
      </c>
      <c r="AC15">
        <v>0.18590400000000001</v>
      </c>
      <c r="AD15">
        <v>0.19588900000000001</v>
      </c>
      <c r="AE15">
        <v>0.20625199999999999</v>
      </c>
      <c r="AF15">
        <v>0.216448</v>
      </c>
      <c r="AG15">
        <v>0.22709799999999999</v>
      </c>
      <c r="AH15">
        <v>0.238653</v>
      </c>
      <c r="AI15">
        <v>0.25066899999999998</v>
      </c>
      <c r="AJ15">
        <v>0.26349099999999998</v>
      </c>
      <c r="AK15" s="15">
        <v>0.14399999999999999</v>
      </c>
    </row>
    <row r="16" spans="1:37" x14ac:dyDescent="0.25">
      <c r="A16" t="s">
        <v>126</v>
      </c>
      <c r="B16" t="s">
        <v>127</v>
      </c>
      <c r="C16" t="s">
        <v>128</v>
      </c>
      <c r="D16" t="s">
        <v>107</v>
      </c>
      <c r="F16">
        <v>4.7369999999999999E-3</v>
      </c>
      <c r="G16">
        <v>1.0373E-2</v>
      </c>
      <c r="H16">
        <v>1.6895E-2</v>
      </c>
      <c r="I16">
        <v>2.3536000000000001E-2</v>
      </c>
      <c r="J16">
        <v>3.0505000000000001E-2</v>
      </c>
      <c r="K16">
        <v>3.7669000000000001E-2</v>
      </c>
      <c r="L16">
        <v>4.4608000000000002E-2</v>
      </c>
      <c r="M16">
        <v>5.1534000000000003E-2</v>
      </c>
      <c r="N16">
        <v>5.8721000000000002E-2</v>
      </c>
      <c r="O16">
        <v>6.6085000000000005E-2</v>
      </c>
      <c r="P16">
        <v>7.3662000000000005E-2</v>
      </c>
      <c r="Q16">
        <v>8.1408999999999995E-2</v>
      </c>
      <c r="R16">
        <v>8.9257000000000003E-2</v>
      </c>
      <c r="S16">
        <v>9.7027000000000002E-2</v>
      </c>
      <c r="T16">
        <v>0.10508099999999999</v>
      </c>
      <c r="U16">
        <v>0.11358600000000001</v>
      </c>
      <c r="V16">
        <v>0.122054</v>
      </c>
      <c r="W16">
        <v>0.13066</v>
      </c>
      <c r="X16">
        <v>0.13978099999999999</v>
      </c>
      <c r="Y16">
        <v>0.149201</v>
      </c>
      <c r="Z16">
        <v>0.158475</v>
      </c>
      <c r="AA16">
        <v>0.16816300000000001</v>
      </c>
      <c r="AB16">
        <v>0.17824100000000001</v>
      </c>
      <c r="AC16">
        <v>0.188694</v>
      </c>
      <c r="AD16">
        <v>0.198828</v>
      </c>
      <c r="AE16">
        <v>0.20934700000000001</v>
      </c>
      <c r="AF16">
        <v>0.219695</v>
      </c>
      <c r="AG16">
        <v>0.23050499999999999</v>
      </c>
      <c r="AH16">
        <v>0.242233</v>
      </c>
      <c r="AI16">
        <v>0.25442999999999999</v>
      </c>
      <c r="AJ16">
        <v>0.26744499999999999</v>
      </c>
      <c r="AK16" s="15">
        <v>0.14399999999999999</v>
      </c>
    </row>
    <row r="17" spans="1:37" x14ac:dyDescent="0.25">
      <c r="A17" t="s">
        <v>129</v>
      </c>
      <c r="B17" t="s">
        <v>130</v>
      </c>
      <c r="C17" t="s">
        <v>131</v>
      </c>
      <c r="D17" t="s">
        <v>107</v>
      </c>
      <c r="F17">
        <v>1.9999999999999999E-6</v>
      </c>
      <c r="G17">
        <v>5.0000000000000004E-6</v>
      </c>
      <c r="H17">
        <v>7.9999999999999996E-6</v>
      </c>
      <c r="I17">
        <v>1.1E-5</v>
      </c>
      <c r="J17">
        <v>1.4E-5</v>
      </c>
      <c r="K17">
        <v>1.7E-5</v>
      </c>
      <c r="L17">
        <v>1.9000000000000001E-5</v>
      </c>
      <c r="M17">
        <v>2.1999999999999999E-5</v>
      </c>
      <c r="N17">
        <v>2.4000000000000001E-5</v>
      </c>
      <c r="O17">
        <v>2.6999999999999999E-5</v>
      </c>
      <c r="P17">
        <v>2.9E-5</v>
      </c>
      <c r="Q17">
        <v>3.1000000000000001E-5</v>
      </c>
      <c r="R17">
        <v>3.4E-5</v>
      </c>
      <c r="S17">
        <v>3.4999999999999997E-5</v>
      </c>
      <c r="T17">
        <v>3.6999999999999998E-5</v>
      </c>
      <c r="U17">
        <v>3.8999999999999999E-5</v>
      </c>
      <c r="V17">
        <v>4.0000000000000003E-5</v>
      </c>
      <c r="W17">
        <v>4.1999999999999998E-5</v>
      </c>
      <c r="X17">
        <v>4.3000000000000002E-5</v>
      </c>
      <c r="Y17">
        <v>4.3999999999999999E-5</v>
      </c>
      <c r="Z17">
        <v>4.5000000000000003E-5</v>
      </c>
      <c r="AA17">
        <v>4.6E-5</v>
      </c>
      <c r="AB17">
        <v>4.6999999999999997E-5</v>
      </c>
      <c r="AC17">
        <v>4.6999999999999997E-5</v>
      </c>
      <c r="AD17">
        <v>4.8000000000000001E-5</v>
      </c>
      <c r="AE17">
        <v>4.8000000000000001E-5</v>
      </c>
      <c r="AF17">
        <v>4.8000000000000001E-5</v>
      </c>
      <c r="AG17">
        <v>4.8000000000000001E-5</v>
      </c>
      <c r="AH17">
        <v>4.6999999999999997E-5</v>
      </c>
      <c r="AI17">
        <v>4.6999999999999997E-5</v>
      </c>
      <c r="AJ17">
        <v>4.6999999999999997E-5</v>
      </c>
      <c r="AK17" s="15">
        <v>0.106</v>
      </c>
    </row>
    <row r="18" spans="1:37" x14ac:dyDescent="0.25">
      <c r="A18" t="s">
        <v>132</v>
      </c>
      <c r="B18" t="s">
        <v>133</v>
      </c>
      <c r="C18" t="s">
        <v>134</v>
      </c>
      <c r="D18" t="s">
        <v>107</v>
      </c>
      <c r="F18">
        <v>60.124729000000002</v>
      </c>
      <c r="G18">
        <v>63.079326999999999</v>
      </c>
      <c r="H18">
        <v>66.023560000000003</v>
      </c>
      <c r="I18">
        <v>67.581619000000003</v>
      </c>
      <c r="J18">
        <v>69.224518000000003</v>
      </c>
      <c r="K18">
        <v>70.919121000000004</v>
      </c>
      <c r="L18">
        <v>72.208495999999997</v>
      </c>
      <c r="M18">
        <v>73.593200999999993</v>
      </c>
      <c r="N18">
        <v>75.344855999999993</v>
      </c>
      <c r="O18">
        <v>77.295067000000003</v>
      </c>
      <c r="P18">
        <v>79.517669999999995</v>
      </c>
      <c r="Q18">
        <v>81.840125999999998</v>
      </c>
      <c r="R18">
        <v>84.131516000000005</v>
      </c>
      <c r="S18">
        <v>86.191360000000003</v>
      </c>
      <c r="T18">
        <v>88.334434999999999</v>
      </c>
      <c r="U18">
        <v>90.620223999999993</v>
      </c>
      <c r="V18">
        <v>92.610786000000004</v>
      </c>
      <c r="W18">
        <v>94.436133999999996</v>
      </c>
      <c r="X18">
        <v>96.318832</v>
      </c>
      <c r="Y18">
        <v>98.200080999999997</v>
      </c>
      <c r="Z18">
        <v>99.787696999999994</v>
      </c>
      <c r="AA18">
        <v>101.493889</v>
      </c>
      <c r="AB18">
        <v>103.250038</v>
      </c>
      <c r="AC18">
        <v>105.194016</v>
      </c>
      <c r="AD18">
        <v>106.89825399999999</v>
      </c>
      <c r="AE18">
        <v>108.70193500000001</v>
      </c>
      <c r="AF18">
        <v>110.282471</v>
      </c>
      <c r="AG18">
        <v>111.964691</v>
      </c>
      <c r="AH18">
        <v>113.92124200000001</v>
      </c>
      <c r="AI18">
        <v>115.891792</v>
      </c>
      <c r="AJ18">
        <v>117.991058</v>
      </c>
      <c r="AK18" s="15">
        <v>2.3E-2</v>
      </c>
    </row>
    <row r="19" spans="1:37" x14ac:dyDescent="0.25">
      <c r="A19" t="s">
        <v>135</v>
      </c>
      <c r="C19" t="s">
        <v>136</v>
      </c>
    </row>
    <row r="20" spans="1:37" x14ac:dyDescent="0.25">
      <c r="A20" t="s">
        <v>104</v>
      </c>
      <c r="B20" t="s">
        <v>137</v>
      </c>
      <c r="C20" t="s">
        <v>138</v>
      </c>
      <c r="D20" t="s">
        <v>107</v>
      </c>
      <c r="F20">
        <v>34.473965</v>
      </c>
      <c r="G20">
        <v>35.473495</v>
      </c>
      <c r="H20">
        <v>36.957549999999998</v>
      </c>
      <c r="I20">
        <v>37.959640999999998</v>
      </c>
      <c r="J20">
        <v>39.124969</v>
      </c>
      <c r="K20">
        <v>40.335887999999997</v>
      </c>
      <c r="L20">
        <v>41.264000000000003</v>
      </c>
      <c r="M20">
        <v>42.068516000000002</v>
      </c>
      <c r="N20">
        <v>42.910355000000003</v>
      </c>
      <c r="O20">
        <v>43.759945000000002</v>
      </c>
      <c r="P20">
        <v>44.713017000000001</v>
      </c>
      <c r="Q20">
        <v>45.715141000000003</v>
      </c>
      <c r="R20">
        <v>46.789397999999998</v>
      </c>
      <c r="S20">
        <v>47.786670999999998</v>
      </c>
      <c r="T20">
        <v>48.873032000000002</v>
      </c>
      <c r="U20">
        <v>50.144362999999998</v>
      </c>
      <c r="V20">
        <v>51.413058999999997</v>
      </c>
      <c r="W20">
        <v>52.670658000000003</v>
      </c>
      <c r="X20">
        <v>54.011184999999998</v>
      </c>
      <c r="Y20">
        <v>55.482284999999997</v>
      </c>
      <c r="Z20">
        <v>56.955432999999999</v>
      </c>
      <c r="AA20">
        <v>58.566901999999999</v>
      </c>
      <c r="AB20">
        <v>60.255966000000001</v>
      </c>
      <c r="AC20">
        <v>62.128014</v>
      </c>
      <c r="AD20">
        <v>63.896785999999999</v>
      </c>
      <c r="AE20">
        <v>65.736037999999994</v>
      </c>
      <c r="AF20">
        <v>67.480141000000003</v>
      </c>
      <c r="AG20">
        <v>69.220253</v>
      </c>
      <c r="AH20">
        <v>71.089843999999999</v>
      </c>
      <c r="AI20">
        <v>73.088111999999995</v>
      </c>
      <c r="AJ20">
        <v>75.230225000000004</v>
      </c>
      <c r="AK20" s="15">
        <v>2.5999999999999999E-2</v>
      </c>
    </row>
    <row r="21" spans="1:37" x14ac:dyDescent="0.25">
      <c r="A21" t="s">
        <v>108</v>
      </c>
      <c r="B21" t="s">
        <v>139</v>
      </c>
      <c r="C21" t="s">
        <v>140</v>
      </c>
      <c r="D21" t="s">
        <v>107</v>
      </c>
      <c r="F21">
        <v>16.394169000000002</v>
      </c>
      <c r="G21">
        <v>16.582535</v>
      </c>
      <c r="H21">
        <v>16.901983000000001</v>
      </c>
      <c r="I21">
        <v>16.961668</v>
      </c>
      <c r="J21">
        <v>17.099653</v>
      </c>
      <c r="K21">
        <v>17.240475</v>
      </c>
      <c r="L21">
        <v>17.329367000000001</v>
      </c>
      <c r="M21">
        <v>17.432796</v>
      </c>
      <c r="N21">
        <v>17.610531000000002</v>
      </c>
      <c r="O21">
        <v>17.829197000000001</v>
      </c>
      <c r="P21">
        <v>18.10059</v>
      </c>
      <c r="Q21">
        <v>18.393978000000001</v>
      </c>
      <c r="R21">
        <v>18.731877999999998</v>
      </c>
      <c r="S21">
        <v>19.043507000000002</v>
      </c>
      <c r="T21">
        <v>19.403744</v>
      </c>
      <c r="U21">
        <v>19.829401000000001</v>
      </c>
      <c r="V21">
        <v>20.229514999999999</v>
      </c>
      <c r="W21">
        <v>20.658173000000001</v>
      </c>
      <c r="X21">
        <v>21.11458</v>
      </c>
      <c r="Y21">
        <v>21.643822</v>
      </c>
      <c r="Z21">
        <v>22.157523999999999</v>
      </c>
      <c r="AA21">
        <v>22.724648999999999</v>
      </c>
      <c r="AB21">
        <v>23.321432000000001</v>
      </c>
      <c r="AC21">
        <v>23.983839</v>
      </c>
      <c r="AD21">
        <v>24.599024</v>
      </c>
      <c r="AE21">
        <v>25.222774999999999</v>
      </c>
      <c r="AF21">
        <v>25.802208</v>
      </c>
      <c r="AG21">
        <v>26.379553000000001</v>
      </c>
      <c r="AH21">
        <v>26.998093000000001</v>
      </c>
      <c r="AI21">
        <v>27.652967</v>
      </c>
      <c r="AJ21">
        <v>28.344539999999999</v>
      </c>
      <c r="AK21" s="15">
        <v>1.7999999999999999E-2</v>
      </c>
    </row>
    <row r="22" spans="1:37" x14ac:dyDescent="0.25">
      <c r="A22" t="s">
        <v>111</v>
      </c>
      <c r="B22" t="s">
        <v>141</v>
      </c>
      <c r="C22" t="s">
        <v>142</v>
      </c>
      <c r="D22" t="s">
        <v>107</v>
      </c>
      <c r="F22">
        <v>4.2376999999999998E-2</v>
      </c>
      <c r="G22">
        <v>4.3694999999999998E-2</v>
      </c>
      <c r="H22">
        <v>4.5803999999999997E-2</v>
      </c>
      <c r="I22">
        <v>4.7490999999999998E-2</v>
      </c>
      <c r="J22">
        <v>4.9514000000000002E-2</v>
      </c>
      <c r="K22">
        <v>5.1737999999999999E-2</v>
      </c>
      <c r="L22">
        <v>5.3755999999999998E-2</v>
      </c>
      <c r="M22">
        <v>5.5728E-2</v>
      </c>
      <c r="N22">
        <v>5.7872E-2</v>
      </c>
      <c r="O22">
        <v>6.0160999999999999E-2</v>
      </c>
      <c r="P22">
        <v>6.2822000000000003E-2</v>
      </c>
      <c r="Q22">
        <v>6.5789E-2</v>
      </c>
      <c r="R22">
        <v>6.9166000000000005E-2</v>
      </c>
      <c r="S22">
        <v>7.2886000000000006E-2</v>
      </c>
      <c r="T22">
        <v>7.7104000000000006E-2</v>
      </c>
      <c r="U22">
        <v>8.1527000000000002E-2</v>
      </c>
      <c r="V22">
        <v>8.6134000000000002E-2</v>
      </c>
      <c r="W22">
        <v>9.0969999999999995E-2</v>
      </c>
      <c r="X22">
        <v>9.6263000000000001E-2</v>
      </c>
      <c r="Y22">
        <v>0.10208399999999999</v>
      </c>
      <c r="Z22">
        <v>0.10828500000000001</v>
      </c>
      <c r="AA22">
        <v>0.11512799999999999</v>
      </c>
      <c r="AB22">
        <v>0.12245499999999999</v>
      </c>
      <c r="AC22">
        <v>0.130414</v>
      </c>
      <c r="AD22">
        <v>0.13841500000000001</v>
      </c>
      <c r="AE22">
        <v>0.146872</v>
      </c>
      <c r="AF22">
        <v>0.15545900000000001</v>
      </c>
      <c r="AG22">
        <v>0.16434000000000001</v>
      </c>
      <c r="AH22">
        <v>0.173872</v>
      </c>
      <c r="AI22">
        <v>0.18373600000000001</v>
      </c>
      <c r="AJ22">
        <v>0.19453000000000001</v>
      </c>
      <c r="AK22" s="15">
        <v>5.1999999999999998E-2</v>
      </c>
    </row>
    <row r="23" spans="1:37" x14ac:dyDescent="0.25">
      <c r="A23" t="s">
        <v>114</v>
      </c>
      <c r="B23" t="s">
        <v>143</v>
      </c>
      <c r="C23" t="s">
        <v>144</v>
      </c>
      <c r="D23" t="s">
        <v>107</v>
      </c>
      <c r="F23">
        <v>5.1877E-2</v>
      </c>
      <c r="G23">
        <v>6.0930999999999999E-2</v>
      </c>
      <c r="H23">
        <v>7.1687000000000001E-2</v>
      </c>
      <c r="I23">
        <v>8.1669000000000005E-2</v>
      </c>
      <c r="J23">
        <v>9.1757000000000005E-2</v>
      </c>
      <c r="K23">
        <v>0.10162599999999999</v>
      </c>
      <c r="L23">
        <v>0.110331</v>
      </c>
      <c r="M23">
        <v>0.118092</v>
      </c>
      <c r="N23">
        <v>0.12551499999999999</v>
      </c>
      <c r="O23">
        <v>0.13251499999999999</v>
      </c>
      <c r="P23">
        <v>0.139316</v>
      </c>
      <c r="Q23">
        <v>0.14588799999999999</v>
      </c>
      <c r="R23">
        <v>0.15228900000000001</v>
      </c>
      <c r="S23">
        <v>0.15817000000000001</v>
      </c>
      <c r="T23">
        <v>0.16405500000000001</v>
      </c>
      <c r="U23">
        <v>0.17025100000000001</v>
      </c>
      <c r="V23">
        <v>0.176231</v>
      </c>
      <c r="W23">
        <v>0.18218400000000001</v>
      </c>
      <c r="X23">
        <v>0.18856400000000001</v>
      </c>
      <c r="Y23">
        <v>0.19545000000000001</v>
      </c>
      <c r="Z23">
        <v>0.20253099999999999</v>
      </c>
      <c r="AA23">
        <v>0.21024399999999999</v>
      </c>
      <c r="AB23">
        <v>0.218386</v>
      </c>
      <c r="AC23">
        <v>0.22706699999999999</v>
      </c>
      <c r="AD23">
        <v>0.23535400000000001</v>
      </c>
      <c r="AE23">
        <v>0.24406</v>
      </c>
      <c r="AF23">
        <v>0.25259399999999999</v>
      </c>
      <c r="AG23">
        <v>0.26127600000000001</v>
      </c>
      <c r="AH23">
        <v>0.27061400000000002</v>
      </c>
      <c r="AI23">
        <v>0.28072200000000003</v>
      </c>
      <c r="AJ23">
        <v>0.29178999999999999</v>
      </c>
      <c r="AK23" s="15">
        <v>5.8999999999999997E-2</v>
      </c>
    </row>
    <row r="24" spans="1:37" x14ac:dyDescent="0.25">
      <c r="A24" t="s">
        <v>117</v>
      </c>
      <c r="B24" t="s">
        <v>145</v>
      </c>
      <c r="C24" t="s">
        <v>146</v>
      </c>
      <c r="D24" t="s">
        <v>107</v>
      </c>
      <c r="F24">
        <v>0.559701</v>
      </c>
      <c r="G24">
        <v>0.63309700000000002</v>
      </c>
      <c r="H24">
        <v>0.71984000000000004</v>
      </c>
      <c r="I24">
        <v>0.79714799999999997</v>
      </c>
      <c r="J24">
        <v>0.87512100000000004</v>
      </c>
      <c r="K24">
        <v>0.95147499999999996</v>
      </c>
      <c r="L24">
        <v>1.0193970000000001</v>
      </c>
      <c r="M24">
        <v>1.082565</v>
      </c>
      <c r="N24">
        <v>1.146466</v>
      </c>
      <c r="O24">
        <v>1.2119850000000001</v>
      </c>
      <c r="P24">
        <v>1.283031</v>
      </c>
      <c r="Q24">
        <v>1.3584590000000001</v>
      </c>
      <c r="R24">
        <v>1.439514</v>
      </c>
      <c r="S24">
        <v>1.5214160000000001</v>
      </c>
      <c r="T24">
        <v>1.612492</v>
      </c>
      <c r="U24">
        <v>1.7139439999999999</v>
      </c>
      <c r="V24">
        <v>1.8170459999999999</v>
      </c>
      <c r="W24">
        <v>1.927241</v>
      </c>
      <c r="X24">
        <v>2.0424229999999999</v>
      </c>
      <c r="Y24">
        <v>2.17048</v>
      </c>
      <c r="Z24">
        <v>2.3054549999999998</v>
      </c>
      <c r="AA24">
        <v>2.452369</v>
      </c>
      <c r="AB24">
        <v>2.6084019999999999</v>
      </c>
      <c r="AC24">
        <v>2.7770570000000001</v>
      </c>
      <c r="AD24">
        <v>2.9457680000000002</v>
      </c>
      <c r="AE24">
        <v>3.1239020000000002</v>
      </c>
      <c r="AF24">
        <v>3.3047219999999999</v>
      </c>
      <c r="AG24">
        <v>3.4920789999999999</v>
      </c>
      <c r="AH24">
        <v>3.6928519999999998</v>
      </c>
      <c r="AI24">
        <v>3.9100199999999998</v>
      </c>
      <c r="AJ24">
        <v>4.1454469999999999</v>
      </c>
      <c r="AK24" s="15">
        <v>6.9000000000000006E-2</v>
      </c>
    </row>
    <row r="25" spans="1:37" x14ac:dyDescent="0.25">
      <c r="A25" t="s">
        <v>120</v>
      </c>
      <c r="B25" t="s">
        <v>147</v>
      </c>
      <c r="C25" t="s">
        <v>148</v>
      </c>
      <c r="D25" t="s">
        <v>107</v>
      </c>
      <c r="F25">
        <v>5.4200000000000003E-3</v>
      </c>
      <c r="G25">
        <v>9.4289999999999999E-3</v>
      </c>
      <c r="H25">
        <v>1.4236E-2</v>
      </c>
      <c r="I25">
        <v>1.9151000000000001E-2</v>
      </c>
      <c r="J25">
        <v>2.4204E-2</v>
      </c>
      <c r="K25">
        <v>2.9276E-2</v>
      </c>
      <c r="L25">
        <v>3.4014000000000003E-2</v>
      </c>
      <c r="M25">
        <v>3.8429999999999999E-2</v>
      </c>
      <c r="N25">
        <v>4.2784999999999997E-2</v>
      </c>
      <c r="O25">
        <v>4.7170999999999998E-2</v>
      </c>
      <c r="P25">
        <v>5.1713000000000002E-2</v>
      </c>
      <c r="Q25">
        <v>5.6411000000000003E-2</v>
      </c>
      <c r="R25">
        <v>6.1312999999999999E-2</v>
      </c>
      <c r="S25">
        <v>6.6289000000000001E-2</v>
      </c>
      <c r="T25">
        <v>7.1549000000000001E-2</v>
      </c>
      <c r="U25">
        <v>7.7276999999999998E-2</v>
      </c>
      <c r="V25">
        <v>8.3154000000000006E-2</v>
      </c>
      <c r="W25">
        <v>8.9199000000000001E-2</v>
      </c>
      <c r="X25">
        <v>9.5702999999999996E-2</v>
      </c>
      <c r="Y25">
        <v>0.10258</v>
      </c>
      <c r="Z25">
        <v>0.109815</v>
      </c>
      <c r="AA25">
        <v>0.11763800000000001</v>
      </c>
      <c r="AB25">
        <v>0.12590699999999999</v>
      </c>
      <c r="AC25">
        <v>0.134794</v>
      </c>
      <c r="AD25">
        <v>0.143706</v>
      </c>
      <c r="AE25">
        <v>0.15309500000000001</v>
      </c>
      <c r="AF25">
        <v>0.16265199999999999</v>
      </c>
      <c r="AG25">
        <v>0.17255000000000001</v>
      </c>
      <c r="AH25">
        <v>0.183171</v>
      </c>
      <c r="AI25">
        <v>0.194604</v>
      </c>
      <c r="AJ25">
        <v>0.20696000000000001</v>
      </c>
      <c r="AK25" s="15">
        <v>0.129</v>
      </c>
    </row>
    <row r="26" spans="1:37" x14ac:dyDescent="0.25">
      <c r="A26" t="s">
        <v>123</v>
      </c>
      <c r="B26" t="s">
        <v>149</v>
      </c>
      <c r="C26" t="s">
        <v>150</v>
      </c>
      <c r="D26" t="s">
        <v>107</v>
      </c>
      <c r="F26">
        <v>3.8600000000000001E-3</v>
      </c>
      <c r="G26">
        <v>8.2190000000000006E-3</v>
      </c>
      <c r="H26">
        <v>1.3495E-2</v>
      </c>
      <c r="I26">
        <v>1.8939999999999999E-2</v>
      </c>
      <c r="J26">
        <v>2.4531000000000001E-2</v>
      </c>
      <c r="K26">
        <v>3.0138000000000002E-2</v>
      </c>
      <c r="L26">
        <v>3.5383999999999999E-2</v>
      </c>
      <c r="M26">
        <v>4.027E-2</v>
      </c>
      <c r="N26">
        <v>4.5076999999999999E-2</v>
      </c>
      <c r="O26">
        <v>4.9907E-2</v>
      </c>
      <c r="P26">
        <v>5.4896E-2</v>
      </c>
      <c r="Q26">
        <v>6.0041999999999998E-2</v>
      </c>
      <c r="R26">
        <v>6.54E-2</v>
      </c>
      <c r="S26">
        <v>7.0827000000000001E-2</v>
      </c>
      <c r="T26">
        <v>7.6567999999999997E-2</v>
      </c>
      <c r="U26">
        <v>8.2784999999999997E-2</v>
      </c>
      <c r="V26">
        <v>8.9194999999999997E-2</v>
      </c>
      <c r="W26">
        <v>9.5802999999999999E-2</v>
      </c>
      <c r="X26">
        <v>0.102856</v>
      </c>
      <c r="Y26">
        <v>0.110317</v>
      </c>
      <c r="Z26">
        <v>0.11816400000000001</v>
      </c>
      <c r="AA26">
        <v>0.12664400000000001</v>
      </c>
      <c r="AB26">
        <v>0.13560700000000001</v>
      </c>
      <c r="AC26">
        <v>0.145236</v>
      </c>
      <c r="AD26">
        <v>0.154893</v>
      </c>
      <c r="AE26">
        <v>0.16506599999999999</v>
      </c>
      <c r="AF26">
        <v>0.17541899999999999</v>
      </c>
      <c r="AG26">
        <v>0.18614</v>
      </c>
      <c r="AH26">
        <v>0.19764200000000001</v>
      </c>
      <c r="AI26">
        <v>0.21002999999999999</v>
      </c>
      <c r="AJ26">
        <v>0.223412</v>
      </c>
      <c r="AK26" s="15">
        <v>0.14499999999999999</v>
      </c>
    </row>
    <row r="27" spans="1:37" x14ac:dyDescent="0.25">
      <c r="A27" t="s">
        <v>126</v>
      </c>
      <c r="B27" t="s">
        <v>151</v>
      </c>
      <c r="C27" t="s">
        <v>152</v>
      </c>
      <c r="D27" t="s">
        <v>107</v>
      </c>
      <c r="F27">
        <v>3.6250000000000002E-3</v>
      </c>
      <c r="G27">
        <v>7.7190000000000002E-3</v>
      </c>
      <c r="H27">
        <v>1.2674E-2</v>
      </c>
      <c r="I27">
        <v>1.7787000000000001E-2</v>
      </c>
      <c r="J27">
        <v>2.3037999999999999E-2</v>
      </c>
      <c r="K27">
        <v>2.8303999999999999E-2</v>
      </c>
      <c r="L27">
        <v>3.3230000000000003E-2</v>
      </c>
      <c r="M27">
        <v>3.7817999999999997E-2</v>
      </c>
      <c r="N27">
        <v>4.2333000000000003E-2</v>
      </c>
      <c r="O27">
        <v>4.6869000000000001E-2</v>
      </c>
      <c r="P27">
        <v>5.1554000000000003E-2</v>
      </c>
      <c r="Q27">
        <v>5.6387E-2</v>
      </c>
      <c r="R27">
        <v>6.1419000000000001E-2</v>
      </c>
      <c r="S27">
        <v>6.6516000000000006E-2</v>
      </c>
      <c r="T27">
        <v>7.1906999999999999E-2</v>
      </c>
      <c r="U27">
        <v>7.7745999999999996E-2</v>
      </c>
      <c r="V27">
        <v>8.3765999999999993E-2</v>
      </c>
      <c r="W27">
        <v>8.9970999999999995E-2</v>
      </c>
      <c r="X27">
        <v>9.6595E-2</v>
      </c>
      <c r="Y27">
        <v>0.103602</v>
      </c>
      <c r="Z27">
        <v>0.110972</v>
      </c>
      <c r="AA27">
        <v>0.118936</v>
      </c>
      <c r="AB27">
        <v>0.12735299999999999</v>
      </c>
      <c r="AC27">
        <v>0.13639599999999999</v>
      </c>
      <c r="AD27">
        <v>0.14546500000000001</v>
      </c>
      <c r="AE27">
        <v>0.15501799999999999</v>
      </c>
      <c r="AF27">
        <v>0.164742</v>
      </c>
      <c r="AG27">
        <v>0.17480999999999999</v>
      </c>
      <c r="AH27">
        <v>0.185612</v>
      </c>
      <c r="AI27">
        <v>0.197246</v>
      </c>
      <c r="AJ27">
        <v>0.209813</v>
      </c>
      <c r="AK27" s="15">
        <v>0.14499999999999999</v>
      </c>
    </row>
    <row r="28" spans="1:37" x14ac:dyDescent="0.25">
      <c r="A28" t="s">
        <v>129</v>
      </c>
      <c r="B28" t="s">
        <v>153</v>
      </c>
      <c r="C28" t="s">
        <v>154</v>
      </c>
      <c r="D28" t="s">
        <v>107</v>
      </c>
      <c r="F28">
        <v>5.9309999999999996E-3</v>
      </c>
      <c r="G28">
        <v>1.2626999999999999E-2</v>
      </c>
      <c r="H28">
        <v>2.0733000000000001E-2</v>
      </c>
      <c r="I28">
        <v>2.9097000000000001E-2</v>
      </c>
      <c r="J28">
        <v>3.7686999999999998E-2</v>
      </c>
      <c r="K28">
        <v>4.6300000000000001E-2</v>
      </c>
      <c r="L28">
        <v>5.4358999999999998E-2</v>
      </c>
      <c r="M28">
        <v>6.1865000000000003E-2</v>
      </c>
      <c r="N28">
        <v>6.9250000000000006E-2</v>
      </c>
      <c r="O28">
        <v>7.6671000000000003E-2</v>
      </c>
      <c r="P28">
        <v>8.4334999999999993E-2</v>
      </c>
      <c r="Q28">
        <v>9.2241000000000004E-2</v>
      </c>
      <c r="R28">
        <v>0.10047200000000001</v>
      </c>
      <c r="S28">
        <v>0.10881</v>
      </c>
      <c r="T28">
        <v>0.117629</v>
      </c>
      <c r="U28">
        <v>0.12717999999999999</v>
      </c>
      <c r="V28">
        <v>0.13702900000000001</v>
      </c>
      <c r="W28">
        <v>0.147179</v>
      </c>
      <c r="X28">
        <v>0.15801499999999999</v>
      </c>
      <c r="Y28">
        <v>0.16947699999999999</v>
      </c>
      <c r="Z28">
        <v>0.181532</v>
      </c>
      <c r="AA28">
        <v>0.19456100000000001</v>
      </c>
      <c r="AB28">
        <v>0.20832999999999999</v>
      </c>
      <c r="AC28">
        <v>0.22312299999999999</v>
      </c>
      <c r="AD28">
        <v>0.237958</v>
      </c>
      <c r="AE28">
        <v>0.25358599999999998</v>
      </c>
      <c r="AF28">
        <v>0.26949200000000001</v>
      </c>
      <c r="AG28">
        <v>0.28596199999999999</v>
      </c>
      <c r="AH28">
        <v>0.30363299999999999</v>
      </c>
      <c r="AI28">
        <v>0.32266400000000001</v>
      </c>
      <c r="AJ28">
        <v>0.34322200000000003</v>
      </c>
      <c r="AK28" s="15">
        <v>0.14499999999999999</v>
      </c>
    </row>
    <row r="29" spans="1:37" x14ac:dyDescent="0.25">
      <c r="A29" t="s">
        <v>155</v>
      </c>
      <c r="B29" t="s">
        <v>156</v>
      </c>
      <c r="C29" t="s">
        <v>157</v>
      </c>
      <c r="D29" t="s">
        <v>107</v>
      </c>
      <c r="F29">
        <v>51.540877999999999</v>
      </c>
      <c r="G29">
        <v>52.831715000000003</v>
      </c>
      <c r="H29">
        <v>54.758040999999999</v>
      </c>
      <c r="I29">
        <v>55.932628999999999</v>
      </c>
      <c r="J29">
        <v>57.350430000000003</v>
      </c>
      <c r="K29">
        <v>58.815109</v>
      </c>
      <c r="L29">
        <v>59.933838000000002</v>
      </c>
      <c r="M29">
        <v>60.935946999999999</v>
      </c>
      <c r="N29">
        <v>62.050060000000002</v>
      </c>
      <c r="O29">
        <v>63.214333000000003</v>
      </c>
      <c r="P29">
        <v>64.541161000000002</v>
      </c>
      <c r="Q29">
        <v>65.944243999999998</v>
      </c>
      <c r="R29">
        <v>67.470680000000002</v>
      </c>
      <c r="S29">
        <v>68.894958000000003</v>
      </c>
      <c r="T29">
        <v>70.468140000000005</v>
      </c>
      <c r="U29">
        <v>72.304412999999997</v>
      </c>
      <c r="V29">
        <v>74.11515</v>
      </c>
      <c r="W29">
        <v>75.951415999999995</v>
      </c>
      <c r="X29">
        <v>77.906181000000004</v>
      </c>
      <c r="Y29">
        <v>80.080230999999998</v>
      </c>
      <c r="Z29">
        <v>82.249786</v>
      </c>
      <c r="AA29">
        <v>84.627112999999994</v>
      </c>
      <c r="AB29">
        <v>87.123671999999999</v>
      </c>
      <c r="AC29">
        <v>89.885834000000003</v>
      </c>
      <c r="AD29">
        <v>92.497275999999999</v>
      </c>
      <c r="AE29">
        <v>95.200439000000003</v>
      </c>
      <c r="AF29">
        <v>97.767455999999996</v>
      </c>
      <c r="AG29">
        <v>100.33699799999999</v>
      </c>
      <c r="AH29">
        <v>103.095596</v>
      </c>
      <c r="AI29">
        <v>106.039688</v>
      </c>
      <c r="AJ29">
        <v>109.19001799999999</v>
      </c>
      <c r="AK29" s="15">
        <v>2.5000000000000001E-2</v>
      </c>
    </row>
    <row r="30" spans="1:37" x14ac:dyDescent="0.25">
      <c r="A30" t="s">
        <v>158</v>
      </c>
      <c r="C30" t="s">
        <v>159</v>
      </c>
    </row>
    <row r="31" spans="1:37" x14ac:dyDescent="0.25">
      <c r="A31" t="s">
        <v>104</v>
      </c>
      <c r="B31" t="s">
        <v>160</v>
      </c>
      <c r="C31" t="s">
        <v>161</v>
      </c>
      <c r="D31" t="s">
        <v>107</v>
      </c>
      <c r="F31">
        <v>160.74234000000001</v>
      </c>
      <c r="G31">
        <v>164.693558</v>
      </c>
      <c r="H31">
        <v>170.25006099999999</v>
      </c>
      <c r="I31">
        <v>173.45579499999999</v>
      </c>
      <c r="J31">
        <v>177.35992400000001</v>
      </c>
      <c r="K31">
        <v>181.35458399999999</v>
      </c>
      <c r="L31">
        <v>183.780869</v>
      </c>
      <c r="M31">
        <v>185.086884</v>
      </c>
      <c r="N31">
        <v>185.88377399999999</v>
      </c>
      <c r="O31">
        <v>186.217941</v>
      </c>
      <c r="P31">
        <v>186.649078</v>
      </c>
      <c r="Q31">
        <v>187.107574</v>
      </c>
      <c r="R31">
        <v>187.66241500000001</v>
      </c>
      <c r="S31">
        <v>187.99203499999999</v>
      </c>
      <c r="T31">
        <v>188.75500500000001</v>
      </c>
      <c r="U31">
        <v>190.17984000000001</v>
      </c>
      <c r="V31">
        <v>191.44442699999999</v>
      </c>
      <c r="W31">
        <v>192.54530299999999</v>
      </c>
      <c r="X31">
        <v>193.78573600000001</v>
      </c>
      <c r="Y31">
        <v>195.14408900000001</v>
      </c>
      <c r="Z31">
        <v>196.307739</v>
      </c>
      <c r="AA31">
        <v>197.77810700000001</v>
      </c>
      <c r="AB31">
        <v>199.45315600000001</v>
      </c>
      <c r="AC31">
        <v>201.47020000000001</v>
      </c>
      <c r="AD31">
        <v>202.907623</v>
      </c>
      <c r="AE31">
        <v>204.33074999999999</v>
      </c>
      <c r="AF31">
        <v>205.217896</v>
      </c>
      <c r="AG31">
        <v>205.86509699999999</v>
      </c>
      <c r="AH31">
        <v>206.63888499999999</v>
      </c>
      <c r="AI31">
        <v>207.51411400000001</v>
      </c>
      <c r="AJ31">
        <v>208.57772800000001</v>
      </c>
      <c r="AK31" s="15">
        <v>8.9999999999999993E-3</v>
      </c>
    </row>
    <row r="32" spans="1:37" x14ac:dyDescent="0.25">
      <c r="A32" t="s">
        <v>108</v>
      </c>
      <c r="B32" t="s">
        <v>162</v>
      </c>
      <c r="C32" t="s">
        <v>163</v>
      </c>
      <c r="D32" t="s">
        <v>107</v>
      </c>
      <c r="F32">
        <v>0.16367399999999999</v>
      </c>
      <c r="G32">
        <v>0.14941399999999999</v>
      </c>
      <c r="H32">
        <v>0.13748099999999999</v>
      </c>
      <c r="I32">
        <v>0.12559699999999999</v>
      </c>
      <c r="J32">
        <v>0.11618100000000001</v>
      </c>
      <c r="K32">
        <v>0.108125</v>
      </c>
      <c r="L32">
        <v>0.101701</v>
      </c>
      <c r="M32">
        <v>9.7096000000000002E-2</v>
      </c>
      <c r="N32">
        <v>9.3618000000000007E-2</v>
      </c>
      <c r="O32">
        <v>9.0825000000000003E-2</v>
      </c>
      <c r="P32">
        <v>8.9443999999999996E-2</v>
      </c>
      <c r="Q32">
        <v>8.8321999999999998E-2</v>
      </c>
      <c r="R32">
        <v>8.7162000000000003E-2</v>
      </c>
      <c r="S32">
        <v>8.6112999999999995E-2</v>
      </c>
      <c r="T32">
        <v>8.5427000000000003E-2</v>
      </c>
      <c r="U32">
        <v>8.5232000000000002E-2</v>
      </c>
      <c r="V32">
        <v>8.4828000000000001E-2</v>
      </c>
      <c r="W32">
        <v>8.4626999999999994E-2</v>
      </c>
      <c r="X32">
        <v>8.4641999999999995E-2</v>
      </c>
      <c r="Y32">
        <v>8.4828000000000001E-2</v>
      </c>
      <c r="Z32">
        <v>8.4857000000000002E-2</v>
      </c>
      <c r="AA32">
        <v>8.5285E-2</v>
      </c>
      <c r="AB32">
        <v>8.5616999999999999E-2</v>
      </c>
      <c r="AC32">
        <v>8.6119000000000001E-2</v>
      </c>
      <c r="AD32">
        <v>8.6636000000000005E-2</v>
      </c>
      <c r="AE32">
        <v>8.7335999999999997E-2</v>
      </c>
      <c r="AF32">
        <v>8.7975999999999999E-2</v>
      </c>
      <c r="AG32">
        <v>8.8678999999999994E-2</v>
      </c>
      <c r="AH32">
        <v>8.9556999999999998E-2</v>
      </c>
      <c r="AI32">
        <v>9.0484999999999996E-2</v>
      </c>
      <c r="AJ32">
        <v>9.1512999999999997E-2</v>
      </c>
      <c r="AK32" s="15">
        <v>-1.9E-2</v>
      </c>
    </row>
    <row r="33" spans="1:37" x14ac:dyDescent="0.25">
      <c r="A33" t="s">
        <v>111</v>
      </c>
      <c r="B33" t="s">
        <v>164</v>
      </c>
      <c r="C33" t="s">
        <v>165</v>
      </c>
      <c r="D33" t="s">
        <v>107</v>
      </c>
      <c r="F33">
        <v>3.3450000000000001E-2</v>
      </c>
      <c r="G33">
        <v>3.7316000000000002E-2</v>
      </c>
      <c r="H33">
        <v>4.1474999999999998E-2</v>
      </c>
      <c r="I33">
        <v>4.4704000000000001E-2</v>
      </c>
      <c r="J33">
        <v>4.7662999999999997E-2</v>
      </c>
      <c r="K33">
        <v>5.0243000000000003E-2</v>
      </c>
      <c r="L33">
        <v>5.2096999999999997E-2</v>
      </c>
      <c r="M33">
        <v>5.3384000000000001E-2</v>
      </c>
      <c r="N33">
        <v>5.4332999999999999E-2</v>
      </c>
      <c r="O33">
        <v>5.4955999999999998E-2</v>
      </c>
      <c r="P33">
        <v>5.5497999999999999E-2</v>
      </c>
      <c r="Q33">
        <v>5.5923E-2</v>
      </c>
      <c r="R33">
        <v>5.6269E-2</v>
      </c>
      <c r="S33">
        <v>5.6578999999999997E-2</v>
      </c>
      <c r="T33">
        <v>5.7103000000000001E-2</v>
      </c>
      <c r="U33">
        <v>5.7867000000000002E-2</v>
      </c>
      <c r="V33">
        <v>5.8554000000000002E-2</v>
      </c>
      <c r="W33">
        <v>5.9261000000000001E-2</v>
      </c>
      <c r="X33">
        <v>6.012E-2</v>
      </c>
      <c r="Y33">
        <v>6.1075999999999998E-2</v>
      </c>
      <c r="Z33">
        <v>6.2068999999999999E-2</v>
      </c>
      <c r="AA33">
        <v>6.3270999999999994E-2</v>
      </c>
      <c r="AB33">
        <v>6.4588999999999994E-2</v>
      </c>
      <c r="AC33">
        <v>6.6087000000000007E-2</v>
      </c>
      <c r="AD33">
        <v>6.7456000000000002E-2</v>
      </c>
      <c r="AE33">
        <v>6.8887000000000004E-2</v>
      </c>
      <c r="AF33">
        <v>7.0239999999999997E-2</v>
      </c>
      <c r="AG33">
        <v>7.1601999999999999E-2</v>
      </c>
      <c r="AH33">
        <v>7.3094000000000006E-2</v>
      </c>
      <c r="AI33">
        <v>7.4689000000000005E-2</v>
      </c>
      <c r="AJ33">
        <v>7.6420000000000002E-2</v>
      </c>
      <c r="AK33" s="15">
        <v>2.8000000000000001E-2</v>
      </c>
    </row>
    <row r="34" spans="1:37" x14ac:dyDescent="0.25">
      <c r="A34" t="s">
        <v>114</v>
      </c>
      <c r="B34" t="s">
        <v>166</v>
      </c>
      <c r="C34" t="s">
        <v>167</v>
      </c>
      <c r="D34" t="s">
        <v>107</v>
      </c>
      <c r="F34">
        <v>1.935392</v>
      </c>
      <c r="G34">
        <v>2.0080930000000001</v>
      </c>
      <c r="H34">
        <v>2.077585</v>
      </c>
      <c r="I34">
        <v>2.0947990000000001</v>
      </c>
      <c r="J34">
        <v>2.0994199999999998</v>
      </c>
      <c r="K34">
        <v>2.0933250000000001</v>
      </c>
      <c r="L34">
        <v>2.0664760000000002</v>
      </c>
      <c r="M34">
        <v>2.0307599999999999</v>
      </c>
      <c r="N34">
        <v>1.9947900000000001</v>
      </c>
      <c r="O34">
        <v>1.9591369999999999</v>
      </c>
      <c r="P34">
        <v>1.930417</v>
      </c>
      <c r="Q34">
        <v>1.9092359999999999</v>
      </c>
      <c r="R34">
        <v>1.900709</v>
      </c>
      <c r="S34">
        <v>1.904166</v>
      </c>
      <c r="T34">
        <v>1.9262550000000001</v>
      </c>
      <c r="U34">
        <v>1.9688399999999999</v>
      </c>
      <c r="V34">
        <v>2.021522</v>
      </c>
      <c r="W34">
        <v>2.085245</v>
      </c>
      <c r="X34">
        <v>2.161508</v>
      </c>
      <c r="Y34">
        <v>2.2523930000000001</v>
      </c>
      <c r="Z34">
        <v>2.3585590000000001</v>
      </c>
      <c r="AA34">
        <v>2.486901</v>
      </c>
      <c r="AB34">
        <v>2.6355900000000001</v>
      </c>
      <c r="AC34">
        <v>2.8080120000000002</v>
      </c>
      <c r="AD34">
        <v>2.9925440000000001</v>
      </c>
      <c r="AE34">
        <v>3.2017600000000002</v>
      </c>
      <c r="AF34">
        <v>3.42943</v>
      </c>
      <c r="AG34">
        <v>3.6783540000000001</v>
      </c>
      <c r="AH34">
        <v>3.954189</v>
      </c>
      <c r="AI34">
        <v>4.2648529999999996</v>
      </c>
      <c r="AJ34">
        <v>4.6132759999999999</v>
      </c>
      <c r="AK34" s="15">
        <v>2.9000000000000001E-2</v>
      </c>
    </row>
    <row r="35" spans="1:37" x14ac:dyDescent="0.25">
      <c r="A35" t="s">
        <v>117</v>
      </c>
      <c r="B35" t="s">
        <v>168</v>
      </c>
      <c r="C35" t="s">
        <v>169</v>
      </c>
      <c r="D35" t="s">
        <v>107</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t="s">
        <v>170</v>
      </c>
    </row>
    <row r="36" spans="1:37" x14ac:dyDescent="0.25">
      <c r="A36" t="s">
        <v>120</v>
      </c>
      <c r="B36" t="s">
        <v>171</v>
      </c>
      <c r="C36" t="s">
        <v>172</v>
      </c>
      <c r="D36" t="s">
        <v>107</v>
      </c>
      <c r="F36">
        <v>1.15E-3</v>
      </c>
      <c r="G36">
        <v>2.3010000000000001E-3</v>
      </c>
      <c r="H36">
        <v>3.689E-3</v>
      </c>
      <c r="I36">
        <v>5.1339999999999997E-3</v>
      </c>
      <c r="J36">
        <v>6.6420000000000003E-3</v>
      </c>
      <c r="K36">
        <v>8.1779999999999995E-3</v>
      </c>
      <c r="L36">
        <v>9.6419999999999995E-3</v>
      </c>
      <c r="M36">
        <v>1.1039E-2</v>
      </c>
      <c r="N36">
        <v>1.2421E-2</v>
      </c>
      <c r="O36">
        <v>1.379E-2</v>
      </c>
      <c r="P36">
        <v>1.5162999999999999E-2</v>
      </c>
      <c r="Q36">
        <v>1.6513E-2</v>
      </c>
      <c r="R36">
        <v>1.7829000000000001E-2</v>
      </c>
      <c r="S36">
        <v>1.9057999999999999E-2</v>
      </c>
      <c r="T36">
        <v>2.0261999999999999E-2</v>
      </c>
      <c r="U36">
        <v>2.1472000000000002E-2</v>
      </c>
      <c r="V36">
        <v>2.2612E-2</v>
      </c>
      <c r="W36">
        <v>2.3708E-2</v>
      </c>
      <c r="X36">
        <v>2.4840999999999998E-2</v>
      </c>
      <c r="Y36">
        <v>2.6009999999999998E-2</v>
      </c>
      <c r="Z36">
        <v>2.7150000000000001E-2</v>
      </c>
      <c r="AA36">
        <v>2.8354000000000001E-2</v>
      </c>
      <c r="AB36">
        <v>2.9631000000000001E-2</v>
      </c>
      <c r="AC36">
        <v>3.0995999999999999E-2</v>
      </c>
      <c r="AD36">
        <v>3.2318E-2</v>
      </c>
      <c r="AE36">
        <v>3.3686000000000001E-2</v>
      </c>
      <c r="AF36">
        <v>3.5028999999999998E-2</v>
      </c>
      <c r="AG36">
        <v>3.6401000000000003E-2</v>
      </c>
      <c r="AH36">
        <v>3.7858999999999997E-2</v>
      </c>
      <c r="AI36">
        <v>3.9392000000000003E-2</v>
      </c>
      <c r="AJ36">
        <v>4.1021000000000002E-2</v>
      </c>
      <c r="AK36" s="15">
        <v>0.127</v>
      </c>
    </row>
    <row r="37" spans="1:37" x14ac:dyDescent="0.25">
      <c r="A37" t="s">
        <v>123</v>
      </c>
      <c r="B37" t="s">
        <v>173</v>
      </c>
      <c r="C37" t="s">
        <v>174</v>
      </c>
      <c r="D37" t="s">
        <v>107</v>
      </c>
      <c r="F37">
        <v>2.284E-3</v>
      </c>
      <c r="G37">
        <v>3.9769999999999996E-3</v>
      </c>
      <c r="H37">
        <v>6.0419999999999996E-3</v>
      </c>
      <c r="I37">
        <v>8.1840000000000003E-3</v>
      </c>
      <c r="J37">
        <v>1.0418E-2</v>
      </c>
      <c r="K37">
        <v>1.2688E-2</v>
      </c>
      <c r="L37">
        <v>1.4844E-2</v>
      </c>
      <c r="M37">
        <v>1.6896999999999999E-2</v>
      </c>
      <c r="N37">
        <v>1.8922000000000001E-2</v>
      </c>
      <c r="O37">
        <v>2.0923000000000001E-2</v>
      </c>
      <c r="P37">
        <v>2.2925000000000001E-2</v>
      </c>
      <c r="Q37">
        <v>2.4889000000000001E-2</v>
      </c>
      <c r="R37">
        <v>2.6797000000000001E-2</v>
      </c>
      <c r="S37">
        <v>2.8576000000000001E-2</v>
      </c>
      <c r="T37">
        <v>3.0318000000000001E-2</v>
      </c>
      <c r="U37">
        <v>3.2076E-2</v>
      </c>
      <c r="V37">
        <v>3.3746999999999999E-2</v>
      </c>
      <c r="W37">
        <v>3.5371E-2</v>
      </c>
      <c r="X37">
        <v>3.7024000000000001E-2</v>
      </c>
      <c r="Y37">
        <v>3.8717000000000001E-2</v>
      </c>
      <c r="Z37">
        <v>4.0389000000000001E-2</v>
      </c>
      <c r="AA37">
        <v>4.2192E-2</v>
      </c>
      <c r="AB37">
        <v>4.4082000000000003E-2</v>
      </c>
      <c r="AC37">
        <v>4.6103999999999999E-2</v>
      </c>
      <c r="AD37">
        <v>4.8059999999999999E-2</v>
      </c>
      <c r="AE37">
        <v>5.0085999999999999E-2</v>
      </c>
      <c r="AF37">
        <v>5.2075000000000003E-2</v>
      </c>
      <c r="AG37">
        <v>5.4107000000000002E-2</v>
      </c>
      <c r="AH37">
        <v>5.6265999999999997E-2</v>
      </c>
      <c r="AI37">
        <v>5.8538E-2</v>
      </c>
      <c r="AJ37">
        <v>6.0951999999999999E-2</v>
      </c>
      <c r="AK37" s="15">
        <v>0.11600000000000001</v>
      </c>
    </row>
    <row r="38" spans="1:37" x14ac:dyDescent="0.25">
      <c r="A38" t="s">
        <v>126</v>
      </c>
      <c r="B38" t="s">
        <v>175</v>
      </c>
      <c r="C38" t="s">
        <v>176</v>
      </c>
      <c r="D38" t="s">
        <v>107</v>
      </c>
      <c r="F38">
        <v>2.5300000000000001E-3</v>
      </c>
      <c r="G38">
        <v>4.3959999999999997E-3</v>
      </c>
      <c r="H38">
        <v>6.672E-3</v>
      </c>
      <c r="I38">
        <v>9.0340000000000004E-3</v>
      </c>
      <c r="J38">
        <v>1.1495999999999999E-2</v>
      </c>
      <c r="K38">
        <v>1.3998E-2</v>
      </c>
      <c r="L38">
        <v>1.6375000000000001E-2</v>
      </c>
      <c r="M38">
        <v>1.8637000000000001E-2</v>
      </c>
      <c r="N38">
        <v>2.0868999999999999E-2</v>
      </c>
      <c r="O38">
        <v>2.3074000000000001E-2</v>
      </c>
      <c r="P38">
        <v>2.528E-2</v>
      </c>
      <c r="Q38">
        <v>2.7442999999999999E-2</v>
      </c>
      <c r="R38">
        <v>2.9545999999999999E-2</v>
      </c>
      <c r="S38">
        <v>3.1505999999999999E-2</v>
      </c>
      <c r="T38">
        <v>3.3425999999999997E-2</v>
      </c>
      <c r="U38">
        <v>3.5362999999999999E-2</v>
      </c>
      <c r="V38">
        <v>3.7204000000000001E-2</v>
      </c>
      <c r="W38">
        <v>3.8995000000000002E-2</v>
      </c>
      <c r="X38">
        <v>4.0815999999999998E-2</v>
      </c>
      <c r="Y38">
        <v>4.2680999999999997E-2</v>
      </c>
      <c r="Z38">
        <v>4.4525000000000002E-2</v>
      </c>
      <c r="AA38">
        <v>4.6511999999999998E-2</v>
      </c>
      <c r="AB38">
        <v>4.8594999999999999E-2</v>
      </c>
      <c r="AC38">
        <v>5.0824000000000001E-2</v>
      </c>
      <c r="AD38">
        <v>5.2979999999999999E-2</v>
      </c>
      <c r="AE38">
        <v>5.5213999999999999E-2</v>
      </c>
      <c r="AF38">
        <v>5.7405999999999999E-2</v>
      </c>
      <c r="AG38">
        <v>5.9645999999999998E-2</v>
      </c>
      <c r="AH38">
        <v>6.2025999999999998E-2</v>
      </c>
      <c r="AI38">
        <v>6.4530000000000004E-2</v>
      </c>
      <c r="AJ38">
        <v>6.7191000000000001E-2</v>
      </c>
      <c r="AK38" s="15">
        <v>0.11600000000000001</v>
      </c>
    </row>
    <row r="39" spans="1:37" x14ac:dyDescent="0.25">
      <c r="A39" t="s">
        <v>129</v>
      </c>
      <c r="B39" t="s">
        <v>177</v>
      </c>
      <c r="C39" t="s">
        <v>178</v>
      </c>
      <c r="D39" t="s">
        <v>107</v>
      </c>
      <c r="F39">
        <v>2.8630000000000001E-3</v>
      </c>
      <c r="G39">
        <v>5.1510000000000002E-3</v>
      </c>
      <c r="H39">
        <v>7.9419999999999994E-3</v>
      </c>
      <c r="I39">
        <v>1.0843E-2</v>
      </c>
      <c r="J39">
        <v>1.3868999999999999E-2</v>
      </c>
      <c r="K39">
        <v>1.6945999999999999E-2</v>
      </c>
      <c r="L39">
        <v>1.9872999999999998E-2</v>
      </c>
      <c r="M39">
        <v>2.266E-2</v>
      </c>
      <c r="N39">
        <v>2.5413000000000002E-2</v>
      </c>
      <c r="O39">
        <v>2.8133999999999999E-2</v>
      </c>
      <c r="P39">
        <v>3.0856999999999999E-2</v>
      </c>
      <c r="Q39">
        <v>3.3530999999999998E-2</v>
      </c>
      <c r="R39">
        <v>3.6129000000000001E-2</v>
      </c>
      <c r="S39">
        <v>3.8554999999999999E-2</v>
      </c>
      <c r="T39">
        <v>4.0927999999999999E-2</v>
      </c>
      <c r="U39">
        <v>4.3319000000000003E-2</v>
      </c>
      <c r="V39">
        <v>4.5588999999999998E-2</v>
      </c>
      <c r="W39">
        <v>4.7791E-2</v>
      </c>
      <c r="X39">
        <v>5.0037999999999999E-2</v>
      </c>
      <c r="Y39">
        <v>5.2339999999999998E-2</v>
      </c>
      <c r="Z39">
        <v>5.4609999999999999E-2</v>
      </c>
      <c r="AA39">
        <v>5.7045999999999999E-2</v>
      </c>
      <c r="AB39">
        <v>5.9604999999999998E-2</v>
      </c>
      <c r="AC39">
        <v>6.2343000000000003E-2</v>
      </c>
      <c r="AD39">
        <v>6.4991999999999994E-2</v>
      </c>
      <c r="AE39">
        <v>6.7735000000000004E-2</v>
      </c>
      <c r="AF39">
        <v>7.0427000000000003E-2</v>
      </c>
      <c r="AG39">
        <v>7.3178999999999994E-2</v>
      </c>
      <c r="AH39">
        <v>7.6103000000000004E-2</v>
      </c>
      <c r="AI39">
        <v>7.9177999999999998E-2</v>
      </c>
      <c r="AJ39">
        <v>8.2445000000000004E-2</v>
      </c>
      <c r="AK39" s="15">
        <v>0.11899999999999999</v>
      </c>
    </row>
    <row r="40" spans="1:37" x14ac:dyDescent="0.25">
      <c r="A40" t="s">
        <v>179</v>
      </c>
      <c r="B40" t="s">
        <v>180</v>
      </c>
      <c r="C40" t="s">
        <v>181</v>
      </c>
      <c r="D40" t="s">
        <v>107</v>
      </c>
      <c r="F40">
        <v>162.88360599999999</v>
      </c>
      <c r="G40">
        <v>166.903976</v>
      </c>
      <c r="H40">
        <v>172.531082</v>
      </c>
      <c r="I40">
        <v>175.754074</v>
      </c>
      <c r="J40">
        <v>179.66537500000001</v>
      </c>
      <c r="K40">
        <v>183.657791</v>
      </c>
      <c r="L40">
        <v>186.06140099999999</v>
      </c>
      <c r="M40">
        <v>187.337219</v>
      </c>
      <c r="N40">
        <v>188.103577</v>
      </c>
      <c r="O40">
        <v>188.40834000000001</v>
      </c>
      <c r="P40">
        <v>188.81806900000001</v>
      </c>
      <c r="Q40">
        <v>189.26286300000001</v>
      </c>
      <c r="R40">
        <v>189.81662</v>
      </c>
      <c r="S40">
        <v>190.15570099999999</v>
      </c>
      <c r="T40">
        <v>190.94825700000001</v>
      </c>
      <c r="U40">
        <v>192.42334</v>
      </c>
      <c r="V40">
        <v>193.74783300000001</v>
      </c>
      <c r="W40">
        <v>194.91963200000001</v>
      </c>
      <c r="X40">
        <v>196.24423200000001</v>
      </c>
      <c r="Y40">
        <v>197.702179</v>
      </c>
      <c r="Z40">
        <v>198.97949199999999</v>
      </c>
      <c r="AA40">
        <v>200.58725000000001</v>
      </c>
      <c r="AB40">
        <v>202.420151</v>
      </c>
      <c r="AC40">
        <v>204.620316</v>
      </c>
      <c r="AD40">
        <v>206.25250199999999</v>
      </c>
      <c r="AE40">
        <v>207.89480599999999</v>
      </c>
      <c r="AF40">
        <v>209.01950099999999</v>
      </c>
      <c r="AG40">
        <v>209.92610199999999</v>
      </c>
      <c r="AH40">
        <v>210.987549</v>
      </c>
      <c r="AI40">
        <v>212.185318</v>
      </c>
      <c r="AJ40">
        <v>213.61003099999999</v>
      </c>
      <c r="AK40" s="15">
        <v>8.9999999999999993E-3</v>
      </c>
    </row>
    <row r="41" spans="1:37" x14ac:dyDescent="0.25">
      <c r="A41" t="s">
        <v>182</v>
      </c>
      <c r="B41" t="s">
        <v>183</v>
      </c>
      <c r="C41" t="s">
        <v>184</v>
      </c>
      <c r="D41" t="s">
        <v>107</v>
      </c>
      <c r="F41">
        <v>274.54852299999999</v>
      </c>
      <c r="G41">
        <v>282.814301</v>
      </c>
      <c r="H41">
        <v>293.312073</v>
      </c>
      <c r="I41">
        <v>299.26715100000001</v>
      </c>
      <c r="J41">
        <v>306.24047899999999</v>
      </c>
      <c r="K41">
        <v>313.39068600000002</v>
      </c>
      <c r="L41">
        <v>318.203217</v>
      </c>
      <c r="M41">
        <v>321.866241</v>
      </c>
      <c r="N41">
        <v>325.49926799999997</v>
      </c>
      <c r="O41">
        <v>328.91821299999998</v>
      </c>
      <c r="P41">
        <v>332.877411</v>
      </c>
      <c r="Q41">
        <v>337.04809599999999</v>
      </c>
      <c r="R41">
        <v>341.41857900000002</v>
      </c>
      <c r="S41">
        <v>345.24200400000001</v>
      </c>
      <c r="T41">
        <v>349.75079299999999</v>
      </c>
      <c r="U41">
        <v>355.34707600000002</v>
      </c>
      <c r="V41">
        <v>360.47274800000002</v>
      </c>
      <c r="W41">
        <v>365.30658</v>
      </c>
      <c r="X41">
        <v>370.46896400000003</v>
      </c>
      <c r="Y41">
        <v>375.98138399999999</v>
      </c>
      <c r="Z41">
        <v>381.016144</v>
      </c>
      <c r="AA41">
        <v>386.70742799999999</v>
      </c>
      <c r="AB41">
        <v>392.79382299999997</v>
      </c>
      <c r="AC41">
        <v>399.70004299999999</v>
      </c>
      <c r="AD41">
        <v>405.647491</v>
      </c>
      <c r="AE41">
        <v>411.79632600000002</v>
      </c>
      <c r="AF41">
        <v>417.06875600000001</v>
      </c>
      <c r="AG41">
        <v>422.227417</v>
      </c>
      <c r="AH41">
        <v>428.00329599999998</v>
      </c>
      <c r="AI41">
        <v>434.116241</v>
      </c>
      <c r="AJ41">
        <v>440.78909299999998</v>
      </c>
      <c r="AK41" s="15">
        <v>1.6E-2</v>
      </c>
    </row>
    <row r="42" spans="1:37" x14ac:dyDescent="0.25">
      <c r="A42" t="s">
        <v>185</v>
      </c>
      <c r="C42" t="s">
        <v>186</v>
      </c>
    </row>
    <row r="43" spans="1:37" x14ac:dyDescent="0.25">
      <c r="A43" t="s">
        <v>102</v>
      </c>
      <c r="C43" t="s">
        <v>187</v>
      </c>
    </row>
    <row r="44" spans="1:37" x14ac:dyDescent="0.25">
      <c r="A44" t="s">
        <v>104</v>
      </c>
      <c r="B44" t="s">
        <v>188</v>
      </c>
      <c r="C44" t="s">
        <v>189</v>
      </c>
      <c r="D44" t="s">
        <v>190</v>
      </c>
      <c r="F44">
        <v>425.514252</v>
      </c>
      <c r="G44">
        <v>440.58371</v>
      </c>
      <c r="H44">
        <v>455.045502</v>
      </c>
      <c r="I44">
        <v>459.36520400000001</v>
      </c>
      <c r="J44">
        <v>463.56277499999999</v>
      </c>
      <c r="K44">
        <v>467.23700000000002</v>
      </c>
      <c r="L44">
        <v>467.36740099999997</v>
      </c>
      <c r="M44">
        <v>467.62799100000001</v>
      </c>
      <c r="N44">
        <v>470.19317599999999</v>
      </c>
      <c r="O44">
        <v>473.72711199999998</v>
      </c>
      <c r="P44">
        <v>479.00006100000002</v>
      </c>
      <c r="Q44">
        <v>485.02005000000003</v>
      </c>
      <c r="R44">
        <v>490.676849</v>
      </c>
      <c r="S44">
        <v>494.77630599999998</v>
      </c>
      <c r="T44">
        <v>499.55972300000002</v>
      </c>
      <c r="U44">
        <v>505.27166699999998</v>
      </c>
      <c r="V44">
        <v>509.22439600000001</v>
      </c>
      <c r="W44">
        <v>512.11676</v>
      </c>
      <c r="X44">
        <v>515.321594</v>
      </c>
      <c r="Y44">
        <v>518.63336200000003</v>
      </c>
      <c r="Z44">
        <v>520.38464399999998</v>
      </c>
      <c r="AA44">
        <v>522.54199200000005</v>
      </c>
      <c r="AB44">
        <v>524.75317399999994</v>
      </c>
      <c r="AC44">
        <v>527.86456299999998</v>
      </c>
      <c r="AD44">
        <v>529.69793700000002</v>
      </c>
      <c r="AE44">
        <v>531.86785899999995</v>
      </c>
      <c r="AF44">
        <v>532.77288799999997</v>
      </c>
      <c r="AG44">
        <v>534.08972200000005</v>
      </c>
      <c r="AH44">
        <v>536.65716599999996</v>
      </c>
      <c r="AI44">
        <v>539.11889599999995</v>
      </c>
      <c r="AJ44">
        <v>542.01916500000004</v>
      </c>
      <c r="AK44" s="15">
        <v>8.0000000000000002E-3</v>
      </c>
    </row>
    <row r="45" spans="1:37" x14ac:dyDescent="0.25">
      <c r="A45" t="s">
        <v>108</v>
      </c>
      <c r="B45" t="s">
        <v>191</v>
      </c>
      <c r="C45" t="s">
        <v>192</v>
      </c>
      <c r="D45" t="s">
        <v>190</v>
      </c>
      <c r="F45">
        <v>147.042542</v>
      </c>
      <c r="G45">
        <v>149.52404799999999</v>
      </c>
      <c r="H45">
        <v>151.48608400000001</v>
      </c>
      <c r="I45">
        <v>150.229477</v>
      </c>
      <c r="J45">
        <v>149.14489699999999</v>
      </c>
      <c r="K45">
        <v>148.344055</v>
      </c>
      <c r="L45">
        <v>147.12764000000001</v>
      </c>
      <c r="M45">
        <v>146.45103499999999</v>
      </c>
      <c r="N45">
        <v>146.826538</v>
      </c>
      <c r="O45">
        <v>147.87545800000001</v>
      </c>
      <c r="P45">
        <v>149.81079099999999</v>
      </c>
      <c r="Q45">
        <v>152.039917</v>
      </c>
      <c r="R45">
        <v>154.64556899999999</v>
      </c>
      <c r="S45">
        <v>157.307999</v>
      </c>
      <c r="T45">
        <v>160.32316599999999</v>
      </c>
      <c r="U45">
        <v>163.718872</v>
      </c>
      <c r="V45">
        <v>166.90434300000001</v>
      </c>
      <c r="W45">
        <v>170.068634</v>
      </c>
      <c r="X45">
        <v>173.46829199999999</v>
      </c>
      <c r="Y45">
        <v>176.86972</v>
      </c>
      <c r="Z45">
        <v>179.833527</v>
      </c>
      <c r="AA45">
        <v>183.256058</v>
      </c>
      <c r="AB45">
        <v>186.80432099999999</v>
      </c>
      <c r="AC45">
        <v>190.81556699999999</v>
      </c>
      <c r="AD45">
        <v>194.50808699999999</v>
      </c>
      <c r="AE45">
        <v>198.41192599999999</v>
      </c>
      <c r="AF45">
        <v>201.97335799999999</v>
      </c>
      <c r="AG45">
        <v>205.70529199999999</v>
      </c>
      <c r="AH45">
        <v>209.875427</v>
      </c>
      <c r="AI45">
        <v>213.98112499999999</v>
      </c>
      <c r="AJ45">
        <v>218.27652</v>
      </c>
      <c r="AK45" s="15">
        <v>1.2999999999999999E-2</v>
      </c>
    </row>
    <row r="46" spans="1:37" x14ac:dyDescent="0.25">
      <c r="A46" t="s">
        <v>111</v>
      </c>
      <c r="B46" t="s">
        <v>193</v>
      </c>
      <c r="C46" t="s">
        <v>194</v>
      </c>
      <c r="D46" t="s">
        <v>190</v>
      </c>
      <c r="F46">
        <v>0.13056999999999999</v>
      </c>
      <c r="G46">
        <v>0.189971</v>
      </c>
      <c r="H46">
        <v>0.25303599999999998</v>
      </c>
      <c r="I46">
        <v>0.311774</v>
      </c>
      <c r="J46">
        <v>0.37073299999999998</v>
      </c>
      <c r="K46">
        <v>0.42914099999999999</v>
      </c>
      <c r="L46">
        <v>0.48283599999999999</v>
      </c>
      <c r="M46">
        <v>0.53454900000000005</v>
      </c>
      <c r="N46">
        <v>0.58898700000000004</v>
      </c>
      <c r="O46">
        <v>0.64524099999999995</v>
      </c>
      <c r="P46">
        <v>0.70328999999999997</v>
      </c>
      <c r="Q46">
        <v>0.76344199999999995</v>
      </c>
      <c r="R46">
        <v>0.82449399999999995</v>
      </c>
      <c r="S46">
        <v>0.88470300000000002</v>
      </c>
      <c r="T46">
        <v>0.94727399999999995</v>
      </c>
      <c r="U46">
        <v>1.013298</v>
      </c>
      <c r="V46">
        <v>1.078138</v>
      </c>
      <c r="W46">
        <v>1.142968</v>
      </c>
      <c r="X46">
        <v>1.211041</v>
      </c>
      <c r="Y46">
        <v>1.2814030000000001</v>
      </c>
      <c r="Z46">
        <v>1.348374</v>
      </c>
      <c r="AA46">
        <v>1.4177839999999999</v>
      </c>
      <c r="AB46">
        <v>1.4895160000000001</v>
      </c>
      <c r="AC46">
        <v>1.565205</v>
      </c>
      <c r="AD46">
        <v>1.6390960000000001</v>
      </c>
      <c r="AE46">
        <v>1.7173430000000001</v>
      </c>
      <c r="AF46">
        <v>1.794788</v>
      </c>
      <c r="AG46">
        <v>1.876933</v>
      </c>
      <c r="AH46">
        <v>1.9679009999999999</v>
      </c>
      <c r="AI46">
        <v>2.0634030000000001</v>
      </c>
      <c r="AJ46">
        <v>2.16533</v>
      </c>
      <c r="AK46" s="15">
        <v>9.8000000000000004E-2</v>
      </c>
    </row>
    <row r="47" spans="1:37" x14ac:dyDescent="0.25">
      <c r="A47" t="s">
        <v>114</v>
      </c>
      <c r="B47" t="s">
        <v>195</v>
      </c>
      <c r="C47" t="s">
        <v>196</v>
      </c>
      <c r="D47" t="s">
        <v>190</v>
      </c>
      <c r="F47">
        <v>7.2439000000000003E-2</v>
      </c>
      <c r="G47">
        <v>0.101301</v>
      </c>
      <c r="H47">
        <v>0.13062799999999999</v>
      </c>
      <c r="I47">
        <v>0.15598200000000001</v>
      </c>
      <c r="J47">
        <v>0.17982699999999999</v>
      </c>
      <c r="K47">
        <v>0.2019</v>
      </c>
      <c r="L47">
        <v>0.22056000000000001</v>
      </c>
      <c r="M47">
        <v>0.23733099999999999</v>
      </c>
      <c r="N47">
        <v>0.25441399999999997</v>
      </c>
      <c r="O47">
        <v>0.27134900000000001</v>
      </c>
      <c r="P47">
        <v>0.28824100000000002</v>
      </c>
      <c r="Q47">
        <v>0.30485899999999999</v>
      </c>
      <c r="R47">
        <v>0.32100000000000001</v>
      </c>
      <c r="S47">
        <v>0.33602700000000002</v>
      </c>
      <c r="T47">
        <v>0.35114099999999998</v>
      </c>
      <c r="U47">
        <v>0.36674299999999999</v>
      </c>
      <c r="V47">
        <v>0.38111800000000001</v>
      </c>
      <c r="W47">
        <v>0.39468300000000001</v>
      </c>
      <c r="X47">
        <v>0.40857300000000002</v>
      </c>
      <c r="Y47">
        <v>0.42220400000000002</v>
      </c>
      <c r="Z47">
        <v>0.43360199999999999</v>
      </c>
      <c r="AA47">
        <v>0.44512000000000002</v>
      </c>
      <c r="AB47">
        <v>0.45674199999999998</v>
      </c>
      <c r="AC47">
        <v>0.46905599999999997</v>
      </c>
      <c r="AD47">
        <v>0.48045500000000002</v>
      </c>
      <c r="AE47">
        <v>0.49274600000000002</v>
      </c>
      <c r="AF47">
        <v>0.50465899999999997</v>
      </c>
      <c r="AG47">
        <v>0.51816300000000004</v>
      </c>
      <c r="AH47">
        <v>0.53425400000000001</v>
      </c>
      <c r="AI47">
        <v>0.55186900000000005</v>
      </c>
      <c r="AJ47">
        <v>0.57156700000000005</v>
      </c>
      <c r="AK47" s="15">
        <v>7.0999999999999994E-2</v>
      </c>
    </row>
    <row r="48" spans="1:37" x14ac:dyDescent="0.25">
      <c r="A48" t="s">
        <v>117</v>
      </c>
      <c r="B48" t="s">
        <v>197</v>
      </c>
      <c r="C48" t="s">
        <v>198</v>
      </c>
      <c r="D48" t="s">
        <v>190</v>
      </c>
      <c r="F48">
        <v>50.220936000000002</v>
      </c>
      <c r="G48">
        <v>54.809902000000001</v>
      </c>
      <c r="H48">
        <v>59.246746000000002</v>
      </c>
      <c r="I48">
        <v>62.290188000000001</v>
      </c>
      <c r="J48">
        <v>65.293396000000001</v>
      </c>
      <c r="K48">
        <v>68.233863999999997</v>
      </c>
      <c r="L48">
        <v>70.857208</v>
      </c>
      <c r="M48">
        <v>73.711028999999996</v>
      </c>
      <c r="N48">
        <v>77.058762000000002</v>
      </c>
      <c r="O48">
        <v>80.782852000000005</v>
      </c>
      <c r="P48">
        <v>84.774192999999997</v>
      </c>
      <c r="Q48">
        <v>88.953711999999996</v>
      </c>
      <c r="R48">
        <v>93.291579999999996</v>
      </c>
      <c r="S48">
        <v>97.603995999999995</v>
      </c>
      <c r="T48">
        <v>102.05886099999999</v>
      </c>
      <c r="U48">
        <v>106.791077</v>
      </c>
      <c r="V48">
        <v>111.35633900000001</v>
      </c>
      <c r="W48">
        <v>116.014099</v>
      </c>
      <c r="X48">
        <v>120.90815000000001</v>
      </c>
      <c r="Y48">
        <v>126.061455</v>
      </c>
      <c r="Z48">
        <v>131.14948999999999</v>
      </c>
      <c r="AA48">
        <v>136.878174</v>
      </c>
      <c r="AB48">
        <v>143.241196</v>
      </c>
      <c r="AC48">
        <v>150.219177</v>
      </c>
      <c r="AD48">
        <v>157.17939799999999</v>
      </c>
      <c r="AE48">
        <v>164.68933100000001</v>
      </c>
      <c r="AF48">
        <v>172.22413599999999</v>
      </c>
      <c r="AG48">
        <v>180.238068</v>
      </c>
      <c r="AH48">
        <v>188.953339</v>
      </c>
      <c r="AI48">
        <v>198.01341199999999</v>
      </c>
      <c r="AJ48">
        <v>207.539795</v>
      </c>
      <c r="AK48" s="15">
        <v>4.8000000000000001E-2</v>
      </c>
    </row>
    <row r="49" spans="1:37" x14ac:dyDescent="0.25">
      <c r="A49" t="s">
        <v>120</v>
      </c>
      <c r="B49" t="s">
        <v>199</v>
      </c>
      <c r="C49" t="s">
        <v>200</v>
      </c>
      <c r="D49" t="s">
        <v>190</v>
      </c>
      <c r="F49">
        <v>2.8212000000000001E-2</v>
      </c>
      <c r="G49">
        <v>5.4613000000000002E-2</v>
      </c>
      <c r="H49">
        <v>8.473E-2</v>
      </c>
      <c r="I49">
        <v>0.11513</v>
      </c>
      <c r="J49">
        <v>0.1469</v>
      </c>
      <c r="K49">
        <v>0.17934700000000001</v>
      </c>
      <c r="L49">
        <v>0.21044399999999999</v>
      </c>
      <c r="M49">
        <v>0.24113999999999999</v>
      </c>
      <c r="N49">
        <v>0.27280900000000002</v>
      </c>
      <c r="O49">
        <v>0.30480800000000002</v>
      </c>
      <c r="P49">
        <v>0.33736699999999997</v>
      </c>
      <c r="Q49">
        <v>0.37043199999999998</v>
      </c>
      <c r="R49">
        <v>0.40381800000000001</v>
      </c>
      <c r="S49">
        <v>0.43660599999999999</v>
      </c>
      <c r="T49">
        <v>0.470582</v>
      </c>
      <c r="U49">
        <v>0.50665099999999996</v>
      </c>
      <c r="V49">
        <v>0.54264699999999999</v>
      </c>
      <c r="W49">
        <v>0.57935899999999996</v>
      </c>
      <c r="X49">
        <v>0.61845000000000006</v>
      </c>
      <c r="Y49">
        <v>0.65891100000000002</v>
      </c>
      <c r="Z49">
        <v>0.69881099999999996</v>
      </c>
      <c r="AA49">
        <v>0.74059399999999997</v>
      </c>
      <c r="AB49">
        <v>0.78409099999999998</v>
      </c>
      <c r="AC49">
        <v>0.829372</v>
      </c>
      <c r="AD49">
        <v>0.87310699999999997</v>
      </c>
      <c r="AE49">
        <v>0.91846000000000005</v>
      </c>
      <c r="AF49">
        <v>0.96304000000000001</v>
      </c>
      <c r="AG49">
        <v>1.009612</v>
      </c>
      <c r="AH49">
        <v>1.0601529999999999</v>
      </c>
      <c r="AI49">
        <v>1.1127</v>
      </c>
      <c r="AJ49">
        <v>1.168803</v>
      </c>
      <c r="AK49" s="15">
        <v>0.13200000000000001</v>
      </c>
    </row>
    <row r="50" spans="1:37" x14ac:dyDescent="0.25">
      <c r="A50" t="s">
        <v>123</v>
      </c>
      <c r="B50" t="s">
        <v>201</v>
      </c>
      <c r="C50" t="s">
        <v>202</v>
      </c>
      <c r="D50" t="s">
        <v>190</v>
      </c>
      <c r="F50">
        <v>2.8601999999999999E-2</v>
      </c>
      <c r="G50">
        <v>6.2156000000000003E-2</v>
      </c>
      <c r="H50">
        <v>0.100355</v>
      </c>
      <c r="I50">
        <v>0.138655</v>
      </c>
      <c r="J50">
        <v>0.17801700000000001</v>
      </c>
      <c r="K50">
        <v>0.21732699999999999</v>
      </c>
      <c r="L50">
        <v>0.25406800000000002</v>
      </c>
      <c r="M50">
        <v>0.28933700000000001</v>
      </c>
      <c r="N50">
        <v>0.32529599999999997</v>
      </c>
      <c r="O50">
        <v>0.36086800000000002</v>
      </c>
      <c r="P50">
        <v>0.39654600000000001</v>
      </c>
      <c r="Q50">
        <v>0.43221500000000002</v>
      </c>
      <c r="R50">
        <v>0.46782000000000001</v>
      </c>
      <c r="S50">
        <v>0.50276799999999999</v>
      </c>
      <c r="T50">
        <v>0.53905700000000001</v>
      </c>
      <c r="U50">
        <v>0.57760900000000004</v>
      </c>
      <c r="V50">
        <v>0.61603699999999995</v>
      </c>
      <c r="W50">
        <v>0.65530200000000005</v>
      </c>
      <c r="X50">
        <v>0.69730800000000004</v>
      </c>
      <c r="Y50">
        <v>0.74086200000000002</v>
      </c>
      <c r="Z50">
        <v>0.783721</v>
      </c>
      <c r="AA50">
        <v>0.82865500000000003</v>
      </c>
      <c r="AB50">
        <v>0.87550099999999997</v>
      </c>
      <c r="AC50">
        <v>0.92393800000000004</v>
      </c>
      <c r="AD50">
        <v>0.970611</v>
      </c>
      <c r="AE50">
        <v>1.019007</v>
      </c>
      <c r="AF50">
        <v>1.0665009999999999</v>
      </c>
      <c r="AG50">
        <v>1.1162209999999999</v>
      </c>
      <c r="AH50">
        <v>1.1704129999999999</v>
      </c>
      <c r="AI50">
        <v>1.226974</v>
      </c>
      <c r="AJ50">
        <v>1.2877130000000001</v>
      </c>
      <c r="AK50" s="15">
        <v>0.13500000000000001</v>
      </c>
    </row>
    <row r="51" spans="1:37" x14ac:dyDescent="0.25">
      <c r="A51" t="s">
        <v>126</v>
      </c>
      <c r="B51" t="s">
        <v>203</v>
      </c>
      <c r="C51" t="s">
        <v>204</v>
      </c>
      <c r="D51" t="s">
        <v>190</v>
      </c>
      <c r="F51">
        <v>3.2344999999999999E-2</v>
      </c>
      <c r="G51">
        <v>7.0181999999999994E-2</v>
      </c>
      <c r="H51">
        <v>0.113773</v>
      </c>
      <c r="I51">
        <v>0.15784000000000001</v>
      </c>
      <c r="J51">
        <v>0.20366799999999999</v>
      </c>
      <c r="K51">
        <v>0.25022499999999998</v>
      </c>
      <c r="L51">
        <v>0.294601</v>
      </c>
      <c r="M51">
        <v>0.338057</v>
      </c>
      <c r="N51">
        <v>0.38284099999999999</v>
      </c>
      <c r="O51">
        <v>0.42812499999999998</v>
      </c>
      <c r="P51">
        <v>0.474302</v>
      </c>
      <c r="Q51">
        <v>0.52118500000000001</v>
      </c>
      <c r="R51">
        <v>0.568519</v>
      </c>
      <c r="S51">
        <v>0.61524400000000001</v>
      </c>
      <c r="T51">
        <v>0.66369400000000001</v>
      </c>
      <c r="U51">
        <v>0.71498099999999998</v>
      </c>
      <c r="V51">
        <v>0.76608799999999999</v>
      </c>
      <c r="W51">
        <v>0.81814200000000004</v>
      </c>
      <c r="X51">
        <v>0.87376600000000004</v>
      </c>
      <c r="Y51">
        <v>0.93124600000000002</v>
      </c>
      <c r="Z51">
        <v>0.98777000000000004</v>
      </c>
      <c r="AA51">
        <v>1.046797</v>
      </c>
      <c r="AB51">
        <v>1.1081019999999999</v>
      </c>
      <c r="AC51">
        <v>1.1714260000000001</v>
      </c>
      <c r="AD51">
        <v>1.2325569999999999</v>
      </c>
      <c r="AE51">
        <v>1.295715</v>
      </c>
      <c r="AF51">
        <v>1.3574900000000001</v>
      </c>
      <c r="AG51">
        <v>1.4218090000000001</v>
      </c>
      <c r="AH51">
        <v>1.4914849999999999</v>
      </c>
      <c r="AI51">
        <v>1.5638049999999999</v>
      </c>
      <c r="AJ51">
        <v>1.640979</v>
      </c>
      <c r="AK51" s="15">
        <v>0.14000000000000001</v>
      </c>
    </row>
    <row r="52" spans="1:37" x14ac:dyDescent="0.25">
      <c r="A52" t="s">
        <v>129</v>
      </c>
      <c r="B52" t="s">
        <v>205</v>
      </c>
      <c r="C52" t="s">
        <v>206</v>
      </c>
      <c r="D52" t="s">
        <v>190</v>
      </c>
      <c r="F52">
        <v>1.7E-5</v>
      </c>
      <c r="G52">
        <v>4.0000000000000003E-5</v>
      </c>
      <c r="H52">
        <v>6.4999999999999994E-5</v>
      </c>
      <c r="I52">
        <v>9.0000000000000006E-5</v>
      </c>
      <c r="J52">
        <v>1.15E-4</v>
      </c>
      <c r="K52">
        <v>1.3999999999999999E-4</v>
      </c>
      <c r="L52">
        <v>1.63E-4</v>
      </c>
      <c r="M52">
        <v>1.85E-4</v>
      </c>
      <c r="N52">
        <v>2.0699999999999999E-4</v>
      </c>
      <c r="O52">
        <v>2.2800000000000001E-4</v>
      </c>
      <c r="P52">
        <v>2.4800000000000001E-4</v>
      </c>
      <c r="Q52">
        <v>2.6699999999999998E-4</v>
      </c>
      <c r="R52">
        <v>2.8499999999999999E-4</v>
      </c>
      <c r="S52">
        <v>3.01E-4</v>
      </c>
      <c r="T52">
        <v>3.1599999999999998E-4</v>
      </c>
      <c r="U52">
        <v>3.3E-4</v>
      </c>
      <c r="V52">
        <v>3.4299999999999999E-4</v>
      </c>
      <c r="W52">
        <v>3.5399999999999999E-4</v>
      </c>
      <c r="X52">
        <v>3.6499999999999998E-4</v>
      </c>
      <c r="Y52">
        <v>3.7500000000000001E-4</v>
      </c>
      <c r="Z52">
        <v>3.8299999999999999E-4</v>
      </c>
      <c r="AA52">
        <v>3.8999999999999999E-4</v>
      </c>
      <c r="AB52">
        <v>3.97E-4</v>
      </c>
      <c r="AC52">
        <v>4.0200000000000001E-4</v>
      </c>
      <c r="AD52">
        <v>4.0499999999999998E-4</v>
      </c>
      <c r="AE52">
        <v>4.0700000000000003E-4</v>
      </c>
      <c r="AF52">
        <v>4.0700000000000003E-4</v>
      </c>
      <c r="AG52">
        <v>4.06E-4</v>
      </c>
      <c r="AH52">
        <v>4.0499999999999998E-4</v>
      </c>
      <c r="AI52">
        <v>4.0400000000000001E-4</v>
      </c>
      <c r="AJ52">
        <v>4.0200000000000001E-4</v>
      </c>
      <c r="AK52" s="15">
        <v>0.111</v>
      </c>
    </row>
    <row r="53" spans="1:37" x14ac:dyDescent="0.25">
      <c r="A53" t="s">
        <v>132</v>
      </c>
      <c r="B53" t="s">
        <v>207</v>
      </c>
      <c r="C53" t="s">
        <v>208</v>
      </c>
      <c r="D53" t="s">
        <v>190</v>
      </c>
      <c r="F53">
        <v>623.06994599999996</v>
      </c>
      <c r="G53">
        <v>645.39587400000005</v>
      </c>
      <c r="H53">
        <v>666.46087599999998</v>
      </c>
      <c r="I53">
        <v>672.76446499999997</v>
      </c>
      <c r="J53">
        <v>679.08032200000002</v>
      </c>
      <c r="K53">
        <v>685.09277299999997</v>
      </c>
      <c r="L53">
        <v>686.81475799999998</v>
      </c>
      <c r="M53">
        <v>689.43060300000002</v>
      </c>
      <c r="N53">
        <v>695.90295400000002</v>
      </c>
      <c r="O53">
        <v>704.39624000000003</v>
      </c>
      <c r="P53">
        <v>715.78527799999995</v>
      </c>
      <c r="Q53">
        <v>728.40618900000004</v>
      </c>
      <c r="R53">
        <v>741.20007299999997</v>
      </c>
      <c r="S53">
        <v>752.46386700000005</v>
      </c>
      <c r="T53">
        <v>764.91394000000003</v>
      </c>
      <c r="U53">
        <v>778.96130400000004</v>
      </c>
      <c r="V53">
        <v>790.869507</v>
      </c>
      <c r="W53">
        <v>801.79022199999997</v>
      </c>
      <c r="X53">
        <v>813.50762899999995</v>
      </c>
      <c r="Y53">
        <v>825.59960899999999</v>
      </c>
      <c r="Z53">
        <v>835.62017800000001</v>
      </c>
      <c r="AA53">
        <v>847.15576199999998</v>
      </c>
      <c r="AB53">
        <v>859.51342799999998</v>
      </c>
      <c r="AC53">
        <v>873.85906999999997</v>
      </c>
      <c r="AD53">
        <v>886.58233600000005</v>
      </c>
      <c r="AE53">
        <v>900.41235400000005</v>
      </c>
      <c r="AF53">
        <v>912.65747099999999</v>
      </c>
      <c r="AG53">
        <v>925.97619599999996</v>
      </c>
      <c r="AH53">
        <v>941.71032700000001</v>
      </c>
      <c r="AI53">
        <v>957.63287400000002</v>
      </c>
      <c r="AJ53">
        <v>974.67028800000003</v>
      </c>
      <c r="AK53" s="15">
        <v>1.4999999999999999E-2</v>
      </c>
    </row>
    <row r="54" spans="1:37" x14ac:dyDescent="0.25">
      <c r="A54" t="s">
        <v>135</v>
      </c>
      <c r="C54" t="s">
        <v>209</v>
      </c>
    </row>
    <row r="55" spans="1:37" x14ac:dyDescent="0.25">
      <c r="A55" t="s">
        <v>104</v>
      </c>
      <c r="B55" t="s">
        <v>210</v>
      </c>
      <c r="C55" t="s">
        <v>211</v>
      </c>
      <c r="D55" t="s">
        <v>190</v>
      </c>
      <c r="F55">
        <v>534.81951900000001</v>
      </c>
      <c r="G55">
        <v>544.48022500000002</v>
      </c>
      <c r="H55">
        <v>559.88275099999998</v>
      </c>
      <c r="I55">
        <v>566.51361099999997</v>
      </c>
      <c r="J55">
        <v>574.28076199999998</v>
      </c>
      <c r="K55">
        <v>581.424622</v>
      </c>
      <c r="L55">
        <v>583.85455300000001</v>
      </c>
      <c r="M55">
        <v>584.34271200000001</v>
      </c>
      <c r="N55">
        <v>585.68908699999997</v>
      </c>
      <c r="O55">
        <v>586.55584699999997</v>
      </c>
      <c r="P55">
        <v>588.35607900000002</v>
      </c>
      <c r="Q55">
        <v>590.327271</v>
      </c>
      <c r="R55">
        <v>593.19872999999995</v>
      </c>
      <c r="S55">
        <v>595.59387200000003</v>
      </c>
      <c r="T55">
        <v>599.62841800000001</v>
      </c>
      <c r="U55">
        <v>606.46319600000004</v>
      </c>
      <c r="V55">
        <v>613.83325200000002</v>
      </c>
      <c r="W55">
        <v>621.91406199999994</v>
      </c>
      <c r="X55">
        <v>631.43450900000005</v>
      </c>
      <c r="Y55">
        <v>642.74420199999997</v>
      </c>
      <c r="Z55">
        <v>654.27716099999998</v>
      </c>
      <c r="AA55">
        <v>667.66039999999998</v>
      </c>
      <c r="AB55">
        <v>682.27301</v>
      </c>
      <c r="AC55">
        <v>699.462402</v>
      </c>
      <c r="AD55">
        <v>715.94714399999998</v>
      </c>
      <c r="AE55">
        <v>733.51348900000005</v>
      </c>
      <c r="AF55">
        <v>750.19097899999997</v>
      </c>
      <c r="AG55">
        <v>767.09625200000005</v>
      </c>
      <c r="AH55">
        <v>785.63812299999995</v>
      </c>
      <c r="AI55">
        <v>805.68536400000005</v>
      </c>
      <c r="AJ55">
        <v>827.36419699999999</v>
      </c>
      <c r="AK55" s="15">
        <v>1.4999999999999999E-2</v>
      </c>
    </row>
    <row r="56" spans="1:37" x14ac:dyDescent="0.25">
      <c r="A56" t="s">
        <v>108</v>
      </c>
      <c r="B56" t="s">
        <v>212</v>
      </c>
      <c r="C56" t="s">
        <v>213</v>
      </c>
      <c r="D56" t="s">
        <v>190</v>
      </c>
      <c r="F56">
        <v>310.04251099999999</v>
      </c>
      <c r="G56">
        <v>311.56781000000001</v>
      </c>
      <c r="H56">
        <v>314.92770400000001</v>
      </c>
      <c r="I56">
        <v>312.93221999999997</v>
      </c>
      <c r="J56">
        <v>311.96466099999998</v>
      </c>
      <c r="K56">
        <v>310.553314</v>
      </c>
      <c r="L56">
        <v>307.97042800000003</v>
      </c>
      <c r="M56">
        <v>305.52752700000002</v>
      </c>
      <c r="N56">
        <v>304.610748</v>
      </c>
      <c r="O56">
        <v>304.18536399999999</v>
      </c>
      <c r="P56">
        <v>304.41265900000002</v>
      </c>
      <c r="Q56">
        <v>304.74188199999998</v>
      </c>
      <c r="R56">
        <v>305.67434700000001</v>
      </c>
      <c r="S56">
        <v>306.14593500000001</v>
      </c>
      <c r="T56">
        <v>307.52005000000003</v>
      </c>
      <c r="U56">
        <v>310.02749599999999</v>
      </c>
      <c r="V56">
        <v>312.238495</v>
      </c>
      <c r="W56">
        <v>315.15887500000002</v>
      </c>
      <c r="X56">
        <v>318.65432700000002</v>
      </c>
      <c r="Y56">
        <v>323.41824300000002</v>
      </c>
      <c r="Z56">
        <v>327.99514799999997</v>
      </c>
      <c r="AA56">
        <v>333.49273699999998</v>
      </c>
      <c r="AB56">
        <v>339.58874500000002</v>
      </c>
      <c r="AC56">
        <v>346.850098</v>
      </c>
      <c r="AD56">
        <v>353.61157200000002</v>
      </c>
      <c r="AE56">
        <v>360.575378</v>
      </c>
      <c r="AF56">
        <v>366.97796599999998</v>
      </c>
      <c r="AG56">
        <v>373.43130500000001</v>
      </c>
      <c r="AH56">
        <v>380.58270299999998</v>
      </c>
      <c r="AI56">
        <v>388.32739299999997</v>
      </c>
      <c r="AJ56">
        <v>396.61309799999998</v>
      </c>
      <c r="AK56" s="15">
        <v>8.0000000000000002E-3</v>
      </c>
    </row>
    <row r="57" spans="1:37" x14ac:dyDescent="0.25">
      <c r="A57" t="s">
        <v>111</v>
      </c>
      <c r="B57" t="s">
        <v>214</v>
      </c>
      <c r="C57" t="s">
        <v>215</v>
      </c>
      <c r="D57" t="s">
        <v>190</v>
      </c>
      <c r="F57">
        <v>0.79686599999999996</v>
      </c>
      <c r="G57">
        <v>0.81642999999999999</v>
      </c>
      <c r="H57">
        <v>0.84825799999999996</v>
      </c>
      <c r="I57">
        <v>0.86946699999999999</v>
      </c>
      <c r="J57">
        <v>0.89390999999999998</v>
      </c>
      <c r="K57">
        <v>0.91880200000000001</v>
      </c>
      <c r="L57">
        <v>0.937446</v>
      </c>
      <c r="M57">
        <v>0.95346200000000003</v>
      </c>
      <c r="N57">
        <v>0.97265500000000005</v>
      </c>
      <c r="O57">
        <v>0.99309199999999997</v>
      </c>
      <c r="P57">
        <v>1.0188379999999999</v>
      </c>
      <c r="Q57">
        <v>1.0487390000000001</v>
      </c>
      <c r="R57">
        <v>1.085078</v>
      </c>
      <c r="S57">
        <v>1.1279250000000001</v>
      </c>
      <c r="T57">
        <v>1.1825239999999999</v>
      </c>
      <c r="U57">
        <v>1.2398149999999999</v>
      </c>
      <c r="V57">
        <v>1.29982</v>
      </c>
      <c r="W57">
        <v>1.363278</v>
      </c>
      <c r="X57">
        <v>1.4333359999999999</v>
      </c>
      <c r="Y57">
        <v>1.5103679999999999</v>
      </c>
      <c r="Z57">
        <v>1.5917840000000001</v>
      </c>
      <c r="AA57">
        <v>1.6815089999999999</v>
      </c>
      <c r="AB57">
        <v>1.7768109999999999</v>
      </c>
      <c r="AC57">
        <v>1.879729</v>
      </c>
      <c r="AD57">
        <v>1.981803</v>
      </c>
      <c r="AE57">
        <v>2.089156</v>
      </c>
      <c r="AF57">
        <v>2.1972740000000002</v>
      </c>
      <c r="AG57">
        <v>2.3089300000000001</v>
      </c>
      <c r="AH57">
        <v>2.4297689999999998</v>
      </c>
      <c r="AI57">
        <v>2.55315</v>
      </c>
      <c r="AJ57">
        <v>2.6900400000000002</v>
      </c>
      <c r="AK57" s="15">
        <v>4.1000000000000002E-2</v>
      </c>
    </row>
    <row r="58" spans="1:37" x14ac:dyDescent="0.25">
      <c r="A58" t="s">
        <v>114</v>
      </c>
      <c r="B58" t="s">
        <v>216</v>
      </c>
      <c r="C58" t="s">
        <v>217</v>
      </c>
      <c r="D58" t="s">
        <v>190</v>
      </c>
      <c r="F58">
        <v>0.96256699999999995</v>
      </c>
      <c r="G58">
        <v>1.1128640000000001</v>
      </c>
      <c r="H58">
        <v>1.2875220000000001</v>
      </c>
      <c r="I58">
        <v>1.441317</v>
      </c>
      <c r="J58">
        <v>1.589669</v>
      </c>
      <c r="K58">
        <v>1.726599</v>
      </c>
      <c r="L58">
        <v>1.8379810000000001</v>
      </c>
      <c r="M58">
        <v>1.9300649999999999</v>
      </c>
      <c r="N58">
        <v>2.0170919999999999</v>
      </c>
      <c r="O58">
        <v>2.0937209999999999</v>
      </c>
      <c r="P58">
        <v>2.1638510000000002</v>
      </c>
      <c r="Q58">
        <v>2.2272699999999999</v>
      </c>
      <c r="R58">
        <v>2.286187</v>
      </c>
      <c r="S58">
        <v>2.3373840000000001</v>
      </c>
      <c r="T58">
        <v>2.38903</v>
      </c>
      <c r="U58">
        <v>2.4463279999999998</v>
      </c>
      <c r="V58">
        <v>2.502103</v>
      </c>
      <c r="W58">
        <v>2.5600619999999998</v>
      </c>
      <c r="X58">
        <v>2.626703</v>
      </c>
      <c r="Y58">
        <v>2.7025139999999999</v>
      </c>
      <c r="Z58">
        <v>2.7830149999999998</v>
      </c>
      <c r="AA58">
        <v>2.873675</v>
      </c>
      <c r="AB58">
        <v>2.9719709999999999</v>
      </c>
      <c r="AC58">
        <v>3.0779489999999998</v>
      </c>
      <c r="AD58">
        <v>3.1791740000000002</v>
      </c>
      <c r="AE58">
        <v>3.287293</v>
      </c>
      <c r="AF58">
        <v>3.3939020000000002</v>
      </c>
      <c r="AG58">
        <v>3.5026920000000001</v>
      </c>
      <c r="AH58">
        <v>3.6202719999999999</v>
      </c>
      <c r="AI58">
        <v>3.7482250000000001</v>
      </c>
      <c r="AJ58">
        <v>3.8891830000000001</v>
      </c>
      <c r="AK58" s="15">
        <v>4.8000000000000001E-2</v>
      </c>
    </row>
    <row r="59" spans="1:37" x14ac:dyDescent="0.25">
      <c r="A59" t="s">
        <v>117</v>
      </c>
      <c r="B59" t="s">
        <v>218</v>
      </c>
      <c r="C59" t="s">
        <v>219</v>
      </c>
      <c r="D59" t="s">
        <v>190</v>
      </c>
      <c r="F59">
        <v>10.247214</v>
      </c>
      <c r="G59">
        <v>11.489172999999999</v>
      </c>
      <c r="H59">
        <v>12.928862000000001</v>
      </c>
      <c r="I59">
        <v>14.153947000000001</v>
      </c>
      <c r="J59">
        <v>15.344151999999999</v>
      </c>
      <c r="K59">
        <v>16.456365999999999</v>
      </c>
      <c r="L59">
        <v>17.381163000000001</v>
      </c>
      <c r="M59">
        <v>18.192287</v>
      </c>
      <c r="N59">
        <v>19.01568</v>
      </c>
      <c r="O59">
        <v>19.82667</v>
      </c>
      <c r="P59">
        <v>20.694773000000001</v>
      </c>
      <c r="Q59">
        <v>21.591989999999999</v>
      </c>
      <c r="R59">
        <v>22.546734000000001</v>
      </c>
      <c r="S59">
        <v>23.492044</v>
      </c>
      <c r="T59">
        <v>24.582377999999999</v>
      </c>
      <c r="U59">
        <v>25.826678999999999</v>
      </c>
      <c r="V59">
        <v>27.091518000000001</v>
      </c>
      <c r="W59">
        <v>28.472940000000001</v>
      </c>
      <c r="X59">
        <v>29.925798</v>
      </c>
      <c r="Y59">
        <v>31.569382000000001</v>
      </c>
      <c r="Z59">
        <v>33.313599000000004</v>
      </c>
      <c r="AA59">
        <v>35.230148</v>
      </c>
      <c r="AB59">
        <v>37.279881000000003</v>
      </c>
      <c r="AC59">
        <v>39.511806</v>
      </c>
      <c r="AD59">
        <v>41.744678</v>
      </c>
      <c r="AE59">
        <v>44.111313000000003</v>
      </c>
      <c r="AF59">
        <v>46.514141000000002</v>
      </c>
      <c r="AG59">
        <v>49.007331999999998</v>
      </c>
      <c r="AH59">
        <v>51.684925</v>
      </c>
      <c r="AI59">
        <v>54.593142999999998</v>
      </c>
      <c r="AJ59">
        <v>57.758780999999999</v>
      </c>
      <c r="AK59" s="15">
        <v>5.8999999999999997E-2</v>
      </c>
    </row>
    <row r="60" spans="1:37" x14ac:dyDescent="0.25">
      <c r="A60" t="s">
        <v>120</v>
      </c>
      <c r="B60" t="s">
        <v>220</v>
      </c>
      <c r="C60" t="s">
        <v>221</v>
      </c>
      <c r="D60" t="s">
        <v>190</v>
      </c>
      <c r="F60">
        <v>4.3038E-2</v>
      </c>
      <c r="G60">
        <v>7.5169E-2</v>
      </c>
      <c r="H60">
        <v>0.113163</v>
      </c>
      <c r="I60">
        <v>0.15132100000000001</v>
      </c>
      <c r="J60">
        <v>0.18968599999999999</v>
      </c>
      <c r="K60">
        <v>0.227044</v>
      </c>
      <c r="L60">
        <v>0.26055800000000001</v>
      </c>
      <c r="M60">
        <v>0.29042099999999998</v>
      </c>
      <c r="N60">
        <v>0.31950299999999998</v>
      </c>
      <c r="O60">
        <v>0.34800199999999998</v>
      </c>
      <c r="P60">
        <v>0.37692900000000001</v>
      </c>
      <c r="Q60">
        <v>0.40629799999999999</v>
      </c>
      <c r="R60">
        <v>0.436724</v>
      </c>
      <c r="S60">
        <v>0.46770299999999998</v>
      </c>
      <c r="T60">
        <v>0.50097499999999995</v>
      </c>
      <c r="U60">
        <v>0.53747100000000003</v>
      </c>
      <c r="V60">
        <v>0.57498800000000005</v>
      </c>
      <c r="W60">
        <v>0.61386099999999999</v>
      </c>
      <c r="X60">
        <v>0.65617800000000004</v>
      </c>
      <c r="Y60">
        <v>0.70096400000000003</v>
      </c>
      <c r="Z60">
        <v>0.74834400000000001</v>
      </c>
      <c r="AA60">
        <v>0.79984599999999995</v>
      </c>
      <c r="AB60">
        <v>0.85451100000000002</v>
      </c>
      <c r="AC60">
        <v>0.91347900000000004</v>
      </c>
      <c r="AD60">
        <v>0.97272400000000003</v>
      </c>
      <c r="AE60">
        <v>1.0353159999999999</v>
      </c>
      <c r="AF60">
        <v>1.0991610000000001</v>
      </c>
      <c r="AG60">
        <v>1.1653800000000001</v>
      </c>
      <c r="AH60">
        <v>1.2365660000000001</v>
      </c>
      <c r="AI60">
        <v>1.3133589999999999</v>
      </c>
      <c r="AJ60">
        <v>1.3963829999999999</v>
      </c>
      <c r="AK60" s="15">
        <v>0.123</v>
      </c>
    </row>
    <row r="61" spans="1:37" x14ac:dyDescent="0.25">
      <c r="A61" t="s">
        <v>123</v>
      </c>
      <c r="B61" t="s">
        <v>222</v>
      </c>
      <c r="C61" t="s">
        <v>223</v>
      </c>
      <c r="D61" t="s">
        <v>190</v>
      </c>
      <c r="F61">
        <v>3.7948999999999997E-2</v>
      </c>
      <c r="G61">
        <v>7.9555000000000001E-2</v>
      </c>
      <c r="H61">
        <v>0.12901599999999999</v>
      </c>
      <c r="I61">
        <v>0.17892</v>
      </c>
      <c r="J61">
        <v>0.22855600000000001</v>
      </c>
      <c r="K61">
        <v>0.27631299999999998</v>
      </c>
      <c r="L61">
        <v>0.319351</v>
      </c>
      <c r="M61">
        <v>0.358041</v>
      </c>
      <c r="N61">
        <v>0.395708</v>
      </c>
      <c r="O61">
        <v>0.43238500000000002</v>
      </c>
      <c r="P61">
        <v>0.46934799999999999</v>
      </c>
      <c r="Q61">
        <v>0.50661800000000001</v>
      </c>
      <c r="R61">
        <v>0.54489100000000001</v>
      </c>
      <c r="S61">
        <v>0.58338199999999996</v>
      </c>
      <c r="T61">
        <v>0.62435200000000002</v>
      </c>
      <c r="U61">
        <v>0.66913400000000001</v>
      </c>
      <c r="V61">
        <v>0.71548</v>
      </c>
      <c r="W61">
        <v>0.76354900000000003</v>
      </c>
      <c r="X61">
        <v>0.81570600000000004</v>
      </c>
      <c r="Y61">
        <v>0.87080000000000002</v>
      </c>
      <c r="Z61">
        <v>0.92896100000000004</v>
      </c>
      <c r="AA61">
        <v>0.99207100000000004</v>
      </c>
      <c r="AB61">
        <v>1.058935</v>
      </c>
      <c r="AC61">
        <v>1.1309610000000001</v>
      </c>
      <c r="AD61">
        <v>1.2031559999999999</v>
      </c>
      <c r="AE61">
        <v>1.2792650000000001</v>
      </c>
      <c r="AF61">
        <v>1.356673</v>
      </c>
      <c r="AG61">
        <v>1.436795</v>
      </c>
      <c r="AH61">
        <v>1.5228159999999999</v>
      </c>
      <c r="AI61">
        <v>1.615499</v>
      </c>
      <c r="AJ61">
        <v>1.7156739999999999</v>
      </c>
      <c r="AK61" s="15">
        <v>0.13500000000000001</v>
      </c>
    </row>
    <row r="62" spans="1:37" x14ac:dyDescent="0.25">
      <c r="A62" t="s">
        <v>126</v>
      </c>
      <c r="B62" t="s">
        <v>224</v>
      </c>
      <c r="C62" t="s">
        <v>225</v>
      </c>
      <c r="D62" t="s">
        <v>190</v>
      </c>
      <c r="F62">
        <v>4.4144999999999997E-2</v>
      </c>
      <c r="G62">
        <v>9.2665999999999998E-2</v>
      </c>
      <c r="H62">
        <v>0.150697</v>
      </c>
      <c r="I62">
        <v>0.20898</v>
      </c>
      <c r="J62">
        <v>0.26726699999999998</v>
      </c>
      <c r="K62">
        <v>0.32380700000000001</v>
      </c>
      <c r="L62">
        <v>0.37459700000000001</v>
      </c>
      <c r="M62">
        <v>0.41979499999999997</v>
      </c>
      <c r="N62">
        <v>0.463694</v>
      </c>
      <c r="O62">
        <v>0.50634100000000004</v>
      </c>
      <c r="P62">
        <v>0.54926600000000003</v>
      </c>
      <c r="Q62">
        <v>0.59249799999999997</v>
      </c>
      <c r="R62">
        <v>0.636961</v>
      </c>
      <c r="S62">
        <v>0.68198999999999999</v>
      </c>
      <c r="T62">
        <v>0.72997299999999998</v>
      </c>
      <c r="U62">
        <v>0.78246899999999997</v>
      </c>
      <c r="V62">
        <v>0.83685699999999996</v>
      </c>
      <c r="W62">
        <v>0.89333600000000002</v>
      </c>
      <c r="X62">
        <v>0.95426</v>
      </c>
      <c r="Y62">
        <v>1.0187409999999999</v>
      </c>
      <c r="Z62">
        <v>1.0869310000000001</v>
      </c>
      <c r="AA62">
        <v>1.1610370000000001</v>
      </c>
      <c r="AB62">
        <v>1.239711</v>
      </c>
      <c r="AC62">
        <v>1.324595</v>
      </c>
      <c r="AD62">
        <v>1.4098470000000001</v>
      </c>
      <c r="AE62">
        <v>1.499898</v>
      </c>
      <c r="AF62">
        <v>1.591707</v>
      </c>
      <c r="AG62">
        <v>1.6868909999999999</v>
      </c>
      <c r="AH62">
        <v>1.789196</v>
      </c>
      <c r="AI62">
        <v>1.8992599999999999</v>
      </c>
      <c r="AJ62">
        <v>2.0179390000000001</v>
      </c>
      <c r="AK62" s="15">
        <v>0.13600000000000001</v>
      </c>
    </row>
    <row r="63" spans="1:37" x14ac:dyDescent="0.25">
      <c r="A63" t="s">
        <v>129</v>
      </c>
      <c r="B63" t="s">
        <v>226</v>
      </c>
      <c r="C63" t="s">
        <v>227</v>
      </c>
      <c r="D63" t="s">
        <v>190</v>
      </c>
      <c r="F63">
        <v>7.1610999999999994E-2</v>
      </c>
      <c r="G63">
        <v>0.15246999999999999</v>
      </c>
      <c r="H63">
        <v>0.25034000000000001</v>
      </c>
      <c r="I63">
        <v>0.35134199999999999</v>
      </c>
      <c r="J63">
        <v>0.45505699999999999</v>
      </c>
      <c r="K63">
        <v>0.55906699999999998</v>
      </c>
      <c r="L63">
        <v>0.65637800000000002</v>
      </c>
      <c r="M63">
        <v>0.74700599999999995</v>
      </c>
      <c r="N63">
        <v>0.83618199999999998</v>
      </c>
      <c r="O63">
        <v>0.92578199999999999</v>
      </c>
      <c r="P63">
        <v>1.0183249999999999</v>
      </c>
      <c r="Q63">
        <v>1.113791</v>
      </c>
      <c r="R63">
        <v>1.213174</v>
      </c>
      <c r="S63">
        <v>1.3138570000000001</v>
      </c>
      <c r="T63">
        <v>1.420342</v>
      </c>
      <c r="U63">
        <v>1.535668</v>
      </c>
      <c r="V63">
        <v>1.65459</v>
      </c>
      <c r="W63">
        <v>1.777156</v>
      </c>
      <c r="X63">
        <v>1.9079900000000001</v>
      </c>
      <c r="Y63">
        <v>2.0463969999999998</v>
      </c>
      <c r="Z63">
        <v>2.1919599999999999</v>
      </c>
      <c r="AA63">
        <v>2.349275</v>
      </c>
      <c r="AB63">
        <v>2.515533</v>
      </c>
      <c r="AC63">
        <v>2.6941570000000001</v>
      </c>
      <c r="AD63">
        <v>2.8732880000000001</v>
      </c>
      <c r="AE63">
        <v>3.061995</v>
      </c>
      <c r="AF63">
        <v>3.2540550000000001</v>
      </c>
      <c r="AG63">
        <v>3.4529269999999999</v>
      </c>
      <c r="AH63">
        <v>3.6662910000000002</v>
      </c>
      <c r="AI63">
        <v>3.896096</v>
      </c>
      <c r="AJ63">
        <v>4.144323</v>
      </c>
      <c r="AK63" s="15">
        <v>0.14499999999999999</v>
      </c>
    </row>
    <row r="64" spans="1:37" x14ac:dyDescent="0.25">
      <c r="A64" t="s">
        <v>155</v>
      </c>
      <c r="B64" t="s">
        <v>228</v>
      </c>
      <c r="C64" t="s">
        <v>229</v>
      </c>
      <c r="D64" t="s">
        <v>190</v>
      </c>
      <c r="F64">
        <v>857.06536900000003</v>
      </c>
      <c r="G64">
        <v>869.86663799999997</v>
      </c>
      <c r="H64">
        <v>890.51843299999996</v>
      </c>
      <c r="I64">
        <v>896.80108600000005</v>
      </c>
      <c r="J64">
        <v>905.21356200000002</v>
      </c>
      <c r="K64">
        <v>912.46594200000004</v>
      </c>
      <c r="L64">
        <v>913.59240699999998</v>
      </c>
      <c r="M64">
        <v>912.76110800000004</v>
      </c>
      <c r="N64">
        <v>914.32049600000005</v>
      </c>
      <c r="O64">
        <v>915.86737100000005</v>
      </c>
      <c r="P64">
        <v>919.05969200000004</v>
      </c>
      <c r="Q64">
        <v>922.55602999999996</v>
      </c>
      <c r="R64">
        <v>927.62268100000006</v>
      </c>
      <c r="S64">
        <v>931.74401899999998</v>
      </c>
      <c r="T64">
        <v>938.57763699999998</v>
      </c>
      <c r="U64">
        <v>949.52832000000001</v>
      </c>
      <c r="V64">
        <v>960.74700900000005</v>
      </c>
      <c r="W64">
        <v>973.51715100000001</v>
      </c>
      <c r="X64">
        <v>988.40850799999998</v>
      </c>
      <c r="Y64">
        <v>1006.581604</v>
      </c>
      <c r="Z64">
        <v>1024.9167480000001</v>
      </c>
      <c r="AA64">
        <v>1046.2407229999999</v>
      </c>
      <c r="AB64">
        <v>1069.5592039999999</v>
      </c>
      <c r="AC64">
        <v>1096.8447269999999</v>
      </c>
      <c r="AD64">
        <v>1122.9233400000001</v>
      </c>
      <c r="AE64">
        <v>1150.453491</v>
      </c>
      <c r="AF64">
        <v>1176.575928</v>
      </c>
      <c r="AG64">
        <v>1203.089111</v>
      </c>
      <c r="AH64">
        <v>1232.1697999999999</v>
      </c>
      <c r="AI64">
        <v>1263.6320800000001</v>
      </c>
      <c r="AJ64">
        <v>1297.5893550000001</v>
      </c>
      <c r="AK64" s="15">
        <v>1.4E-2</v>
      </c>
    </row>
    <row r="65" spans="1:37" x14ac:dyDescent="0.25">
      <c r="A65" t="s">
        <v>158</v>
      </c>
      <c r="C65" t="s">
        <v>230</v>
      </c>
    </row>
    <row r="66" spans="1:37" x14ac:dyDescent="0.25">
      <c r="A66" t="s">
        <v>104</v>
      </c>
      <c r="B66" t="s">
        <v>231</v>
      </c>
      <c r="C66" t="s">
        <v>232</v>
      </c>
      <c r="D66" t="s">
        <v>190</v>
      </c>
      <c r="F66">
        <v>3686.044922</v>
      </c>
      <c r="G66">
        <v>3754.2851559999999</v>
      </c>
      <c r="H66">
        <v>3850.6523440000001</v>
      </c>
      <c r="I66">
        <v>3885.5346679999998</v>
      </c>
      <c r="J66">
        <v>3927.741211</v>
      </c>
      <c r="K66">
        <v>3963.483643</v>
      </c>
      <c r="L66">
        <v>3958.7797850000002</v>
      </c>
      <c r="M66">
        <v>3927.21875</v>
      </c>
      <c r="N66">
        <v>3886.9072270000001</v>
      </c>
      <c r="O66">
        <v>3836.3059079999998</v>
      </c>
      <c r="P66">
        <v>3788.368164</v>
      </c>
      <c r="Q66">
        <v>3741.97876</v>
      </c>
      <c r="R66">
        <v>3699.7985840000001</v>
      </c>
      <c r="S66">
        <v>3658.2878420000002</v>
      </c>
      <c r="T66">
        <v>3630.506836</v>
      </c>
      <c r="U66">
        <v>3620.2089839999999</v>
      </c>
      <c r="V66">
        <v>3610.798096</v>
      </c>
      <c r="W66">
        <v>3602.140625</v>
      </c>
      <c r="X66">
        <v>3599.3635250000002</v>
      </c>
      <c r="Y66">
        <v>3600.8564449999999</v>
      </c>
      <c r="Z66">
        <v>3600.9140619999998</v>
      </c>
      <c r="AA66">
        <v>3608.6633299999999</v>
      </c>
      <c r="AB66">
        <v>3622.9760740000002</v>
      </c>
      <c r="AC66">
        <v>3645.9614259999998</v>
      </c>
      <c r="AD66">
        <v>3660.633057</v>
      </c>
      <c r="AE66">
        <v>3676.641846</v>
      </c>
      <c r="AF66">
        <v>3684.0141600000002</v>
      </c>
      <c r="AG66">
        <v>3687.944336</v>
      </c>
      <c r="AH66">
        <v>3694.6599120000001</v>
      </c>
      <c r="AI66">
        <v>3703.2067870000001</v>
      </c>
      <c r="AJ66">
        <v>3714.9504390000002</v>
      </c>
      <c r="AK66" s="15">
        <v>0</v>
      </c>
    </row>
    <row r="67" spans="1:37" x14ac:dyDescent="0.25">
      <c r="A67" t="s">
        <v>108</v>
      </c>
      <c r="B67" t="s">
        <v>233</v>
      </c>
      <c r="C67" t="s">
        <v>234</v>
      </c>
      <c r="D67" t="s">
        <v>190</v>
      </c>
      <c r="F67">
        <v>3.7846829999999998</v>
      </c>
      <c r="G67">
        <v>3.4309630000000002</v>
      </c>
      <c r="H67">
        <v>3.1294300000000002</v>
      </c>
      <c r="I67">
        <v>2.8293089999999999</v>
      </c>
      <c r="J67">
        <v>2.5855939999999999</v>
      </c>
      <c r="K67">
        <v>2.3723079999999999</v>
      </c>
      <c r="L67">
        <v>2.1979739999999999</v>
      </c>
      <c r="M67">
        <v>2.0671650000000001</v>
      </c>
      <c r="N67">
        <v>1.9634830000000001</v>
      </c>
      <c r="O67">
        <v>1.8752949999999999</v>
      </c>
      <c r="P67">
        <v>1.819474</v>
      </c>
      <c r="Q67">
        <v>1.769584</v>
      </c>
      <c r="R67">
        <v>1.7193210000000001</v>
      </c>
      <c r="S67">
        <v>1.673206</v>
      </c>
      <c r="T67">
        <v>1.636182</v>
      </c>
      <c r="U67">
        <v>1.6104959999999999</v>
      </c>
      <c r="V67">
        <v>1.5820590000000001</v>
      </c>
      <c r="W67">
        <v>1.5599959999999999</v>
      </c>
      <c r="X67">
        <v>1.5439369999999999</v>
      </c>
      <c r="Y67">
        <v>1.5320579999999999</v>
      </c>
      <c r="Z67">
        <v>1.517973</v>
      </c>
      <c r="AA67">
        <v>1.5129779999999999</v>
      </c>
      <c r="AB67">
        <v>1.5069300000000001</v>
      </c>
      <c r="AC67">
        <v>1.50502</v>
      </c>
      <c r="AD67">
        <v>1.5057020000000001</v>
      </c>
      <c r="AE67">
        <v>1.5113909999999999</v>
      </c>
      <c r="AF67">
        <v>1.517387</v>
      </c>
      <c r="AG67">
        <v>1.5253540000000001</v>
      </c>
      <c r="AH67">
        <v>1.53715</v>
      </c>
      <c r="AI67">
        <v>1.550033</v>
      </c>
      <c r="AJ67">
        <v>1.565005</v>
      </c>
      <c r="AK67" s="15">
        <v>-2.9000000000000001E-2</v>
      </c>
    </row>
    <row r="68" spans="1:37" x14ac:dyDescent="0.25">
      <c r="A68" t="s">
        <v>111</v>
      </c>
      <c r="B68" t="s">
        <v>235</v>
      </c>
      <c r="C68" t="s">
        <v>236</v>
      </c>
      <c r="D68" t="s">
        <v>190</v>
      </c>
      <c r="F68">
        <v>0.70109999999999995</v>
      </c>
      <c r="G68">
        <v>0.77095499999999995</v>
      </c>
      <c r="H68">
        <v>0.84431400000000001</v>
      </c>
      <c r="I68">
        <v>0.89655899999999999</v>
      </c>
      <c r="J68">
        <v>0.94145599999999996</v>
      </c>
      <c r="K68">
        <v>0.97688200000000003</v>
      </c>
      <c r="L68">
        <v>0.99746900000000005</v>
      </c>
      <c r="M68">
        <v>1.0070760000000001</v>
      </c>
      <c r="N68">
        <v>1.011606</v>
      </c>
      <c r="O68">
        <v>1.010105</v>
      </c>
      <c r="P68">
        <v>1.0073719999999999</v>
      </c>
      <c r="Q68">
        <v>1.002602</v>
      </c>
      <c r="R68">
        <v>0.99697100000000005</v>
      </c>
      <c r="S68">
        <v>0.99357099999999998</v>
      </c>
      <c r="T68">
        <v>0.99572899999999998</v>
      </c>
      <c r="U68">
        <v>1.0032829999999999</v>
      </c>
      <c r="V68">
        <v>1.009781</v>
      </c>
      <c r="W68">
        <v>1.016923</v>
      </c>
      <c r="X68">
        <v>1.026996</v>
      </c>
      <c r="Y68">
        <v>1.0387120000000001</v>
      </c>
      <c r="Z68">
        <v>1.0510429999999999</v>
      </c>
      <c r="AA68">
        <v>1.067113</v>
      </c>
      <c r="AB68">
        <v>1.085472</v>
      </c>
      <c r="AC68">
        <v>1.107226</v>
      </c>
      <c r="AD68">
        <v>1.1271580000000001</v>
      </c>
      <c r="AE68">
        <v>1.148466</v>
      </c>
      <c r="AF68">
        <v>1.1688799999999999</v>
      </c>
      <c r="AG68">
        <v>1.189748</v>
      </c>
      <c r="AH68">
        <v>1.2129730000000001</v>
      </c>
      <c r="AI68">
        <v>1.2377990000000001</v>
      </c>
      <c r="AJ68">
        <v>1.264594</v>
      </c>
      <c r="AK68" s="15">
        <v>0.02</v>
      </c>
    </row>
    <row r="69" spans="1:37" x14ac:dyDescent="0.25">
      <c r="A69" t="s">
        <v>114</v>
      </c>
      <c r="B69" t="s">
        <v>237</v>
      </c>
      <c r="C69" t="s">
        <v>238</v>
      </c>
      <c r="D69" t="s">
        <v>190</v>
      </c>
      <c r="F69">
        <v>46.918025999999998</v>
      </c>
      <c r="G69">
        <v>48.631000999999998</v>
      </c>
      <c r="H69">
        <v>50.114047999999997</v>
      </c>
      <c r="I69">
        <v>50.18074</v>
      </c>
      <c r="J69">
        <v>49.811802</v>
      </c>
      <c r="K69">
        <v>49.076461999999999</v>
      </c>
      <c r="L69">
        <v>47.788176999999997</v>
      </c>
      <c r="M69">
        <v>46.285212999999999</v>
      </c>
      <c r="N69">
        <v>44.824871000000002</v>
      </c>
      <c r="O69">
        <v>43.382506999999997</v>
      </c>
      <c r="P69">
        <v>42.107292000000001</v>
      </c>
      <c r="Q69">
        <v>41.004860000000001</v>
      </c>
      <c r="R69">
        <v>40.186836</v>
      </c>
      <c r="S69">
        <v>39.658009</v>
      </c>
      <c r="T69">
        <v>39.548473000000001</v>
      </c>
      <c r="U69">
        <v>39.889771000000003</v>
      </c>
      <c r="V69">
        <v>40.473433999999997</v>
      </c>
      <c r="W69">
        <v>41.323611999999997</v>
      </c>
      <c r="X69">
        <v>42.461609000000003</v>
      </c>
      <c r="Y69">
        <v>43.902400999999998</v>
      </c>
      <c r="Z69">
        <v>45.648006000000002</v>
      </c>
      <c r="AA69">
        <v>47.834502999999998</v>
      </c>
      <c r="AB69">
        <v>50.425888</v>
      </c>
      <c r="AC69">
        <v>53.481574999999999</v>
      </c>
      <c r="AD69">
        <v>56.801704000000001</v>
      </c>
      <c r="AE69">
        <v>60.598796999999998</v>
      </c>
      <c r="AF69">
        <v>64.753578000000005</v>
      </c>
      <c r="AG69">
        <v>69.313461000000004</v>
      </c>
      <c r="AH69">
        <v>74.373581000000001</v>
      </c>
      <c r="AI69">
        <v>80.068932000000004</v>
      </c>
      <c r="AJ69">
        <v>86.446922000000001</v>
      </c>
      <c r="AK69" s="15">
        <v>2.1000000000000001E-2</v>
      </c>
    </row>
    <row r="70" spans="1:37" x14ac:dyDescent="0.25">
      <c r="A70" t="s">
        <v>117</v>
      </c>
      <c r="B70" t="s">
        <v>239</v>
      </c>
      <c r="C70" t="s">
        <v>240</v>
      </c>
      <c r="D70" t="s">
        <v>190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t="s">
        <v>170</v>
      </c>
    </row>
    <row r="71" spans="1:37" x14ac:dyDescent="0.25">
      <c r="A71" t="s">
        <v>120</v>
      </c>
      <c r="B71" t="s">
        <v>241</v>
      </c>
      <c r="C71" t="s">
        <v>242</v>
      </c>
      <c r="D71" t="s">
        <v>190</v>
      </c>
      <c r="F71">
        <v>1.8748000000000001E-2</v>
      </c>
      <c r="G71">
        <v>3.3905999999999999E-2</v>
      </c>
      <c r="H71">
        <v>5.2081000000000002E-2</v>
      </c>
      <c r="I71">
        <v>7.0747000000000004E-2</v>
      </c>
      <c r="J71">
        <v>8.9940999999999993E-2</v>
      </c>
      <c r="K71">
        <v>0.109102</v>
      </c>
      <c r="L71">
        <v>0.126887</v>
      </c>
      <c r="M71">
        <v>0.143431</v>
      </c>
      <c r="N71">
        <v>0.15960099999999999</v>
      </c>
      <c r="O71">
        <v>0.17522799999999999</v>
      </c>
      <c r="P71">
        <v>0.19051799999999999</v>
      </c>
      <c r="Q71">
        <v>0.205126</v>
      </c>
      <c r="R71">
        <v>0.218973</v>
      </c>
      <c r="S71">
        <v>0.2316</v>
      </c>
      <c r="T71">
        <v>0.243759</v>
      </c>
      <c r="U71">
        <v>0.25589099999999998</v>
      </c>
      <c r="V71">
        <v>0.267202</v>
      </c>
      <c r="W71">
        <v>0.27808300000000002</v>
      </c>
      <c r="X71">
        <v>0.28950599999999999</v>
      </c>
      <c r="Y71">
        <v>0.30115700000000001</v>
      </c>
      <c r="Z71">
        <v>0.31245099999999998</v>
      </c>
      <c r="AA71">
        <v>0.32468799999999998</v>
      </c>
      <c r="AB71">
        <v>0.33812700000000001</v>
      </c>
      <c r="AC71">
        <v>0.352607</v>
      </c>
      <c r="AD71">
        <v>0.36673499999999998</v>
      </c>
      <c r="AE71">
        <v>0.38152999999999998</v>
      </c>
      <c r="AF71">
        <v>0.39616499999999999</v>
      </c>
      <c r="AG71">
        <v>0.41122300000000001</v>
      </c>
      <c r="AH71">
        <v>0.42730400000000002</v>
      </c>
      <c r="AI71">
        <v>0.44427499999999998</v>
      </c>
      <c r="AJ71">
        <v>0.46234599999999998</v>
      </c>
      <c r="AK71" s="15">
        <v>0.113</v>
      </c>
    </row>
    <row r="72" spans="1:37" x14ac:dyDescent="0.25">
      <c r="A72" t="s">
        <v>123</v>
      </c>
      <c r="B72" t="s">
        <v>243</v>
      </c>
      <c r="C72" t="s">
        <v>244</v>
      </c>
      <c r="D72" t="s">
        <v>190</v>
      </c>
      <c r="F72">
        <v>9.7627000000000005E-2</v>
      </c>
      <c r="G72">
        <v>0.12522</v>
      </c>
      <c r="H72">
        <v>0.15840199999999999</v>
      </c>
      <c r="I72">
        <v>0.19073799999999999</v>
      </c>
      <c r="J72">
        <v>0.22334200000000001</v>
      </c>
      <c r="K72">
        <v>0.255</v>
      </c>
      <c r="L72">
        <v>0.283271</v>
      </c>
      <c r="M72">
        <v>0.30885299999999999</v>
      </c>
      <c r="N72">
        <v>0.33328200000000002</v>
      </c>
      <c r="O72">
        <v>0.356159</v>
      </c>
      <c r="P72">
        <v>0.37806400000000001</v>
      </c>
      <c r="Q72">
        <v>0.39840900000000001</v>
      </c>
      <c r="R72">
        <v>0.41720499999999999</v>
      </c>
      <c r="S72">
        <v>0.43389699999999998</v>
      </c>
      <c r="T72">
        <v>0.45025700000000002</v>
      </c>
      <c r="U72">
        <v>0.46737699999999999</v>
      </c>
      <c r="V72">
        <v>0.48413</v>
      </c>
      <c r="W72">
        <v>0.50158199999999997</v>
      </c>
      <c r="X72">
        <v>0.51802499999999996</v>
      </c>
      <c r="Y72">
        <v>0.53434800000000005</v>
      </c>
      <c r="Z72">
        <v>0.55178799999999995</v>
      </c>
      <c r="AA72">
        <v>0.57369199999999998</v>
      </c>
      <c r="AB72">
        <v>0.59588200000000002</v>
      </c>
      <c r="AC72">
        <v>0.620255</v>
      </c>
      <c r="AD72">
        <v>0.64403600000000005</v>
      </c>
      <c r="AE72">
        <v>0.66900099999999996</v>
      </c>
      <c r="AF72">
        <v>0.69367000000000001</v>
      </c>
      <c r="AG72">
        <v>0.71905300000000005</v>
      </c>
      <c r="AH72">
        <v>0.74617599999999995</v>
      </c>
      <c r="AI72">
        <v>0.77477499999999999</v>
      </c>
      <c r="AJ72">
        <v>0.80518000000000001</v>
      </c>
      <c r="AK72" s="15">
        <v>7.2999999999999995E-2</v>
      </c>
    </row>
    <row r="73" spans="1:37" x14ac:dyDescent="0.25">
      <c r="A73" t="s">
        <v>126</v>
      </c>
      <c r="B73" t="s">
        <v>245</v>
      </c>
      <c r="C73" t="s">
        <v>246</v>
      </c>
      <c r="D73" t="s">
        <v>190</v>
      </c>
      <c r="F73">
        <v>9.6310000000000007E-2</v>
      </c>
      <c r="G73">
        <v>0.122837</v>
      </c>
      <c r="H73">
        <v>0.15489800000000001</v>
      </c>
      <c r="I73">
        <v>0.186227</v>
      </c>
      <c r="J73">
        <v>0.217999</v>
      </c>
      <c r="K73">
        <v>0.249029</v>
      </c>
      <c r="L73">
        <v>0.276841</v>
      </c>
      <c r="M73">
        <v>0.30207499999999998</v>
      </c>
      <c r="N73">
        <v>0.32631700000000002</v>
      </c>
      <c r="O73">
        <v>0.349049</v>
      </c>
      <c r="P73">
        <v>0.37081799999999998</v>
      </c>
      <c r="Q73">
        <v>0.39107399999999998</v>
      </c>
      <c r="R73">
        <v>0.409773</v>
      </c>
      <c r="S73">
        <v>0.42628899999999997</v>
      </c>
      <c r="T73">
        <v>0.44248599999999999</v>
      </c>
      <c r="U73">
        <v>0.45944600000000002</v>
      </c>
      <c r="V73">
        <v>0.476051</v>
      </c>
      <c r="W73">
        <v>0.493336</v>
      </c>
      <c r="X73">
        <v>0.50948000000000004</v>
      </c>
      <c r="Y73">
        <v>0.52549000000000001</v>
      </c>
      <c r="Z73">
        <v>0.54265200000000002</v>
      </c>
      <c r="AA73">
        <v>0.564249</v>
      </c>
      <c r="AB73">
        <v>0.58597299999999997</v>
      </c>
      <c r="AC73">
        <v>0.60967700000000002</v>
      </c>
      <c r="AD73">
        <v>0.63281100000000001</v>
      </c>
      <c r="AE73">
        <v>0.657134</v>
      </c>
      <c r="AF73">
        <v>0.68120899999999995</v>
      </c>
      <c r="AG73">
        <v>0.70604299999999998</v>
      </c>
      <c r="AH73">
        <v>0.73265000000000002</v>
      </c>
      <c r="AI73">
        <v>0.76078699999999999</v>
      </c>
      <c r="AJ73">
        <v>0.79077299999999995</v>
      </c>
      <c r="AK73" s="15">
        <v>7.2999999999999995E-2</v>
      </c>
    </row>
    <row r="74" spans="1:37" x14ac:dyDescent="0.25">
      <c r="A74" t="s">
        <v>129</v>
      </c>
      <c r="B74" t="s">
        <v>247</v>
      </c>
      <c r="C74" t="s">
        <v>248</v>
      </c>
      <c r="D74" t="s">
        <v>190</v>
      </c>
      <c r="F74">
        <v>6.1164000000000003E-2</v>
      </c>
      <c r="G74">
        <v>0.107416</v>
      </c>
      <c r="H74">
        <v>0.16386700000000001</v>
      </c>
      <c r="I74">
        <v>0.22251899999999999</v>
      </c>
      <c r="J74">
        <v>0.283688</v>
      </c>
      <c r="K74">
        <v>0.345864</v>
      </c>
      <c r="L74">
        <v>0.40496100000000002</v>
      </c>
      <c r="M74">
        <v>0.46121600000000001</v>
      </c>
      <c r="N74">
        <v>0.51675800000000005</v>
      </c>
      <c r="O74">
        <v>0.57162299999999999</v>
      </c>
      <c r="P74">
        <v>0.62651100000000004</v>
      </c>
      <c r="Q74">
        <v>0.68034099999999997</v>
      </c>
      <c r="R74">
        <v>0.73262000000000005</v>
      </c>
      <c r="S74">
        <v>0.78134300000000001</v>
      </c>
      <c r="T74">
        <v>0.82896599999999998</v>
      </c>
      <c r="U74">
        <v>0.87690599999999996</v>
      </c>
      <c r="V74">
        <v>0.92229099999999997</v>
      </c>
      <c r="W74">
        <v>0.96618400000000004</v>
      </c>
      <c r="X74">
        <v>1.0108569999999999</v>
      </c>
      <c r="Y74">
        <v>1.0563009999999999</v>
      </c>
      <c r="Z74">
        <v>1.1008359999999999</v>
      </c>
      <c r="AA74">
        <v>1.148685</v>
      </c>
      <c r="AB74">
        <v>1.1992160000000001</v>
      </c>
      <c r="AC74">
        <v>1.25335</v>
      </c>
      <c r="AD74">
        <v>1.3058700000000001</v>
      </c>
      <c r="AE74">
        <v>1.3604480000000001</v>
      </c>
      <c r="AF74">
        <v>1.4141509999999999</v>
      </c>
      <c r="AG74">
        <v>1.4691209999999999</v>
      </c>
      <c r="AH74">
        <v>1.5276000000000001</v>
      </c>
      <c r="AI74">
        <v>1.5891660000000001</v>
      </c>
      <c r="AJ74">
        <v>1.654533</v>
      </c>
      <c r="AK74" s="15">
        <v>0.11600000000000001</v>
      </c>
    </row>
    <row r="75" spans="1:37" x14ac:dyDescent="0.25">
      <c r="A75" t="s">
        <v>179</v>
      </c>
      <c r="B75" t="s">
        <v>249</v>
      </c>
      <c r="C75" t="s">
        <v>250</v>
      </c>
      <c r="D75" t="s">
        <v>190</v>
      </c>
      <c r="F75">
        <v>3737.7229000000002</v>
      </c>
      <c r="G75">
        <v>3807.5063479999999</v>
      </c>
      <c r="H75">
        <v>3905.2692870000001</v>
      </c>
      <c r="I75">
        <v>3940.1110840000001</v>
      </c>
      <c r="J75">
        <v>3981.8940429999998</v>
      </c>
      <c r="K75">
        <v>4016.8698730000001</v>
      </c>
      <c r="L75">
        <v>4010.8562010000001</v>
      </c>
      <c r="M75">
        <v>3977.7946780000002</v>
      </c>
      <c r="N75">
        <v>3936.0427249999998</v>
      </c>
      <c r="O75">
        <v>3884.0266109999998</v>
      </c>
      <c r="P75">
        <v>3834.8679200000001</v>
      </c>
      <c r="Q75">
        <v>3787.4301759999998</v>
      </c>
      <c r="R75">
        <v>3744.4799800000001</v>
      </c>
      <c r="S75">
        <v>3702.4865719999998</v>
      </c>
      <c r="T75">
        <v>3674.6508789999998</v>
      </c>
      <c r="U75">
        <v>3664.7719729999999</v>
      </c>
      <c r="V75">
        <v>3656.0131839999999</v>
      </c>
      <c r="W75">
        <v>3648.280029</v>
      </c>
      <c r="X75">
        <v>3646.7241210000002</v>
      </c>
      <c r="Y75">
        <v>3649.7473140000002</v>
      </c>
      <c r="Z75">
        <v>3651.6381839999999</v>
      </c>
      <c r="AA75">
        <v>3661.688721</v>
      </c>
      <c r="AB75">
        <v>3678.7145999999998</v>
      </c>
      <c r="AC75">
        <v>3704.8920899999998</v>
      </c>
      <c r="AD75">
        <v>3723.0173340000001</v>
      </c>
      <c r="AE75">
        <v>3742.9689939999998</v>
      </c>
      <c r="AF75">
        <v>3754.6381839999999</v>
      </c>
      <c r="AG75">
        <v>3763.2790530000002</v>
      </c>
      <c r="AH75">
        <v>3775.2172850000002</v>
      </c>
      <c r="AI75">
        <v>3789.6323240000002</v>
      </c>
      <c r="AJ75">
        <v>3807.9389649999998</v>
      </c>
      <c r="AK75" s="15">
        <v>1E-3</v>
      </c>
    </row>
    <row r="76" spans="1:37" x14ac:dyDescent="0.25">
      <c r="A76" t="s">
        <v>102</v>
      </c>
      <c r="B76" t="s">
        <v>251</v>
      </c>
      <c r="C76" t="s">
        <v>252</v>
      </c>
      <c r="E76" t="s">
        <v>253</v>
      </c>
    </row>
    <row r="77" spans="1:37" x14ac:dyDescent="0.25">
      <c r="A77" t="s">
        <v>104</v>
      </c>
      <c r="B77" t="s">
        <v>254</v>
      </c>
      <c r="C77" t="s">
        <v>255</v>
      </c>
      <c r="D77" t="s">
        <v>190</v>
      </c>
      <c r="F77">
        <v>4646.3789059999999</v>
      </c>
      <c r="G77">
        <v>4739.3491210000002</v>
      </c>
      <c r="H77">
        <v>4865.5805659999996</v>
      </c>
      <c r="I77">
        <v>4911.4135740000002</v>
      </c>
      <c r="J77">
        <v>4965.5849609999996</v>
      </c>
      <c r="K77">
        <v>5012.1455079999996</v>
      </c>
      <c r="L77">
        <v>5010.001953</v>
      </c>
      <c r="M77">
        <v>4979.189453</v>
      </c>
      <c r="N77">
        <v>4942.7895509999998</v>
      </c>
      <c r="O77">
        <v>4896.5888670000004</v>
      </c>
      <c r="P77">
        <v>4855.7246089999999</v>
      </c>
      <c r="Q77">
        <v>4817.326172</v>
      </c>
      <c r="R77">
        <v>4783.6743159999996</v>
      </c>
      <c r="S77">
        <v>4748.658203</v>
      </c>
      <c r="T77">
        <v>4729.6948240000002</v>
      </c>
      <c r="U77">
        <v>4731.9438479999999</v>
      </c>
      <c r="V77">
        <v>4733.8554690000001</v>
      </c>
      <c r="W77">
        <v>4736.1713870000003</v>
      </c>
      <c r="X77">
        <v>4746.1196289999998</v>
      </c>
      <c r="Y77">
        <v>4762.2338870000003</v>
      </c>
      <c r="Z77">
        <v>4775.576172</v>
      </c>
      <c r="AA77">
        <v>4798.8657229999999</v>
      </c>
      <c r="AB77">
        <v>4830.001953</v>
      </c>
      <c r="AC77">
        <v>4873.2880859999996</v>
      </c>
      <c r="AD77">
        <v>4906.2783200000003</v>
      </c>
      <c r="AE77">
        <v>4942.0234380000002</v>
      </c>
      <c r="AF77">
        <v>4966.9780270000001</v>
      </c>
      <c r="AG77">
        <v>4989.1303710000002</v>
      </c>
      <c r="AH77">
        <v>5016.955078</v>
      </c>
      <c r="AI77">
        <v>5048.0107420000004</v>
      </c>
      <c r="AJ77">
        <v>5084.3339839999999</v>
      </c>
      <c r="AK77" s="15">
        <v>3.0000000000000001E-3</v>
      </c>
    </row>
    <row r="78" spans="1:37" x14ac:dyDescent="0.25">
      <c r="A78" t="s">
        <v>108</v>
      </c>
      <c r="B78" t="s">
        <v>256</v>
      </c>
      <c r="C78" t="s">
        <v>257</v>
      </c>
      <c r="D78" t="s">
        <v>190</v>
      </c>
      <c r="F78">
        <v>460.86975100000001</v>
      </c>
      <c r="G78">
        <v>464.52282700000001</v>
      </c>
      <c r="H78">
        <v>469.54321299999998</v>
      </c>
      <c r="I78">
        <v>465.99099699999999</v>
      </c>
      <c r="J78">
        <v>463.69515999999999</v>
      </c>
      <c r="K78">
        <v>461.26968399999998</v>
      </c>
      <c r="L78">
        <v>457.29605099999998</v>
      </c>
      <c r="M78">
        <v>454.04574600000001</v>
      </c>
      <c r="N78">
        <v>453.400757</v>
      </c>
      <c r="O78">
        <v>453.936127</v>
      </c>
      <c r="P78">
        <v>456.04293799999999</v>
      </c>
      <c r="Q78">
        <v>458.55139200000002</v>
      </c>
      <c r="R78">
        <v>462.03924599999999</v>
      </c>
      <c r="S78">
        <v>465.12713600000001</v>
      </c>
      <c r="T78">
        <v>469.47937000000002</v>
      </c>
      <c r="U78">
        <v>475.35687300000001</v>
      </c>
      <c r="V78">
        <v>480.72488399999997</v>
      </c>
      <c r="W78">
        <v>486.78750600000001</v>
      </c>
      <c r="X78">
        <v>493.66656499999999</v>
      </c>
      <c r="Y78">
        <v>501.82000699999998</v>
      </c>
      <c r="Z78">
        <v>509.34664900000001</v>
      </c>
      <c r="AA78">
        <v>518.26178000000004</v>
      </c>
      <c r="AB78">
        <v>527.90002400000003</v>
      </c>
      <c r="AC78">
        <v>539.17065400000001</v>
      </c>
      <c r="AD78">
        <v>549.62530500000003</v>
      </c>
      <c r="AE78">
        <v>560.49871800000005</v>
      </c>
      <c r="AF78">
        <v>570.46868900000004</v>
      </c>
      <c r="AG78">
        <v>580.66192599999999</v>
      </c>
      <c r="AH78">
        <v>591.99530000000004</v>
      </c>
      <c r="AI78">
        <v>603.85858199999996</v>
      </c>
      <c r="AJ78">
        <v>616.45465100000001</v>
      </c>
      <c r="AK78" s="15">
        <v>0.01</v>
      </c>
    </row>
    <row r="79" spans="1:37" x14ac:dyDescent="0.25">
      <c r="A79" t="s">
        <v>111</v>
      </c>
      <c r="B79" t="s">
        <v>258</v>
      </c>
      <c r="C79" t="s">
        <v>259</v>
      </c>
      <c r="D79" t="s">
        <v>190</v>
      </c>
      <c r="F79">
        <v>1.628536</v>
      </c>
      <c r="G79">
        <v>1.7773559999999999</v>
      </c>
      <c r="H79">
        <v>1.9456089999999999</v>
      </c>
      <c r="I79">
        <v>2.0777999999999999</v>
      </c>
      <c r="J79">
        <v>2.206099</v>
      </c>
      <c r="K79">
        <v>2.3248259999999998</v>
      </c>
      <c r="L79">
        <v>2.417751</v>
      </c>
      <c r="M79">
        <v>2.4950869999999998</v>
      </c>
      <c r="N79">
        <v>2.573248</v>
      </c>
      <c r="O79">
        <v>2.6484380000000001</v>
      </c>
      <c r="P79">
        <v>2.729501</v>
      </c>
      <c r="Q79">
        <v>2.8147829999999998</v>
      </c>
      <c r="R79">
        <v>2.9065439999999998</v>
      </c>
      <c r="S79">
        <v>3.0061990000000001</v>
      </c>
      <c r="T79">
        <v>3.1255259999999998</v>
      </c>
      <c r="U79">
        <v>3.2563960000000001</v>
      </c>
      <c r="V79">
        <v>3.3877389999999998</v>
      </c>
      <c r="W79">
        <v>3.5231690000000002</v>
      </c>
      <c r="X79">
        <v>3.671373</v>
      </c>
      <c r="Y79">
        <v>3.8304819999999999</v>
      </c>
      <c r="Z79">
        <v>3.9912010000000002</v>
      </c>
      <c r="AA79">
        <v>4.1664060000000003</v>
      </c>
      <c r="AB79">
        <v>4.3517989999999998</v>
      </c>
      <c r="AC79">
        <v>4.5521599999999998</v>
      </c>
      <c r="AD79">
        <v>4.7480570000000002</v>
      </c>
      <c r="AE79">
        <v>4.9549649999999996</v>
      </c>
      <c r="AF79">
        <v>5.1609420000000004</v>
      </c>
      <c r="AG79">
        <v>5.3756110000000001</v>
      </c>
      <c r="AH79">
        <v>5.6106429999999996</v>
      </c>
      <c r="AI79">
        <v>5.8543520000000004</v>
      </c>
      <c r="AJ79">
        <v>6.1199649999999997</v>
      </c>
      <c r="AK79" s="15">
        <v>4.4999999999999998E-2</v>
      </c>
    </row>
    <row r="80" spans="1:37" x14ac:dyDescent="0.25">
      <c r="A80" t="s">
        <v>114</v>
      </c>
      <c r="B80" t="s">
        <v>260</v>
      </c>
      <c r="C80" t="s">
        <v>261</v>
      </c>
      <c r="D80" t="s">
        <v>190</v>
      </c>
      <c r="F80">
        <v>47.953029999999998</v>
      </c>
      <c r="G80">
        <v>49.845165000000001</v>
      </c>
      <c r="H80">
        <v>51.532200000000003</v>
      </c>
      <c r="I80">
        <v>51.778038000000002</v>
      </c>
      <c r="J80">
        <v>51.581299000000001</v>
      </c>
      <c r="K80">
        <v>51.004958999999999</v>
      </c>
      <c r="L80">
        <v>49.846718000000003</v>
      </c>
      <c r="M80">
        <v>48.45261</v>
      </c>
      <c r="N80">
        <v>47.096378000000001</v>
      </c>
      <c r="O80">
        <v>45.747577999999997</v>
      </c>
      <c r="P80">
        <v>44.559382999999997</v>
      </c>
      <c r="Q80">
        <v>43.536991</v>
      </c>
      <c r="R80">
        <v>42.794024999999998</v>
      </c>
      <c r="S80">
        <v>42.331420999999999</v>
      </c>
      <c r="T80">
        <v>42.288643</v>
      </c>
      <c r="U80">
        <v>42.702843000000001</v>
      </c>
      <c r="V80">
        <v>43.356655000000003</v>
      </c>
      <c r="W80">
        <v>44.278357999999997</v>
      </c>
      <c r="X80">
        <v>45.496887000000001</v>
      </c>
      <c r="Y80">
        <v>47.027118999999999</v>
      </c>
      <c r="Z80">
        <v>48.864623999999999</v>
      </c>
      <c r="AA80">
        <v>51.153297000000002</v>
      </c>
      <c r="AB80">
        <v>53.854602999999997</v>
      </c>
      <c r="AC80">
        <v>57.028579999999998</v>
      </c>
      <c r="AD80">
        <v>60.461334000000001</v>
      </c>
      <c r="AE80">
        <v>64.378838000000002</v>
      </c>
      <c r="AF80">
        <v>68.652137999999994</v>
      </c>
      <c r="AG80">
        <v>73.334320000000005</v>
      </c>
      <c r="AH80">
        <v>78.528107000000006</v>
      </c>
      <c r="AI80">
        <v>84.369026000000005</v>
      </c>
      <c r="AJ80">
        <v>90.907668999999999</v>
      </c>
      <c r="AK80" s="15">
        <v>2.1999999999999999E-2</v>
      </c>
    </row>
    <row r="81" spans="1:37" x14ac:dyDescent="0.25">
      <c r="A81" t="s">
        <v>117</v>
      </c>
      <c r="B81" t="s">
        <v>262</v>
      </c>
      <c r="C81" t="s">
        <v>263</v>
      </c>
      <c r="D81" t="s">
        <v>190</v>
      </c>
      <c r="F81">
        <v>60.468150999999999</v>
      </c>
      <c r="G81">
        <v>66.299071999999995</v>
      </c>
      <c r="H81">
        <v>72.175606000000002</v>
      </c>
      <c r="I81">
        <v>76.444137999999995</v>
      </c>
      <c r="J81">
        <v>80.637550000000005</v>
      </c>
      <c r="K81">
        <v>84.690230999999997</v>
      </c>
      <c r="L81">
        <v>88.238372999999996</v>
      </c>
      <c r="M81">
        <v>91.903319999999994</v>
      </c>
      <c r="N81">
        <v>96.074439999999996</v>
      </c>
      <c r="O81">
        <v>100.60952</v>
      </c>
      <c r="P81">
        <v>105.468964</v>
      </c>
      <c r="Q81">
        <v>110.5457</v>
      </c>
      <c r="R81">
        <v>115.838318</v>
      </c>
      <c r="S81">
        <v>121.096039</v>
      </c>
      <c r="T81">
        <v>126.64123499999999</v>
      </c>
      <c r="U81">
        <v>132.617752</v>
      </c>
      <c r="V81">
        <v>138.44786099999999</v>
      </c>
      <c r="W81">
        <v>144.48704499999999</v>
      </c>
      <c r="X81">
        <v>150.83395400000001</v>
      </c>
      <c r="Y81">
        <v>157.63082900000001</v>
      </c>
      <c r="Z81">
        <v>164.463089</v>
      </c>
      <c r="AA81">
        <v>172.10832199999999</v>
      </c>
      <c r="AB81">
        <v>180.521072</v>
      </c>
      <c r="AC81">
        <v>189.730988</v>
      </c>
      <c r="AD81">
        <v>198.924072</v>
      </c>
      <c r="AE81">
        <v>208.80064400000001</v>
      </c>
      <c r="AF81">
        <v>218.738281</v>
      </c>
      <c r="AG81">
        <v>229.24539200000001</v>
      </c>
      <c r="AH81">
        <v>240.63826</v>
      </c>
      <c r="AI81">
        <v>252.60655199999999</v>
      </c>
      <c r="AJ81">
        <v>265.29858400000001</v>
      </c>
      <c r="AK81" s="15">
        <v>5.0999999999999997E-2</v>
      </c>
    </row>
    <row r="82" spans="1:37" x14ac:dyDescent="0.25">
      <c r="A82" t="s">
        <v>120</v>
      </c>
      <c r="B82" t="s">
        <v>264</v>
      </c>
      <c r="C82" t="s">
        <v>265</v>
      </c>
      <c r="D82" t="s">
        <v>190</v>
      </c>
      <c r="F82">
        <v>8.9997999999999995E-2</v>
      </c>
      <c r="G82">
        <v>0.163688</v>
      </c>
      <c r="H82">
        <v>0.249974</v>
      </c>
      <c r="I82">
        <v>0.337198</v>
      </c>
      <c r="J82">
        <v>0.42652699999999999</v>
      </c>
      <c r="K82">
        <v>0.51549299999999998</v>
      </c>
      <c r="L82">
        <v>0.597889</v>
      </c>
      <c r="M82">
        <v>0.67499200000000004</v>
      </c>
      <c r="N82">
        <v>0.75191300000000005</v>
      </c>
      <c r="O82">
        <v>0.82803800000000005</v>
      </c>
      <c r="P82">
        <v>0.90481400000000001</v>
      </c>
      <c r="Q82">
        <v>0.98185599999999995</v>
      </c>
      <c r="R82">
        <v>1.059515</v>
      </c>
      <c r="S82">
        <v>1.1359090000000001</v>
      </c>
      <c r="T82">
        <v>1.215317</v>
      </c>
      <c r="U82">
        <v>1.3000130000000001</v>
      </c>
      <c r="V82">
        <v>1.3848370000000001</v>
      </c>
      <c r="W82">
        <v>1.471303</v>
      </c>
      <c r="X82">
        <v>1.5641339999999999</v>
      </c>
      <c r="Y82">
        <v>1.6610320000000001</v>
      </c>
      <c r="Z82">
        <v>1.759606</v>
      </c>
      <c r="AA82">
        <v>1.8651279999999999</v>
      </c>
      <c r="AB82">
        <v>1.976728</v>
      </c>
      <c r="AC82">
        <v>2.0954579999999998</v>
      </c>
      <c r="AD82">
        <v>2.2125650000000001</v>
      </c>
      <c r="AE82">
        <v>2.3353069999999998</v>
      </c>
      <c r="AF82">
        <v>2.4583659999999998</v>
      </c>
      <c r="AG82">
        <v>2.5862150000000002</v>
      </c>
      <c r="AH82">
        <v>2.7240229999999999</v>
      </c>
      <c r="AI82">
        <v>2.8703340000000002</v>
      </c>
      <c r="AJ82">
        <v>3.0275319999999999</v>
      </c>
      <c r="AK82" s="15">
        <v>0.124</v>
      </c>
    </row>
    <row r="83" spans="1:37" x14ac:dyDescent="0.25">
      <c r="A83" t="s">
        <v>123</v>
      </c>
      <c r="B83" t="s">
        <v>266</v>
      </c>
      <c r="C83" t="s">
        <v>267</v>
      </c>
      <c r="D83" t="s">
        <v>190</v>
      </c>
      <c r="F83">
        <v>0.16417799999999999</v>
      </c>
      <c r="G83">
        <v>0.26693099999999997</v>
      </c>
      <c r="H83">
        <v>0.38777299999999998</v>
      </c>
      <c r="I83">
        <v>0.50831300000000001</v>
      </c>
      <c r="J83">
        <v>0.62991600000000003</v>
      </c>
      <c r="K83">
        <v>0.74863999999999997</v>
      </c>
      <c r="L83">
        <v>0.85668999999999995</v>
      </c>
      <c r="M83">
        <v>0.95623100000000005</v>
      </c>
      <c r="N83">
        <v>1.0542860000000001</v>
      </c>
      <c r="O83">
        <v>1.1494120000000001</v>
      </c>
      <c r="P83">
        <v>1.2439579999999999</v>
      </c>
      <c r="Q83">
        <v>1.337242</v>
      </c>
      <c r="R83">
        <v>1.4299170000000001</v>
      </c>
      <c r="S83">
        <v>1.5200469999999999</v>
      </c>
      <c r="T83">
        <v>1.613666</v>
      </c>
      <c r="U83">
        <v>1.714121</v>
      </c>
      <c r="V83">
        <v>1.815647</v>
      </c>
      <c r="W83">
        <v>1.9204330000000001</v>
      </c>
      <c r="X83">
        <v>2.0310389999999998</v>
      </c>
      <c r="Y83">
        <v>2.14601</v>
      </c>
      <c r="Z83">
        <v>2.2644700000000002</v>
      </c>
      <c r="AA83">
        <v>2.3944179999999999</v>
      </c>
      <c r="AB83">
        <v>2.5303179999999998</v>
      </c>
      <c r="AC83">
        <v>2.675154</v>
      </c>
      <c r="AD83">
        <v>2.8178030000000001</v>
      </c>
      <c r="AE83">
        <v>2.9672719999999999</v>
      </c>
      <c r="AF83">
        <v>3.1168439999999999</v>
      </c>
      <c r="AG83">
        <v>3.2720690000000001</v>
      </c>
      <c r="AH83">
        <v>3.4394049999999998</v>
      </c>
      <c r="AI83">
        <v>3.617248</v>
      </c>
      <c r="AJ83">
        <v>3.8085680000000002</v>
      </c>
      <c r="AK83" s="15">
        <v>0.11</v>
      </c>
    </row>
    <row r="84" spans="1:37" x14ac:dyDescent="0.25">
      <c r="A84" t="s">
        <v>126</v>
      </c>
      <c r="B84" t="s">
        <v>268</v>
      </c>
      <c r="C84" t="s">
        <v>269</v>
      </c>
      <c r="D84" t="s">
        <v>190</v>
      </c>
      <c r="F84">
        <v>0.17280000000000001</v>
      </c>
      <c r="G84">
        <v>0.28568500000000002</v>
      </c>
      <c r="H84">
        <v>0.41936800000000002</v>
      </c>
      <c r="I84">
        <v>0.55304600000000004</v>
      </c>
      <c r="J84">
        <v>0.68893400000000005</v>
      </c>
      <c r="K84">
        <v>0.82306100000000004</v>
      </c>
      <c r="L84">
        <v>0.94603899999999996</v>
      </c>
      <c r="M84">
        <v>1.0599270000000001</v>
      </c>
      <c r="N84">
        <v>1.1728529999999999</v>
      </c>
      <c r="O84">
        <v>1.283515</v>
      </c>
      <c r="P84">
        <v>1.3943859999999999</v>
      </c>
      <c r="Q84">
        <v>1.504756</v>
      </c>
      <c r="R84">
        <v>1.615253</v>
      </c>
      <c r="S84">
        <v>1.7235240000000001</v>
      </c>
      <c r="T84">
        <v>1.8361529999999999</v>
      </c>
      <c r="U84">
        <v>1.956896</v>
      </c>
      <c r="V84">
        <v>2.0789949999999999</v>
      </c>
      <c r="W84">
        <v>2.2048130000000001</v>
      </c>
      <c r="X84">
        <v>2.3375059999999999</v>
      </c>
      <c r="Y84">
        <v>2.4754770000000001</v>
      </c>
      <c r="Z84">
        <v>2.617353</v>
      </c>
      <c r="AA84">
        <v>2.7720829999999999</v>
      </c>
      <c r="AB84">
        <v>2.933786</v>
      </c>
      <c r="AC84">
        <v>3.1056979999999998</v>
      </c>
      <c r="AD84">
        <v>3.2752150000000002</v>
      </c>
      <c r="AE84">
        <v>3.4527459999999999</v>
      </c>
      <c r="AF84">
        <v>3.6304059999999998</v>
      </c>
      <c r="AG84">
        <v>3.814743</v>
      </c>
      <c r="AH84">
        <v>4.0133320000000001</v>
      </c>
      <c r="AI84">
        <v>4.2238530000000001</v>
      </c>
      <c r="AJ84">
        <v>4.4496909999999996</v>
      </c>
      <c r="AK84" s="15">
        <v>0.114</v>
      </c>
    </row>
    <row r="85" spans="1:37" x14ac:dyDescent="0.25">
      <c r="A85" t="s">
        <v>129</v>
      </c>
      <c r="B85" t="s">
        <v>270</v>
      </c>
      <c r="C85" t="s">
        <v>271</v>
      </c>
      <c r="D85" t="s">
        <v>190</v>
      </c>
      <c r="F85">
        <v>0.13279199999999999</v>
      </c>
      <c r="G85">
        <v>0.25992599999999999</v>
      </c>
      <c r="H85">
        <v>0.41427199999999997</v>
      </c>
      <c r="I85">
        <v>0.57395099999999999</v>
      </c>
      <c r="J85">
        <v>0.73885999999999996</v>
      </c>
      <c r="K85">
        <v>0.90507099999999996</v>
      </c>
      <c r="L85">
        <v>1.0615019999999999</v>
      </c>
      <c r="M85">
        <v>1.208407</v>
      </c>
      <c r="N85">
        <v>1.3531470000000001</v>
      </c>
      <c r="O85">
        <v>1.497633</v>
      </c>
      <c r="P85">
        <v>1.645084</v>
      </c>
      <c r="Q85">
        <v>1.7943979999999999</v>
      </c>
      <c r="R85">
        <v>1.9460789999999999</v>
      </c>
      <c r="S85">
        <v>2.0955010000000001</v>
      </c>
      <c r="T85">
        <v>2.2496239999999998</v>
      </c>
      <c r="U85">
        <v>2.4129040000000002</v>
      </c>
      <c r="V85">
        <v>2.577223</v>
      </c>
      <c r="W85">
        <v>2.7436950000000002</v>
      </c>
      <c r="X85">
        <v>2.9192119999999999</v>
      </c>
      <c r="Y85">
        <v>3.1030730000000002</v>
      </c>
      <c r="Z85">
        <v>3.2931789999999999</v>
      </c>
      <c r="AA85">
        <v>3.4983499999999998</v>
      </c>
      <c r="AB85">
        <v>3.715147</v>
      </c>
      <c r="AC85">
        <v>3.9479099999999998</v>
      </c>
      <c r="AD85">
        <v>4.1795640000000001</v>
      </c>
      <c r="AE85">
        <v>4.4228500000000004</v>
      </c>
      <c r="AF85">
        <v>4.6686120000000004</v>
      </c>
      <c r="AG85">
        <v>4.9224540000000001</v>
      </c>
      <c r="AH85">
        <v>5.1942959999999996</v>
      </c>
      <c r="AI85">
        <v>5.4856660000000002</v>
      </c>
      <c r="AJ85">
        <v>5.799258</v>
      </c>
      <c r="AK85" s="15">
        <v>0.13400000000000001</v>
      </c>
    </row>
    <row r="86" spans="1:37" x14ac:dyDescent="0.25">
      <c r="A86" t="s">
        <v>272</v>
      </c>
      <c r="B86" t="s">
        <v>273</v>
      </c>
      <c r="C86" t="s">
        <v>274</v>
      </c>
      <c r="D86" t="s">
        <v>190</v>
      </c>
      <c r="F86">
        <v>5217.8579099999997</v>
      </c>
      <c r="G86">
        <v>5322.7734380000002</v>
      </c>
      <c r="H86">
        <v>5462.2470700000003</v>
      </c>
      <c r="I86">
        <v>5509.6748049999997</v>
      </c>
      <c r="J86">
        <v>5566.1865230000003</v>
      </c>
      <c r="K86">
        <v>5614.4267579999996</v>
      </c>
      <c r="L86">
        <v>5611.2626950000003</v>
      </c>
      <c r="M86">
        <v>5579.9892579999996</v>
      </c>
      <c r="N86">
        <v>5546.2666019999997</v>
      </c>
      <c r="O86">
        <v>5504.2871089999999</v>
      </c>
      <c r="P86">
        <v>5469.7138670000004</v>
      </c>
      <c r="Q86">
        <v>5438.3911129999997</v>
      </c>
      <c r="R86">
        <v>5413.3051759999998</v>
      </c>
      <c r="S86">
        <v>5386.6933589999999</v>
      </c>
      <c r="T86">
        <v>5378.1435549999997</v>
      </c>
      <c r="U86">
        <v>5393.2597660000001</v>
      </c>
      <c r="V86">
        <v>5407.6298829999996</v>
      </c>
      <c r="W86">
        <v>5423.5878910000001</v>
      </c>
      <c r="X86">
        <v>5448.6391599999997</v>
      </c>
      <c r="Y86">
        <v>5481.9311520000001</v>
      </c>
      <c r="Z86">
        <v>5512.1757809999999</v>
      </c>
      <c r="AA86">
        <v>5555.0859380000002</v>
      </c>
      <c r="AB86">
        <v>5607.7861329999996</v>
      </c>
      <c r="AC86">
        <v>5675.595703</v>
      </c>
      <c r="AD86">
        <v>5732.5273440000001</v>
      </c>
      <c r="AE86">
        <v>5793.8349609999996</v>
      </c>
      <c r="AF86">
        <v>5843.8691410000001</v>
      </c>
      <c r="AG86">
        <v>5892.3432620000003</v>
      </c>
      <c r="AH86">
        <v>5949.0981449999999</v>
      </c>
      <c r="AI86">
        <v>6010.8969729999999</v>
      </c>
      <c r="AJ86">
        <v>6080.1982420000004</v>
      </c>
      <c r="AK86" s="15">
        <v>5.0000000000000001E-3</v>
      </c>
    </row>
    <row r="87" spans="1:37" x14ac:dyDescent="0.25">
      <c r="A87" t="s">
        <v>275</v>
      </c>
      <c r="C87" t="s">
        <v>276</v>
      </c>
    </row>
    <row r="88" spans="1:37" x14ac:dyDescent="0.25">
      <c r="A88" t="s">
        <v>102</v>
      </c>
      <c r="C88" t="s">
        <v>277</v>
      </c>
    </row>
    <row r="89" spans="1:37" x14ac:dyDescent="0.25">
      <c r="A89" t="s">
        <v>104</v>
      </c>
      <c r="B89" t="s">
        <v>278</v>
      </c>
      <c r="C89" t="s">
        <v>279</v>
      </c>
      <c r="D89" t="s">
        <v>280</v>
      </c>
      <c r="F89">
        <v>14.441151</v>
      </c>
      <c r="G89">
        <v>14.628738</v>
      </c>
      <c r="H89">
        <v>14.826855</v>
      </c>
      <c r="I89">
        <v>15.032551</v>
      </c>
      <c r="J89">
        <v>15.251995000000001</v>
      </c>
      <c r="K89">
        <v>15.486542999999999</v>
      </c>
      <c r="L89">
        <v>15.729711999999999</v>
      </c>
      <c r="M89">
        <v>15.97142</v>
      </c>
      <c r="N89">
        <v>16.200776999999999</v>
      </c>
      <c r="O89">
        <v>16.420397000000001</v>
      </c>
      <c r="P89">
        <v>16.622484</v>
      </c>
      <c r="Q89">
        <v>16.806244</v>
      </c>
      <c r="R89">
        <v>16.974647999999998</v>
      </c>
      <c r="S89">
        <v>17.128364999999999</v>
      </c>
      <c r="T89">
        <v>17.265326999999999</v>
      </c>
      <c r="U89">
        <v>17.388414000000001</v>
      </c>
      <c r="V89">
        <v>17.500191000000001</v>
      </c>
      <c r="W89">
        <v>17.601517000000001</v>
      </c>
      <c r="X89">
        <v>17.693231999999998</v>
      </c>
      <c r="Y89">
        <v>17.772932000000001</v>
      </c>
      <c r="Z89">
        <v>17.842500999999999</v>
      </c>
      <c r="AA89">
        <v>17.902698999999998</v>
      </c>
      <c r="AB89">
        <v>17.955086000000001</v>
      </c>
      <c r="AC89">
        <v>17.998446000000001</v>
      </c>
      <c r="AD89">
        <v>18.034400999999999</v>
      </c>
      <c r="AE89">
        <v>18.065225999999999</v>
      </c>
      <c r="AF89">
        <v>18.092281</v>
      </c>
      <c r="AG89">
        <v>18.114474999999999</v>
      </c>
      <c r="AH89">
        <v>18.132636999999999</v>
      </c>
      <c r="AI89">
        <v>18.148385999999999</v>
      </c>
      <c r="AJ89">
        <v>18.161615000000001</v>
      </c>
      <c r="AK89" s="15">
        <v>8.0000000000000002E-3</v>
      </c>
    </row>
    <row r="90" spans="1:37" x14ac:dyDescent="0.25">
      <c r="A90" t="s">
        <v>108</v>
      </c>
      <c r="B90" t="s">
        <v>281</v>
      </c>
      <c r="C90" t="s">
        <v>282</v>
      </c>
      <c r="D90" t="s">
        <v>283</v>
      </c>
      <c r="F90">
        <v>9.9266389999999998</v>
      </c>
      <c r="G90">
        <v>10.047264999999999</v>
      </c>
      <c r="H90">
        <v>10.179485</v>
      </c>
      <c r="I90">
        <v>10.322433</v>
      </c>
      <c r="J90">
        <v>10.480319</v>
      </c>
      <c r="K90">
        <v>10.651832000000001</v>
      </c>
      <c r="L90">
        <v>10.832162</v>
      </c>
      <c r="M90">
        <v>11.020344</v>
      </c>
      <c r="N90">
        <v>11.206970999999999</v>
      </c>
      <c r="O90">
        <v>11.395505</v>
      </c>
      <c r="P90">
        <v>11.579355</v>
      </c>
      <c r="Q90">
        <v>11.762096</v>
      </c>
      <c r="R90">
        <v>11.935959</v>
      </c>
      <c r="S90">
        <v>12.098836</v>
      </c>
      <c r="T90">
        <v>12.252234</v>
      </c>
      <c r="U90">
        <v>12.398338000000001</v>
      </c>
      <c r="V90">
        <v>12.534537</v>
      </c>
      <c r="W90">
        <v>12.661916</v>
      </c>
      <c r="X90">
        <v>12.78312</v>
      </c>
      <c r="Y90">
        <v>12.898834000000001</v>
      </c>
      <c r="Z90">
        <v>13.008051</v>
      </c>
      <c r="AA90">
        <v>13.106111</v>
      </c>
      <c r="AB90">
        <v>13.196059</v>
      </c>
      <c r="AC90">
        <v>13.277345</v>
      </c>
      <c r="AD90">
        <v>13.350287</v>
      </c>
      <c r="AE90">
        <v>13.416955</v>
      </c>
      <c r="AF90">
        <v>13.477194000000001</v>
      </c>
      <c r="AG90">
        <v>13.533129000000001</v>
      </c>
      <c r="AH90">
        <v>13.587325999999999</v>
      </c>
      <c r="AI90">
        <v>13.639747</v>
      </c>
      <c r="AJ90">
        <v>13.692322000000001</v>
      </c>
      <c r="AK90" s="15">
        <v>1.0999999999999999E-2</v>
      </c>
    </row>
    <row r="91" spans="1:37" x14ac:dyDescent="0.25">
      <c r="A91" t="s">
        <v>111</v>
      </c>
      <c r="B91" t="s">
        <v>284</v>
      </c>
      <c r="C91" t="s">
        <v>285</v>
      </c>
      <c r="D91" t="s">
        <v>283</v>
      </c>
      <c r="F91">
        <v>11.814458999999999</v>
      </c>
      <c r="G91">
        <v>12.035695</v>
      </c>
      <c r="H91">
        <v>12.181948</v>
      </c>
      <c r="I91">
        <v>12.289887</v>
      </c>
      <c r="J91">
        <v>12.388009</v>
      </c>
      <c r="K91">
        <v>12.488956999999999</v>
      </c>
      <c r="L91">
        <v>12.598053999999999</v>
      </c>
      <c r="M91">
        <v>12.716735999999999</v>
      </c>
      <c r="N91">
        <v>12.81616</v>
      </c>
      <c r="O91">
        <v>12.905619</v>
      </c>
      <c r="P91">
        <v>12.988258</v>
      </c>
      <c r="Q91">
        <v>13.053436</v>
      </c>
      <c r="R91">
        <v>13.114386</v>
      </c>
      <c r="S91">
        <v>13.171251</v>
      </c>
      <c r="T91">
        <v>13.220426</v>
      </c>
      <c r="U91">
        <v>13.266594</v>
      </c>
      <c r="V91">
        <v>13.310082</v>
      </c>
      <c r="W91">
        <v>13.351424</v>
      </c>
      <c r="X91">
        <v>13.391095</v>
      </c>
      <c r="Y91">
        <v>13.428837</v>
      </c>
      <c r="Z91">
        <v>13.466564999999999</v>
      </c>
      <c r="AA91">
        <v>13.502083000000001</v>
      </c>
      <c r="AB91">
        <v>13.535717999999999</v>
      </c>
      <c r="AC91">
        <v>13.567406</v>
      </c>
      <c r="AD91">
        <v>13.597003000000001</v>
      </c>
      <c r="AE91">
        <v>13.624390999999999</v>
      </c>
      <c r="AF91">
        <v>13.649222</v>
      </c>
      <c r="AG91">
        <v>13.670792</v>
      </c>
      <c r="AH91">
        <v>13.689068000000001</v>
      </c>
      <c r="AI91">
        <v>13.704409</v>
      </c>
      <c r="AJ91">
        <v>13.717224</v>
      </c>
      <c r="AK91" s="15">
        <v>5.0000000000000001E-3</v>
      </c>
    </row>
    <row r="92" spans="1:37" x14ac:dyDescent="0.25">
      <c r="A92" t="s">
        <v>114</v>
      </c>
      <c r="B92" t="s">
        <v>286</v>
      </c>
      <c r="C92" t="s">
        <v>287</v>
      </c>
      <c r="D92" t="s">
        <v>283</v>
      </c>
      <c r="F92">
        <v>11.239466</v>
      </c>
      <c r="G92">
        <v>11.575377</v>
      </c>
      <c r="H92">
        <v>11.802208</v>
      </c>
      <c r="I92">
        <v>11.983522000000001</v>
      </c>
      <c r="J92">
        <v>12.15204</v>
      </c>
      <c r="K92">
        <v>12.321821</v>
      </c>
      <c r="L92">
        <v>12.496672999999999</v>
      </c>
      <c r="M92">
        <v>12.678108999999999</v>
      </c>
      <c r="N92">
        <v>12.830679999999999</v>
      </c>
      <c r="O92">
        <v>12.967447999999999</v>
      </c>
      <c r="P92">
        <v>13.091060000000001</v>
      </c>
      <c r="Q92">
        <v>13.202503999999999</v>
      </c>
      <c r="R92">
        <v>13.300399000000001</v>
      </c>
      <c r="S92">
        <v>13.385134000000001</v>
      </c>
      <c r="T92">
        <v>13.457652</v>
      </c>
      <c r="U92">
        <v>13.519247999999999</v>
      </c>
      <c r="V92">
        <v>13.571305000000001</v>
      </c>
      <c r="W92">
        <v>13.615952</v>
      </c>
      <c r="X92">
        <v>13.653896</v>
      </c>
      <c r="Y92">
        <v>13.687379</v>
      </c>
      <c r="Z92">
        <v>13.723508000000001</v>
      </c>
      <c r="AA92">
        <v>13.755007000000001</v>
      </c>
      <c r="AB92">
        <v>13.782095999999999</v>
      </c>
      <c r="AC92">
        <v>13.804919999999999</v>
      </c>
      <c r="AD92">
        <v>13.823008</v>
      </c>
      <c r="AE92">
        <v>13.836185</v>
      </c>
      <c r="AF92">
        <v>13.843932000000001</v>
      </c>
      <c r="AG92">
        <v>13.844525000000001</v>
      </c>
      <c r="AH92">
        <v>13.839772</v>
      </c>
      <c r="AI92">
        <v>13.830671000000001</v>
      </c>
      <c r="AJ92">
        <v>13.817937000000001</v>
      </c>
      <c r="AK92" s="15">
        <v>7.0000000000000001E-3</v>
      </c>
    </row>
    <row r="93" spans="1:37" x14ac:dyDescent="0.25">
      <c r="A93" t="s">
        <v>117</v>
      </c>
      <c r="B93" t="s">
        <v>288</v>
      </c>
      <c r="C93" t="s">
        <v>289</v>
      </c>
      <c r="D93" t="s">
        <v>283</v>
      </c>
      <c r="F93">
        <v>10.253147</v>
      </c>
      <c r="G93">
        <v>10.360734000000001</v>
      </c>
      <c r="H93">
        <v>10.477677999999999</v>
      </c>
      <c r="I93">
        <v>10.603992</v>
      </c>
      <c r="J93">
        <v>10.742763999999999</v>
      </c>
      <c r="K93">
        <v>10.893625</v>
      </c>
      <c r="L93">
        <v>11.053193</v>
      </c>
      <c r="M93">
        <v>11.220317</v>
      </c>
      <c r="N93">
        <v>11.378232000000001</v>
      </c>
      <c r="O93">
        <v>11.536349</v>
      </c>
      <c r="P93">
        <v>11.691799</v>
      </c>
      <c r="Q93">
        <v>11.843816</v>
      </c>
      <c r="R93">
        <v>11.98864</v>
      </c>
      <c r="S93">
        <v>12.124869</v>
      </c>
      <c r="T93">
        <v>12.255699</v>
      </c>
      <c r="U93">
        <v>12.378715</v>
      </c>
      <c r="V93">
        <v>12.493363</v>
      </c>
      <c r="W93">
        <v>12.597605</v>
      </c>
      <c r="X93">
        <v>12.695283999999999</v>
      </c>
      <c r="Y93">
        <v>12.784198</v>
      </c>
      <c r="Z93">
        <v>12.863796000000001</v>
      </c>
      <c r="AA93">
        <v>12.932888</v>
      </c>
      <c r="AB93">
        <v>12.993784</v>
      </c>
      <c r="AC93">
        <v>13.046919000000001</v>
      </c>
      <c r="AD93">
        <v>13.093370999999999</v>
      </c>
      <c r="AE93">
        <v>13.134365000000001</v>
      </c>
      <c r="AF93">
        <v>13.169283999999999</v>
      </c>
      <c r="AG93">
        <v>13.200457999999999</v>
      </c>
      <c r="AH93">
        <v>13.228944</v>
      </c>
      <c r="AI93">
        <v>13.257667</v>
      </c>
      <c r="AJ93">
        <v>13.285807999999999</v>
      </c>
      <c r="AK93" s="15">
        <v>8.9999999999999993E-3</v>
      </c>
    </row>
    <row r="94" spans="1:37" x14ac:dyDescent="0.25">
      <c r="A94" t="s">
        <v>120</v>
      </c>
      <c r="B94" t="s">
        <v>290</v>
      </c>
      <c r="C94" t="s">
        <v>291</v>
      </c>
      <c r="D94" t="s">
        <v>280</v>
      </c>
      <c r="F94">
        <v>26.399440999999999</v>
      </c>
      <c r="G94">
        <v>26.755863000000002</v>
      </c>
      <c r="H94">
        <v>26.928557999999999</v>
      </c>
      <c r="I94">
        <v>27.043559999999999</v>
      </c>
      <c r="J94">
        <v>27.145251999999999</v>
      </c>
      <c r="K94">
        <v>27.251470999999999</v>
      </c>
      <c r="L94">
        <v>27.368781999999999</v>
      </c>
      <c r="M94">
        <v>27.500584</v>
      </c>
      <c r="N94">
        <v>27.630794999999999</v>
      </c>
      <c r="O94">
        <v>27.772300999999999</v>
      </c>
      <c r="P94">
        <v>27.917207999999999</v>
      </c>
      <c r="Q94">
        <v>28.057013999999999</v>
      </c>
      <c r="R94">
        <v>28.184104999999999</v>
      </c>
      <c r="S94">
        <v>28.298544</v>
      </c>
      <c r="T94">
        <v>28.399671999999999</v>
      </c>
      <c r="U94">
        <v>28.487069999999999</v>
      </c>
      <c r="V94">
        <v>28.561395999999998</v>
      </c>
      <c r="W94">
        <v>28.62377</v>
      </c>
      <c r="X94">
        <v>28.675871000000001</v>
      </c>
      <c r="Y94">
        <v>28.720589</v>
      </c>
      <c r="Z94">
        <v>28.758986</v>
      </c>
      <c r="AA94">
        <v>28.792487999999999</v>
      </c>
      <c r="AB94">
        <v>28.822303999999999</v>
      </c>
      <c r="AC94">
        <v>28.843585999999998</v>
      </c>
      <c r="AD94">
        <v>28.865393000000001</v>
      </c>
      <c r="AE94">
        <v>28.887146000000001</v>
      </c>
      <c r="AF94">
        <v>28.908477999999999</v>
      </c>
      <c r="AG94">
        <v>28.929573000000001</v>
      </c>
      <c r="AH94">
        <v>28.950541000000001</v>
      </c>
      <c r="AI94">
        <v>28.971117</v>
      </c>
      <c r="AJ94">
        <v>28.990644</v>
      </c>
      <c r="AK94" s="15">
        <v>3.0000000000000001E-3</v>
      </c>
    </row>
    <row r="95" spans="1:37" x14ac:dyDescent="0.25">
      <c r="A95" t="s">
        <v>123</v>
      </c>
      <c r="B95" t="s">
        <v>292</v>
      </c>
      <c r="C95" t="s">
        <v>293</v>
      </c>
      <c r="D95" t="s">
        <v>280</v>
      </c>
      <c r="F95">
        <v>22.632963</v>
      </c>
      <c r="G95">
        <v>22.805019000000001</v>
      </c>
      <c r="H95">
        <v>23.005239</v>
      </c>
      <c r="I95">
        <v>23.195965000000001</v>
      </c>
      <c r="J95">
        <v>23.416011999999998</v>
      </c>
      <c r="K95">
        <v>23.685102000000001</v>
      </c>
      <c r="L95">
        <v>23.992557999999999</v>
      </c>
      <c r="M95">
        <v>24.338844000000002</v>
      </c>
      <c r="N95">
        <v>24.667368</v>
      </c>
      <c r="O95">
        <v>25.024435</v>
      </c>
      <c r="P95">
        <v>25.384039000000001</v>
      </c>
      <c r="Q95">
        <v>25.738420000000001</v>
      </c>
      <c r="R95">
        <v>26.071756000000001</v>
      </c>
      <c r="S95">
        <v>26.371476999999999</v>
      </c>
      <c r="T95">
        <v>26.637753</v>
      </c>
      <c r="U95">
        <v>26.871957999999999</v>
      </c>
      <c r="V95">
        <v>27.074155999999999</v>
      </c>
      <c r="W95">
        <v>27.246549999999999</v>
      </c>
      <c r="X95">
        <v>27.392555000000002</v>
      </c>
      <c r="Y95">
        <v>27.519750999999999</v>
      </c>
      <c r="Z95">
        <v>27.631689000000001</v>
      </c>
      <c r="AA95">
        <v>27.731079000000001</v>
      </c>
      <c r="AB95">
        <v>27.820191999999999</v>
      </c>
      <c r="AC95">
        <v>27.907637000000001</v>
      </c>
      <c r="AD95">
        <v>27.992422000000001</v>
      </c>
      <c r="AE95">
        <v>28.073622</v>
      </c>
      <c r="AF95">
        <v>28.149307</v>
      </c>
      <c r="AG95">
        <v>28.218852999999999</v>
      </c>
      <c r="AH95">
        <v>28.281551</v>
      </c>
      <c r="AI95">
        <v>28.336206000000001</v>
      </c>
      <c r="AJ95">
        <v>28.380762000000001</v>
      </c>
      <c r="AK95" s="15">
        <v>8.0000000000000002E-3</v>
      </c>
    </row>
    <row r="96" spans="1:37" x14ac:dyDescent="0.25">
      <c r="A96" t="s">
        <v>126</v>
      </c>
      <c r="B96" t="s">
        <v>294</v>
      </c>
      <c r="C96" t="s">
        <v>295</v>
      </c>
      <c r="D96" t="s">
        <v>283</v>
      </c>
      <c r="F96">
        <v>18.318317</v>
      </c>
      <c r="G96">
        <v>18.485561000000001</v>
      </c>
      <c r="H96">
        <v>18.572817000000001</v>
      </c>
      <c r="I96">
        <v>18.650091</v>
      </c>
      <c r="J96">
        <v>18.732737</v>
      </c>
      <c r="K96">
        <v>18.828057999999999</v>
      </c>
      <c r="L96">
        <v>18.938272000000001</v>
      </c>
      <c r="M96">
        <v>19.066110999999999</v>
      </c>
      <c r="N96">
        <v>19.183599000000001</v>
      </c>
      <c r="O96">
        <v>19.305886999999998</v>
      </c>
      <c r="P96">
        <v>19.424398</v>
      </c>
      <c r="Q96">
        <v>19.536116</v>
      </c>
      <c r="R96">
        <v>19.635946000000001</v>
      </c>
      <c r="S96">
        <v>19.724335</v>
      </c>
      <c r="T96">
        <v>19.802139</v>
      </c>
      <c r="U96">
        <v>19.869484</v>
      </c>
      <c r="V96">
        <v>19.926494999999999</v>
      </c>
      <c r="W96">
        <v>19.974305999999999</v>
      </c>
      <c r="X96">
        <v>20.008278000000001</v>
      </c>
      <c r="Y96">
        <v>20.038494</v>
      </c>
      <c r="Z96">
        <v>20.066004</v>
      </c>
      <c r="AA96">
        <v>20.092134000000001</v>
      </c>
      <c r="AB96">
        <v>20.117989999999999</v>
      </c>
      <c r="AC96">
        <v>20.146463000000001</v>
      </c>
      <c r="AD96">
        <v>20.175598000000001</v>
      </c>
      <c r="AE96">
        <v>20.207552</v>
      </c>
      <c r="AF96">
        <v>20.241367</v>
      </c>
      <c r="AG96">
        <v>20.276648999999999</v>
      </c>
      <c r="AH96">
        <v>20.312859</v>
      </c>
      <c r="AI96">
        <v>20.348948</v>
      </c>
      <c r="AJ96">
        <v>20.383913</v>
      </c>
      <c r="AK96" s="15">
        <v>4.0000000000000001E-3</v>
      </c>
    </row>
    <row r="97" spans="1:37" x14ac:dyDescent="0.25">
      <c r="A97" t="s">
        <v>129</v>
      </c>
      <c r="B97" t="s">
        <v>296</v>
      </c>
      <c r="C97" t="s">
        <v>297</v>
      </c>
      <c r="D97" t="s">
        <v>280</v>
      </c>
      <c r="F97">
        <v>18.454547999999999</v>
      </c>
      <c r="G97">
        <v>17.221418</v>
      </c>
      <c r="H97">
        <v>16.866793000000001</v>
      </c>
      <c r="I97">
        <v>16.691296000000001</v>
      </c>
      <c r="J97">
        <v>16.584225</v>
      </c>
      <c r="K97">
        <v>16.511846999999999</v>
      </c>
      <c r="L97">
        <v>16.460584999999998</v>
      </c>
      <c r="M97">
        <v>16.422734999999999</v>
      </c>
      <c r="N97">
        <v>16.393345</v>
      </c>
      <c r="O97">
        <v>16.370138000000001</v>
      </c>
      <c r="P97">
        <v>16.351755000000001</v>
      </c>
      <c r="Q97">
        <v>16.337005999999999</v>
      </c>
      <c r="R97">
        <v>16.325168999999999</v>
      </c>
      <c r="S97">
        <v>16.315739000000001</v>
      </c>
      <c r="T97">
        <v>16.308304</v>
      </c>
      <c r="U97">
        <v>16.302492000000001</v>
      </c>
      <c r="V97">
        <v>16.298054</v>
      </c>
      <c r="W97">
        <v>16.294720000000002</v>
      </c>
      <c r="X97">
        <v>16.292207999999999</v>
      </c>
      <c r="Y97">
        <v>16.287796</v>
      </c>
      <c r="Z97">
        <v>16.283563999999998</v>
      </c>
      <c r="AA97">
        <v>16.279828999999999</v>
      </c>
      <c r="AB97">
        <v>16.276516000000001</v>
      </c>
      <c r="AC97">
        <v>16.269548</v>
      </c>
      <c r="AD97">
        <v>16.264178999999999</v>
      </c>
      <c r="AE97">
        <v>16.260014000000002</v>
      </c>
      <c r="AF97">
        <v>16.256768999999998</v>
      </c>
      <c r="AG97">
        <v>16.254234</v>
      </c>
      <c r="AH97">
        <v>16.252253</v>
      </c>
      <c r="AI97">
        <v>16.250693999999999</v>
      </c>
      <c r="AJ97">
        <v>16.250617999999999</v>
      </c>
      <c r="AK97" s="15">
        <v>-4.0000000000000001E-3</v>
      </c>
    </row>
    <row r="98" spans="1:37" x14ac:dyDescent="0.25">
      <c r="A98" t="s">
        <v>298</v>
      </c>
      <c r="B98" t="s">
        <v>299</v>
      </c>
      <c r="C98" t="s">
        <v>300</v>
      </c>
      <c r="F98">
        <v>13.189800999999999</v>
      </c>
      <c r="G98">
        <v>13.375156</v>
      </c>
      <c r="H98">
        <v>13.572721</v>
      </c>
      <c r="I98">
        <v>13.777642</v>
      </c>
      <c r="J98">
        <v>13.995559</v>
      </c>
      <c r="K98">
        <v>14.225581999999999</v>
      </c>
      <c r="L98">
        <v>14.460044999999999</v>
      </c>
      <c r="M98">
        <v>14.692441000000001</v>
      </c>
      <c r="N98">
        <v>14.913171</v>
      </c>
      <c r="O98">
        <v>15.124737</v>
      </c>
      <c r="P98">
        <v>15.319850000000001</v>
      </c>
      <c r="Q98">
        <v>15.500711000000001</v>
      </c>
      <c r="R98">
        <v>15.664879000000001</v>
      </c>
      <c r="S98">
        <v>15.812077</v>
      </c>
      <c r="T98">
        <v>15.943821</v>
      </c>
      <c r="U98">
        <v>16.063237999999998</v>
      </c>
      <c r="V98">
        <v>16.169933</v>
      </c>
      <c r="W98">
        <v>16.265076000000001</v>
      </c>
      <c r="X98">
        <v>16.351177</v>
      </c>
      <c r="Y98">
        <v>16.427665999999999</v>
      </c>
      <c r="Z98">
        <v>16.494938000000001</v>
      </c>
      <c r="AA98">
        <v>16.551075000000001</v>
      </c>
      <c r="AB98">
        <v>16.599229999999999</v>
      </c>
      <c r="AC98">
        <v>16.638247</v>
      </c>
      <c r="AD98">
        <v>16.66939</v>
      </c>
      <c r="AE98">
        <v>16.695119999999999</v>
      </c>
      <c r="AF98">
        <v>16.716131000000001</v>
      </c>
      <c r="AG98">
        <v>16.732790000000001</v>
      </c>
      <c r="AH98">
        <v>16.746760999999999</v>
      </c>
      <c r="AI98">
        <v>16.759088999999999</v>
      </c>
      <c r="AJ98">
        <v>16.770112999999998</v>
      </c>
      <c r="AK98" s="15">
        <v>8.0000000000000002E-3</v>
      </c>
    </row>
    <row r="99" spans="1:37" x14ac:dyDescent="0.25">
      <c r="A99" t="s">
        <v>135</v>
      </c>
      <c r="C99" t="s">
        <v>301</v>
      </c>
    </row>
    <row r="100" spans="1:37" x14ac:dyDescent="0.25">
      <c r="A100" t="s">
        <v>104</v>
      </c>
      <c r="B100" t="s">
        <v>302</v>
      </c>
      <c r="C100" t="s">
        <v>303</v>
      </c>
      <c r="D100" t="s">
        <v>280</v>
      </c>
      <c r="F100">
        <v>8.9404749999999993</v>
      </c>
      <c r="G100">
        <v>9.0364559999999994</v>
      </c>
      <c r="H100">
        <v>9.1555060000000008</v>
      </c>
      <c r="I100">
        <v>9.2936859999999992</v>
      </c>
      <c r="J100">
        <v>9.4494419999999995</v>
      </c>
      <c r="K100">
        <v>9.6222110000000001</v>
      </c>
      <c r="L100">
        <v>9.8026370000000007</v>
      </c>
      <c r="M100">
        <v>9.9854190000000003</v>
      </c>
      <c r="N100">
        <v>10.161821</v>
      </c>
      <c r="O100">
        <v>10.347707</v>
      </c>
      <c r="P100">
        <v>10.540713999999999</v>
      </c>
      <c r="Q100">
        <v>10.740971999999999</v>
      </c>
      <c r="R100">
        <v>10.940163</v>
      </c>
      <c r="S100">
        <v>11.128415</v>
      </c>
      <c r="T100">
        <v>11.304808</v>
      </c>
      <c r="U100">
        <v>11.468162</v>
      </c>
      <c r="V100">
        <v>11.61716</v>
      </c>
      <c r="W100">
        <v>11.746677999999999</v>
      </c>
      <c r="X100">
        <v>11.864013999999999</v>
      </c>
      <c r="Y100">
        <v>11.972716</v>
      </c>
      <c r="Z100">
        <v>12.073969999999999</v>
      </c>
      <c r="AA100">
        <v>12.166705</v>
      </c>
      <c r="AB100">
        <v>12.249510000000001</v>
      </c>
      <c r="AC100">
        <v>12.319685</v>
      </c>
      <c r="AD100">
        <v>12.378683000000001</v>
      </c>
      <c r="AE100">
        <v>12.430021999999999</v>
      </c>
      <c r="AF100">
        <v>12.476145000000001</v>
      </c>
      <c r="AG100">
        <v>12.515844</v>
      </c>
      <c r="AH100">
        <v>12.550516999999999</v>
      </c>
      <c r="AI100">
        <v>12.582235000000001</v>
      </c>
      <c r="AJ100">
        <v>12.611659</v>
      </c>
      <c r="AK100" s="15">
        <v>1.2E-2</v>
      </c>
    </row>
    <row r="101" spans="1:37" x14ac:dyDescent="0.25">
      <c r="A101" t="s">
        <v>108</v>
      </c>
      <c r="B101" t="s">
        <v>304</v>
      </c>
      <c r="C101" t="s">
        <v>305</v>
      </c>
      <c r="D101" t="s">
        <v>283</v>
      </c>
      <c r="F101">
        <v>6.6134009999999996</v>
      </c>
      <c r="G101">
        <v>6.6566390000000002</v>
      </c>
      <c r="H101">
        <v>6.712491</v>
      </c>
      <c r="I101">
        <v>6.7791420000000002</v>
      </c>
      <c r="J101">
        <v>6.8554909999999998</v>
      </c>
      <c r="K101">
        <v>6.9433540000000002</v>
      </c>
      <c r="L101">
        <v>7.0376919999999998</v>
      </c>
      <c r="M101">
        <v>7.1362949999999996</v>
      </c>
      <c r="N101">
        <v>7.2307509999999997</v>
      </c>
      <c r="O101">
        <v>7.330781</v>
      </c>
      <c r="P101">
        <v>7.4368119999999998</v>
      </c>
      <c r="Q101">
        <v>7.5491910000000004</v>
      </c>
      <c r="R101">
        <v>7.6644170000000003</v>
      </c>
      <c r="S101">
        <v>7.7799250000000004</v>
      </c>
      <c r="T101">
        <v>7.8916630000000003</v>
      </c>
      <c r="U101">
        <v>7.9995589999999996</v>
      </c>
      <c r="V101">
        <v>8.1031770000000005</v>
      </c>
      <c r="W101">
        <v>8.1982119999999998</v>
      </c>
      <c r="X101">
        <v>8.2874210000000001</v>
      </c>
      <c r="Y101">
        <v>8.3700119999999991</v>
      </c>
      <c r="Z101">
        <v>8.4491010000000006</v>
      </c>
      <c r="AA101">
        <v>8.5225109999999997</v>
      </c>
      <c r="AB101">
        <v>8.5893110000000004</v>
      </c>
      <c r="AC101">
        <v>8.6483500000000006</v>
      </c>
      <c r="AD101">
        <v>8.7005739999999996</v>
      </c>
      <c r="AE101">
        <v>8.7489000000000008</v>
      </c>
      <c r="AF101">
        <v>8.7937379999999994</v>
      </c>
      <c r="AG101">
        <v>8.835134</v>
      </c>
      <c r="AH101">
        <v>8.8723939999999999</v>
      </c>
      <c r="AI101">
        <v>8.9063630000000007</v>
      </c>
      <c r="AJ101">
        <v>8.9383820000000007</v>
      </c>
      <c r="AK101" s="15">
        <v>0.01</v>
      </c>
    </row>
    <row r="102" spans="1:37" x14ac:dyDescent="0.25">
      <c r="A102" t="s">
        <v>111</v>
      </c>
      <c r="B102" t="s">
        <v>306</v>
      </c>
      <c r="C102" t="s">
        <v>307</v>
      </c>
      <c r="D102" t="s">
        <v>283</v>
      </c>
      <c r="F102">
        <v>6.6512799999999999</v>
      </c>
      <c r="G102">
        <v>6.6937620000000004</v>
      </c>
      <c r="H102">
        <v>6.7535759999999998</v>
      </c>
      <c r="I102">
        <v>6.8314089999999998</v>
      </c>
      <c r="J102">
        <v>6.9276879999999998</v>
      </c>
      <c r="K102">
        <v>7.0427200000000001</v>
      </c>
      <c r="L102">
        <v>7.1720069999999998</v>
      </c>
      <c r="M102">
        <v>7.3100949999999996</v>
      </c>
      <c r="N102">
        <v>7.4416419999999999</v>
      </c>
      <c r="O102">
        <v>7.5767429999999996</v>
      </c>
      <c r="P102">
        <v>7.7118890000000002</v>
      </c>
      <c r="Q102">
        <v>7.845872</v>
      </c>
      <c r="R102">
        <v>7.9724329999999997</v>
      </c>
      <c r="S102">
        <v>8.0820070000000008</v>
      </c>
      <c r="T102">
        <v>8.1550130000000003</v>
      </c>
      <c r="U102">
        <v>8.2243650000000006</v>
      </c>
      <c r="V102">
        <v>8.28796</v>
      </c>
      <c r="W102">
        <v>8.3458710000000007</v>
      </c>
      <c r="X102">
        <v>8.3997489999999999</v>
      </c>
      <c r="Y102">
        <v>8.4534319999999994</v>
      </c>
      <c r="Z102">
        <v>8.5082839999999997</v>
      </c>
      <c r="AA102">
        <v>8.56325</v>
      </c>
      <c r="AB102">
        <v>8.619707</v>
      </c>
      <c r="AC102">
        <v>8.6773220000000002</v>
      </c>
      <c r="AD102">
        <v>8.7353179999999995</v>
      </c>
      <c r="AE102">
        <v>8.7927269999999993</v>
      </c>
      <c r="AF102">
        <v>8.8489020000000007</v>
      </c>
      <c r="AG102">
        <v>8.9020229999999998</v>
      </c>
      <c r="AH102">
        <v>8.9499410000000008</v>
      </c>
      <c r="AI102">
        <v>9.0006409999999999</v>
      </c>
      <c r="AJ102">
        <v>9.0444809999999993</v>
      </c>
      <c r="AK102" s="15">
        <v>0.01</v>
      </c>
    </row>
    <row r="103" spans="1:37" x14ac:dyDescent="0.25">
      <c r="A103" t="s">
        <v>114</v>
      </c>
      <c r="B103" t="s">
        <v>308</v>
      </c>
      <c r="C103" t="s">
        <v>309</v>
      </c>
      <c r="D103" t="s">
        <v>283</v>
      </c>
      <c r="F103">
        <v>6.7406439999999996</v>
      </c>
      <c r="G103">
        <v>6.847855</v>
      </c>
      <c r="H103">
        <v>6.9637380000000002</v>
      </c>
      <c r="I103">
        <v>7.086875</v>
      </c>
      <c r="J103">
        <v>7.2191640000000001</v>
      </c>
      <c r="K103">
        <v>7.3615320000000004</v>
      </c>
      <c r="L103">
        <v>7.5078300000000002</v>
      </c>
      <c r="M103">
        <v>7.6525270000000001</v>
      </c>
      <c r="N103">
        <v>7.7826120000000003</v>
      </c>
      <c r="O103">
        <v>7.9159319999999997</v>
      </c>
      <c r="P103">
        <v>8.0525169999999999</v>
      </c>
      <c r="Q103">
        <v>8.1922230000000003</v>
      </c>
      <c r="R103">
        <v>8.3312939999999998</v>
      </c>
      <c r="S103">
        <v>8.4635379999999998</v>
      </c>
      <c r="T103">
        <v>8.5886659999999999</v>
      </c>
      <c r="U103">
        <v>8.7042540000000006</v>
      </c>
      <c r="V103">
        <v>8.8091650000000001</v>
      </c>
      <c r="W103">
        <v>8.900525</v>
      </c>
      <c r="X103">
        <v>8.97851</v>
      </c>
      <c r="Y103">
        <v>9.0453189999999992</v>
      </c>
      <c r="Z103">
        <v>9.1019159999999992</v>
      </c>
      <c r="AA103">
        <v>9.1504639999999995</v>
      </c>
      <c r="AB103">
        <v>9.1904669999999999</v>
      </c>
      <c r="AC103">
        <v>9.2267810000000008</v>
      </c>
      <c r="AD103">
        <v>9.2589810000000003</v>
      </c>
      <c r="AE103">
        <v>9.2857129999999994</v>
      </c>
      <c r="AF103">
        <v>9.3085310000000003</v>
      </c>
      <c r="AG103">
        <v>9.3294060000000005</v>
      </c>
      <c r="AH103">
        <v>9.3490009999999995</v>
      </c>
      <c r="AI103">
        <v>9.3671500000000005</v>
      </c>
      <c r="AJ103">
        <v>9.3835840000000008</v>
      </c>
      <c r="AK103" s="15">
        <v>1.0999999999999999E-2</v>
      </c>
    </row>
    <row r="104" spans="1:37" x14ac:dyDescent="0.25">
      <c r="A104" t="s">
        <v>117</v>
      </c>
      <c r="B104" t="s">
        <v>310</v>
      </c>
      <c r="C104" t="s">
        <v>311</v>
      </c>
      <c r="D104" t="s">
        <v>312</v>
      </c>
      <c r="F104">
        <v>6.831359</v>
      </c>
      <c r="G104">
        <v>6.8918850000000003</v>
      </c>
      <c r="H104">
        <v>6.9635809999999996</v>
      </c>
      <c r="I104">
        <v>7.0439829999999999</v>
      </c>
      <c r="J104">
        <v>7.1331569999999997</v>
      </c>
      <c r="K104">
        <v>7.2313689999999999</v>
      </c>
      <c r="L104">
        <v>7.3353590000000004</v>
      </c>
      <c r="M104">
        <v>7.4425730000000003</v>
      </c>
      <c r="N104">
        <v>7.5406019999999998</v>
      </c>
      <c r="O104">
        <v>7.6454740000000001</v>
      </c>
      <c r="P104">
        <v>7.7541359999999999</v>
      </c>
      <c r="Q104">
        <v>7.8688320000000003</v>
      </c>
      <c r="R104">
        <v>7.9852509999999999</v>
      </c>
      <c r="S104">
        <v>8.0999839999999992</v>
      </c>
      <c r="T104">
        <v>8.2040849999999992</v>
      </c>
      <c r="U104">
        <v>8.3001299999999993</v>
      </c>
      <c r="V104">
        <v>8.3885970000000007</v>
      </c>
      <c r="W104">
        <v>8.4656509999999994</v>
      </c>
      <c r="X104">
        <v>8.5360429999999994</v>
      </c>
      <c r="Y104">
        <v>8.5989719999999998</v>
      </c>
      <c r="Z104">
        <v>8.6554959999999994</v>
      </c>
      <c r="AA104">
        <v>8.7061810000000008</v>
      </c>
      <c r="AB104">
        <v>8.7509820000000005</v>
      </c>
      <c r="AC104">
        <v>8.7905180000000005</v>
      </c>
      <c r="AD104">
        <v>8.8258039999999998</v>
      </c>
      <c r="AE104">
        <v>8.8573520000000006</v>
      </c>
      <c r="AF104">
        <v>8.8860069999999993</v>
      </c>
      <c r="AG104">
        <v>8.9120880000000007</v>
      </c>
      <c r="AH104">
        <v>8.9362329999999996</v>
      </c>
      <c r="AI104">
        <v>8.9577190000000009</v>
      </c>
      <c r="AJ104">
        <v>8.976559</v>
      </c>
      <c r="AK104" s="15">
        <v>8.9999999999999993E-3</v>
      </c>
    </row>
    <row r="105" spans="1:37" x14ac:dyDescent="0.25">
      <c r="A105" t="s">
        <v>120</v>
      </c>
      <c r="B105" t="s">
        <v>313</v>
      </c>
      <c r="C105" t="s">
        <v>314</v>
      </c>
      <c r="D105" t="s">
        <v>283</v>
      </c>
      <c r="F105">
        <v>17.467234000000001</v>
      </c>
      <c r="G105">
        <v>17.398665999999999</v>
      </c>
      <c r="H105">
        <v>17.448087999999998</v>
      </c>
      <c r="I105">
        <v>17.553329000000002</v>
      </c>
      <c r="J105">
        <v>17.698399999999999</v>
      </c>
      <c r="K105">
        <v>17.884539</v>
      </c>
      <c r="L105">
        <v>18.106017999999999</v>
      </c>
      <c r="M105">
        <v>18.353366999999999</v>
      </c>
      <c r="N105">
        <v>18.573542</v>
      </c>
      <c r="O105">
        <v>18.800346000000001</v>
      </c>
      <c r="P105">
        <v>19.029126999999999</v>
      </c>
      <c r="Q105">
        <v>19.257217000000001</v>
      </c>
      <c r="R105">
        <v>19.472411999999998</v>
      </c>
      <c r="S105">
        <v>19.658353999999999</v>
      </c>
      <c r="T105">
        <v>19.808928999999999</v>
      </c>
      <c r="U105">
        <v>19.942191999999999</v>
      </c>
      <c r="V105">
        <v>20.058669999999999</v>
      </c>
      <c r="W105">
        <v>20.154160000000001</v>
      </c>
      <c r="X105">
        <v>20.229181000000001</v>
      </c>
      <c r="Y105">
        <v>20.297605999999998</v>
      </c>
      <c r="Z105">
        <v>20.353354</v>
      </c>
      <c r="AA105">
        <v>20.399334</v>
      </c>
      <c r="AB105">
        <v>20.436646</v>
      </c>
      <c r="AC105">
        <v>20.46678</v>
      </c>
      <c r="AD105">
        <v>20.490908000000001</v>
      </c>
      <c r="AE105">
        <v>20.509990999999999</v>
      </c>
      <c r="AF105">
        <v>20.524618</v>
      </c>
      <c r="AG105">
        <v>20.536321999999998</v>
      </c>
      <c r="AH105">
        <v>20.545458</v>
      </c>
      <c r="AI105">
        <v>20.551587999999999</v>
      </c>
      <c r="AJ105">
        <v>20.556968999999999</v>
      </c>
      <c r="AK105" s="15">
        <v>5.0000000000000001E-3</v>
      </c>
    </row>
    <row r="106" spans="1:37" x14ac:dyDescent="0.25">
      <c r="A106" t="s">
        <v>123</v>
      </c>
      <c r="B106" t="s">
        <v>315</v>
      </c>
      <c r="C106" t="s">
        <v>316</v>
      </c>
      <c r="D106" t="s">
        <v>283</v>
      </c>
      <c r="F106">
        <v>14.109496</v>
      </c>
      <c r="G106">
        <v>14.330088999999999</v>
      </c>
      <c r="H106">
        <v>14.508276</v>
      </c>
      <c r="I106">
        <v>14.682504</v>
      </c>
      <c r="J106">
        <v>14.886827</v>
      </c>
      <c r="K106">
        <v>15.128359</v>
      </c>
      <c r="L106">
        <v>15.367908</v>
      </c>
      <c r="M106">
        <v>15.599838999999999</v>
      </c>
      <c r="N106">
        <v>15.799916</v>
      </c>
      <c r="O106">
        <v>16.00909</v>
      </c>
      <c r="P106">
        <v>16.222587999999998</v>
      </c>
      <c r="Q106">
        <v>16.438091</v>
      </c>
      <c r="R106">
        <v>16.647219</v>
      </c>
      <c r="S106">
        <v>16.839275000000001</v>
      </c>
      <c r="T106">
        <v>17.009529000000001</v>
      </c>
      <c r="U106">
        <v>17.159807000000001</v>
      </c>
      <c r="V106">
        <v>17.291052000000001</v>
      </c>
      <c r="W106">
        <v>17.402712000000001</v>
      </c>
      <c r="X106">
        <v>17.489242999999998</v>
      </c>
      <c r="Y106">
        <v>17.571144</v>
      </c>
      <c r="Z106">
        <v>17.642652999999999</v>
      </c>
      <c r="AA106">
        <v>17.705969</v>
      </c>
      <c r="AB106">
        <v>17.761896</v>
      </c>
      <c r="AC106">
        <v>17.811634000000002</v>
      </c>
      <c r="AD106">
        <v>17.856054</v>
      </c>
      <c r="AE106">
        <v>17.896674999999998</v>
      </c>
      <c r="AF106">
        <v>17.934042000000002</v>
      </c>
      <c r="AG106">
        <v>17.968886999999999</v>
      </c>
      <c r="AH106">
        <v>18.001474000000002</v>
      </c>
      <c r="AI106">
        <v>18.032316000000002</v>
      </c>
      <c r="AJ106">
        <v>18.061218</v>
      </c>
      <c r="AK106" s="15">
        <v>8.0000000000000002E-3</v>
      </c>
    </row>
    <row r="107" spans="1:37" x14ac:dyDescent="0.25">
      <c r="A107" t="s">
        <v>126</v>
      </c>
      <c r="B107" t="s">
        <v>317</v>
      </c>
      <c r="C107" t="s">
        <v>318</v>
      </c>
      <c r="D107" t="s">
        <v>283</v>
      </c>
      <c r="F107">
        <v>10.271459999999999</v>
      </c>
      <c r="G107">
        <v>10.418396</v>
      </c>
      <c r="H107">
        <v>10.518701</v>
      </c>
      <c r="I107">
        <v>10.645375</v>
      </c>
      <c r="J107">
        <v>10.780938000000001</v>
      </c>
      <c r="K107">
        <v>10.932351000000001</v>
      </c>
      <c r="L107">
        <v>11.094935</v>
      </c>
      <c r="M107">
        <v>11.267385000000001</v>
      </c>
      <c r="N107">
        <v>11.418396</v>
      </c>
      <c r="O107">
        <v>11.57714</v>
      </c>
      <c r="P107">
        <v>11.739217999999999</v>
      </c>
      <c r="Q107">
        <v>11.902889</v>
      </c>
      <c r="R107">
        <v>12.059965</v>
      </c>
      <c r="S107">
        <v>12.198471</v>
      </c>
      <c r="T107">
        <v>12.320309999999999</v>
      </c>
      <c r="U107">
        <v>12.426983999999999</v>
      </c>
      <c r="V107">
        <v>12.51915</v>
      </c>
      <c r="W107">
        <v>12.596399999999999</v>
      </c>
      <c r="X107">
        <v>12.660333</v>
      </c>
      <c r="Y107">
        <v>12.719251</v>
      </c>
      <c r="Z107">
        <v>12.769276</v>
      </c>
      <c r="AA107">
        <v>12.812184</v>
      </c>
      <c r="AB107">
        <v>12.848288999999999</v>
      </c>
      <c r="AC107">
        <v>12.878805</v>
      </c>
      <c r="AD107">
        <v>12.904548999999999</v>
      </c>
      <c r="AE107">
        <v>12.926423</v>
      </c>
      <c r="AF107">
        <v>12.944864000000001</v>
      </c>
      <c r="AG107">
        <v>12.960917999999999</v>
      </c>
      <c r="AH107">
        <v>12.974913000000001</v>
      </c>
      <c r="AI107">
        <v>12.98915</v>
      </c>
      <c r="AJ107">
        <v>13.004121</v>
      </c>
      <c r="AK107" s="15">
        <v>8.0000000000000002E-3</v>
      </c>
    </row>
    <row r="108" spans="1:37" x14ac:dyDescent="0.25">
      <c r="A108" t="s">
        <v>129</v>
      </c>
      <c r="B108" t="s">
        <v>319</v>
      </c>
      <c r="C108" t="s">
        <v>320</v>
      </c>
      <c r="D108" t="s">
        <v>283</v>
      </c>
      <c r="F108">
        <v>11.486765999999999</v>
      </c>
      <c r="G108">
        <v>11.486765</v>
      </c>
      <c r="H108">
        <v>11.486765</v>
      </c>
      <c r="I108">
        <v>11.486765</v>
      </c>
      <c r="J108">
        <v>11.486765999999999</v>
      </c>
      <c r="K108">
        <v>11.486765</v>
      </c>
      <c r="L108">
        <v>11.486765</v>
      </c>
      <c r="M108">
        <v>11.486764000000001</v>
      </c>
      <c r="N108">
        <v>11.486765</v>
      </c>
      <c r="O108">
        <v>11.486765</v>
      </c>
      <c r="P108">
        <v>11.486764000000001</v>
      </c>
      <c r="Q108">
        <v>11.486764000000001</v>
      </c>
      <c r="R108">
        <v>11.486765</v>
      </c>
      <c r="S108">
        <v>11.486764000000001</v>
      </c>
      <c r="T108">
        <v>11.486764000000001</v>
      </c>
      <c r="U108">
        <v>11.486765</v>
      </c>
      <c r="V108">
        <v>11.486764000000001</v>
      </c>
      <c r="W108">
        <v>11.486764000000001</v>
      </c>
      <c r="X108">
        <v>11.486765</v>
      </c>
      <c r="Y108">
        <v>11.486767</v>
      </c>
      <c r="Z108">
        <v>11.486765999999999</v>
      </c>
      <c r="AA108">
        <v>11.486768</v>
      </c>
      <c r="AB108">
        <v>11.486767</v>
      </c>
      <c r="AC108">
        <v>11.486764000000001</v>
      </c>
      <c r="AD108">
        <v>11.486765999999999</v>
      </c>
      <c r="AE108">
        <v>11.486765</v>
      </c>
      <c r="AF108">
        <v>11.486764000000001</v>
      </c>
      <c r="AG108">
        <v>11.486764000000001</v>
      </c>
      <c r="AH108">
        <v>11.486765999999999</v>
      </c>
      <c r="AI108">
        <v>11.486764000000001</v>
      </c>
      <c r="AJ108">
        <v>11.486765</v>
      </c>
      <c r="AK108" s="15">
        <v>0</v>
      </c>
    </row>
    <row r="109" spans="1:37" x14ac:dyDescent="0.25">
      <c r="A109" t="s">
        <v>321</v>
      </c>
      <c r="B109" t="s">
        <v>322</v>
      </c>
      <c r="C109" t="s">
        <v>323</v>
      </c>
      <c r="F109">
        <v>8.0269100000000009</v>
      </c>
      <c r="G109">
        <v>8.1093650000000004</v>
      </c>
      <c r="H109">
        <v>8.2135390000000008</v>
      </c>
      <c r="I109">
        <v>8.3347049999999996</v>
      </c>
      <c r="J109">
        <v>8.4702009999999994</v>
      </c>
      <c r="K109">
        <v>8.6213639999999998</v>
      </c>
      <c r="L109">
        <v>8.7775839999999992</v>
      </c>
      <c r="M109">
        <v>8.9348960000000002</v>
      </c>
      <c r="N109">
        <v>9.0845920000000007</v>
      </c>
      <c r="O109">
        <v>9.2408459999999994</v>
      </c>
      <c r="P109">
        <v>9.403511</v>
      </c>
      <c r="Q109">
        <v>9.5731300000000008</v>
      </c>
      <c r="R109">
        <v>9.7428299999999997</v>
      </c>
      <c r="S109">
        <v>9.9062400000000004</v>
      </c>
      <c r="T109">
        <v>10.060589</v>
      </c>
      <c r="U109">
        <v>10.206059</v>
      </c>
      <c r="V109">
        <v>10.342311</v>
      </c>
      <c r="W109">
        <v>10.462132</v>
      </c>
      <c r="X109">
        <v>10.572412</v>
      </c>
      <c r="Y109">
        <v>10.673792000000001</v>
      </c>
      <c r="Z109">
        <v>10.769824</v>
      </c>
      <c r="AA109">
        <v>10.858295</v>
      </c>
      <c r="AB109">
        <v>10.937979</v>
      </c>
      <c r="AC109">
        <v>11.006994000000001</v>
      </c>
      <c r="AD109">
        <v>11.066654</v>
      </c>
      <c r="AE109">
        <v>11.120628</v>
      </c>
      <c r="AF109">
        <v>11.170114999999999</v>
      </c>
      <c r="AG109">
        <v>11.214213000000001</v>
      </c>
      <c r="AH109">
        <v>11.253644</v>
      </c>
      <c r="AI109">
        <v>11.290132</v>
      </c>
      <c r="AJ109">
        <v>11.324723000000001</v>
      </c>
      <c r="AK109" s="15">
        <v>1.2E-2</v>
      </c>
    </row>
    <row r="110" spans="1:37" x14ac:dyDescent="0.25">
      <c r="A110" t="s">
        <v>158</v>
      </c>
      <c r="C110" t="s">
        <v>324</v>
      </c>
    </row>
    <row r="111" spans="1:37" x14ac:dyDescent="0.25">
      <c r="A111" t="s">
        <v>104</v>
      </c>
      <c r="B111" t="s">
        <v>325</v>
      </c>
      <c r="C111" t="s">
        <v>326</v>
      </c>
      <c r="D111" t="s">
        <v>280</v>
      </c>
      <c r="F111">
        <v>6.0484770000000001</v>
      </c>
      <c r="G111">
        <v>6.0845089999999997</v>
      </c>
      <c r="H111">
        <v>6.1323869999999996</v>
      </c>
      <c r="I111">
        <v>6.191764</v>
      </c>
      <c r="J111">
        <v>6.263096</v>
      </c>
      <c r="K111">
        <v>6.34626</v>
      </c>
      <c r="L111">
        <v>6.4386640000000002</v>
      </c>
      <c r="M111">
        <v>6.5364069999999996</v>
      </c>
      <c r="N111">
        <v>6.632511</v>
      </c>
      <c r="O111">
        <v>6.7319620000000002</v>
      </c>
      <c r="P111">
        <v>6.8328150000000001</v>
      </c>
      <c r="Q111">
        <v>6.9343729999999999</v>
      </c>
      <c r="R111">
        <v>7.0340290000000003</v>
      </c>
      <c r="S111">
        <v>7.1260389999999996</v>
      </c>
      <c r="T111">
        <v>7.2092520000000002</v>
      </c>
      <c r="U111">
        <v>7.283601</v>
      </c>
      <c r="V111">
        <v>7.3500199999999998</v>
      </c>
      <c r="W111">
        <v>7.4083870000000003</v>
      </c>
      <c r="X111">
        <v>7.4595419999999999</v>
      </c>
      <c r="Y111">
        <v>7.5057330000000002</v>
      </c>
      <c r="Z111">
        <v>7.546926</v>
      </c>
      <c r="AA111">
        <v>7.5836220000000001</v>
      </c>
      <c r="AB111">
        <v>7.6144999999999996</v>
      </c>
      <c r="AC111">
        <v>7.6404909999999999</v>
      </c>
      <c r="AD111">
        <v>7.6622890000000003</v>
      </c>
      <c r="AE111">
        <v>7.6811299999999996</v>
      </c>
      <c r="AF111">
        <v>7.6981590000000004</v>
      </c>
      <c r="AG111">
        <v>7.7136519999999997</v>
      </c>
      <c r="AH111">
        <v>7.7282349999999997</v>
      </c>
      <c r="AI111">
        <v>7.7428239999999997</v>
      </c>
      <c r="AJ111">
        <v>7.7575669999999999</v>
      </c>
      <c r="AK111" s="15">
        <v>8.0000000000000002E-3</v>
      </c>
    </row>
    <row r="112" spans="1:37" x14ac:dyDescent="0.25">
      <c r="A112" t="s">
        <v>108</v>
      </c>
      <c r="B112" t="s">
        <v>327</v>
      </c>
      <c r="C112" t="s">
        <v>328</v>
      </c>
      <c r="D112" t="s">
        <v>283</v>
      </c>
      <c r="F112">
        <v>5.4088779999999996</v>
      </c>
      <c r="G112">
        <v>5.4466650000000003</v>
      </c>
      <c r="H112">
        <v>5.4945820000000003</v>
      </c>
      <c r="I112">
        <v>5.5520569999999996</v>
      </c>
      <c r="J112">
        <v>5.6199149999999998</v>
      </c>
      <c r="K112">
        <v>5.7004330000000003</v>
      </c>
      <c r="L112">
        <v>5.7869440000000001</v>
      </c>
      <c r="M112">
        <v>5.8744889999999996</v>
      </c>
      <c r="N112">
        <v>5.963082</v>
      </c>
      <c r="O112">
        <v>6.0571650000000004</v>
      </c>
      <c r="P112">
        <v>6.1479540000000004</v>
      </c>
      <c r="Q112">
        <v>6.2419269999999996</v>
      </c>
      <c r="R112">
        <v>6.339861</v>
      </c>
      <c r="S112">
        <v>6.4359570000000001</v>
      </c>
      <c r="T112">
        <v>6.5288300000000001</v>
      </c>
      <c r="U112">
        <v>6.6172370000000003</v>
      </c>
      <c r="V112">
        <v>6.7033589999999998</v>
      </c>
      <c r="W112">
        <v>6.7806920000000002</v>
      </c>
      <c r="X112">
        <v>6.8505719999999997</v>
      </c>
      <c r="Y112">
        <v>6.9164320000000004</v>
      </c>
      <c r="Z112">
        <v>6.9800300000000002</v>
      </c>
      <c r="AA112">
        <v>7.0354619999999999</v>
      </c>
      <c r="AB112">
        <v>7.0883260000000003</v>
      </c>
      <c r="AC112">
        <v>7.1365100000000004</v>
      </c>
      <c r="AD112">
        <v>7.1742650000000001</v>
      </c>
      <c r="AE112">
        <v>7.2037800000000001</v>
      </c>
      <c r="AF112">
        <v>7.2270779999999997</v>
      </c>
      <c r="AG112">
        <v>7.2461630000000001</v>
      </c>
      <c r="AH112">
        <v>7.2613890000000003</v>
      </c>
      <c r="AI112">
        <v>7.2754349999999999</v>
      </c>
      <c r="AJ112">
        <v>7.2873760000000001</v>
      </c>
      <c r="AK112" s="15">
        <v>0.01</v>
      </c>
    </row>
    <row r="113" spans="1:37" x14ac:dyDescent="0.25">
      <c r="A113" t="s">
        <v>111</v>
      </c>
      <c r="B113" t="s">
        <v>329</v>
      </c>
      <c r="C113" t="s">
        <v>330</v>
      </c>
      <c r="D113" t="s">
        <v>283</v>
      </c>
      <c r="F113">
        <v>5.9671700000000003</v>
      </c>
      <c r="G113">
        <v>6.0536709999999996</v>
      </c>
      <c r="H113">
        <v>6.1437920000000004</v>
      </c>
      <c r="I113">
        <v>6.2362010000000003</v>
      </c>
      <c r="J113">
        <v>6.3320040000000004</v>
      </c>
      <c r="K113">
        <v>6.4322759999999999</v>
      </c>
      <c r="L113">
        <v>6.5317449999999999</v>
      </c>
      <c r="M113">
        <v>6.628889</v>
      </c>
      <c r="N113">
        <v>6.7163110000000001</v>
      </c>
      <c r="O113">
        <v>6.8031379999999997</v>
      </c>
      <c r="P113">
        <v>6.8885430000000003</v>
      </c>
      <c r="Q113">
        <v>6.9738709999999999</v>
      </c>
      <c r="R113">
        <v>7.0560749999999999</v>
      </c>
      <c r="S113">
        <v>7.1184430000000001</v>
      </c>
      <c r="T113">
        <v>7.1675409999999999</v>
      </c>
      <c r="U113">
        <v>7.2067750000000004</v>
      </c>
      <c r="V113">
        <v>7.2423390000000003</v>
      </c>
      <c r="W113">
        <v>7.2736179999999999</v>
      </c>
      <c r="X113">
        <v>7.3001589999999998</v>
      </c>
      <c r="Y113">
        <v>7.3239830000000001</v>
      </c>
      <c r="Z113">
        <v>7.3455490000000001</v>
      </c>
      <c r="AA113">
        <v>7.3644910000000001</v>
      </c>
      <c r="AB113">
        <v>7.3810039999999999</v>
      </c>
      <c r="AC113">
        <v>7.3955039999999999</v>
      </c>
      <c r="AD113">
        <v>7.4084029999999998</v>
      </c>
      <c r="AE113">
        <v>7.419994</v>
      </c>
      <c r="AF113">
        <v>7.4296300000000004</v>
      </c>
      <c r="AG113">
        <v>7.4376569999999997</v>
      </c>
      <c r="AH113">
        <v>7.4447419999999997</v>
      </c>
      <c r="AI113">
        <v>7.4524559999999997</v>
      </c>
      <c r="AJ113">
        <v>7.4610479999999999</v>
      </c>
      <c r="AK113" s="15">
        <v>7.0000000000000001E-3</v>
      </c>
    </row>
    <row r="114" spans="1:37" x14ac:dyDescent="0.25">
      <c r="A114" t="s">
        <v>114</v>
      </c>
      <c r="B114" t="s">
        <v>331</v>
      </c>
      <c r="C114" t="s">
        <v>332</v>
      </c>
      <c r="D114" t="s">
        <v>280</v>
      </c>
      <c r="F114">
        <v>5.7214460000000003</v>
      </c>
      <c r="G114">
        <v>5.7272619999999996</v>
      </c>
      <c r="H114">
        <v>5.7501030000000002</v>
      </c>
      <c r="I114">
        <v>5.7900410000000004</v>
      </c>
      <c r="J114">
        <v>5.8457929999999996</v>
      </c>
      <c r="K114">
        <v>5.9160409999999999</v>
      </c>
      <c r="L114">
        <v>5.9974769999999999</v>
      </c>
      <c r="M114">
        <v>6.085083</v>
      </c>
      <c r="N114">
        <v>6.1718999999999999</v>
      </c>
      <c r="O114">
        <v>6.262982</v>
      </c>
      <c r="P114">
        <v>6.3578919999999997</v>
      </c>
      <c r="Q114">
        <v>6.4569599999999996</v>
      </c>
      <c r="R114">
        <v>6.5586539999999998</v>
      </c>
      <c r="S114">
        <v>6.6577159999999997</v>
      </c>
      <c r="T114">
        <v>6.7528180000000004</v>
      </c>
      <c r="U114">
        <v>6.8418029999999996</v>
      </c>
      <c r="V114">
        <v>6.9215540000000004</v>
      </c>
      <c r="W114">
        <v>6.9897390000000001</v>
      </c>
      <c r="X114">
        <v>7.0467129999999996</v>
      </c>
      <c r="Y114">
        <v>7.0960530000000004</v>
      </c>
      <c r="Z114">
        <v>7.1392569999999997</v>
      </c>
      <c r="AA114">
        <v>7.1761400000000002</v>
      </c>
      <c r="AB114">
        <v>7.2072880000000001</v>
      </c>
      <c r="AC114">
        <v>7.2340140000000002</v>
      </c>
      <c r="AD114">
        <v>7.2539579999999999</v>
      </c>
      <c r="AE114">
        <v>7.2710179999999998</v>
      </c>
      <c r="AF114">
        <v>7.2854979999999996</v>
      </c>
      <c r="AG114">
        <v>7.2980989999999997</v>
      </c>
      <c r="AH114">
        <v>7.3099090000000002</v>
      </c>
      <c r="AI114">
        <v>7.3219690000000002</v>
      </c>
      <c r="AJ114">
        <v>7.3341950000000002</v>
      </c>
      <c r="AK114" s="15">
        <v>8.0000000000000002E-3</v>
      </c>
    </row>
    <row r="115" spans="1:37" x14ac:dyDescent="0.25">
      <c r="A115" t="s">
        <v>117</v>
      </c>
      <c r="B115" t="s">
        <v>333</v>
      </c>
      <c r="C115" t="s">
        <v>334</v>
      </c>
      <c r="D115" t="s">
        <v>283</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t="s">
        <v>170</v>
      </c>
    </row>
    <row r="116" spans="1:37" x14ac:dyDescent="0.25">
      <c r="A116" t="s">
        <v>120</v>
      </c>
      <c r="B116" t="s">
        <v>335</v>
      </c>
      <c r="C116" t="s">
        <v>336</v>
      </c>
      <c r="D116" t="s">
        <v>280</v>
      </c>
      <c r="F116">
        <v>8.50718</v>
      </c>
      <c r="G116">
        <v>9.4131250000000009</v>
      </c>
      <c r="H116">
        <v>9.8233010000000007</v>
      </c>
      <c r="I116">
        <v>10.065004</v>
      </c>
      <c r="J116">
        <v>10.242554999999999</v>
      </c>
      <c r="K116">
        <v>10.395757</v>
      </c>
      <c r="L116">
        <v>10.539094</v>
      </c>
      <c r="M116">
        <v>10.673995</v>
      </c>
      <c r="N116">
        <v>10.793347000000001</v>
      </c>
      <c r="O116">
        <v>10.914213999999999</v>
      </c>
      <c r="P116">
        <v>11.037400999999999</v>
      </c>
      <c r="Q116">
        <v>11.164014999999999</v>
      </c>
      <c r="R116">
        <v>11.290566999999999</v>
      </c>
      <c r="S116">
        <v>11.410822</v>
      </c>
      <c r="T116">
        <v>11.525159</v>
      </c>
      <c r="U116">
        <v>11.633119000000001</v>
      </c>
      <c r="V116">
        <v>11.729746</v>
      </c>
      <c r="W116">
        <v>11.813636000000001</v>
      </c>
      <c r="X116">
        <v>11.884930000000001</v>
      </c>
      <c r="Y116">
        <v>11.956852</v>
      </c>
      <c r="Z116">
        <v>12.022591</v>
      </c>
      <c r="AA116">
        <v>12.075716</v>
      </c>
      <c r="AB116">
        <v>12.1114</v>
      </c>
      <c r="AC116">
        <v>12.143867</v>
      </c>
      <c r="AD116">
        <v>12.169814000000001</v>
      </c>
      <c r="AE116">
        <v>12.190352000000001</v>
      </c>
      <c r="AF116">
        <v>12.206339</v>
      </c>
      <c r="AG116">
        <v>12.218826999999999</v>
      </c>
      <c r="AH116">
        <v>12.229044</v>
      </c>
      <c r="AI116">
        <v>12.237660999999999</v>
      </c>
      <c r="AJ116">
        <v>12.244778</v>
      </c>
      <c r="AK116" s="15">
        <v>1.2E-2</v>
      </c>
    </row>
    <row r="117" spans="1:37" x14ac:dyDescent="0.25">
      <c r="A117" t="s">
        <v>123</v>
      </c>
      <c r="B117" t="s">
        <v>337</v>
      </c>
      <c r="C117" t="s">
        <v>338</v>
      </c>
      <c r="D117" t="s">
        <v>280</v>
      </c>
      <c r="F117">
        <v>3.2452800000000002</v>
      </c>
      <c r="G117">
        <v>4.4051179999999999</v>
      </c>
      <c r="H117">
        <v>5.2901389999999999</v>
      </c>
      <c r="I117">
        <v>5.9513210000000001</v>
      </c>
      <c r="J117">
        <v>6.4695809999999998</v>
      </c>
      <c r="K117">
        <v>6.9008019999999997</v>
      </c>
      <c r="L117">
        <v>7.2676530000000001</v>
      </c>
      <c r="M117">
        <v>7.5869419999999996</v>
      </c>
      <c r="N117">
        <v>7.8735359999999996</v>
      </c>
      <c r="O117">
        <v>8.1465890000000005</v>
      </c>
      <c r="P117">
        <v>8.4085239999999999</v>
      </c>
      <c r="Q117">
        <v>8.6621469999999992</v>
      </c>
      <c r="R117">
        <v>8.9053699999999996</v>
      </c>
      <c r="S117">
        <v>9.1305209999999999</v>
      </c>
      <c r="T117">
        <v>9.3337289999999999</v>
      </c>
      <c r="U117">
        <v>9.5109169999999992</v>
      </c>
      <c r="V117">
        <v>9.6564230000000002</v>
      </c>
      <c r="W117">
        <v>9.7637160000000005</v>
      </c>
      <c r="X117">
        <v>9.8880540000000003</v>
      </c>
      <c r="Y117">
        <v>10.014220999999999</v>
      </c>
      <c r="Z117">
        <v>10.105171</v>
      </c>
      <c r="AA117">
        <v>10.141617</v>
      </c>
      <c r="AB117">
        <v>10.19082</v>
      </c>
      <c r="AC117">
        <v>10.230651999999999</v>
      </c>
      <c r="AD117">
        <v>10.264436</v>
      </c>
      <c r="AE117">
        <v>10.293386999999999</v>
      </c>
      <c r="AF117">
        <v>10.318455</v>
      </c>
      <c r="AG117">
        <v>10.340541</v>
      </c>
      <c r="AH117">
        <v>10.36084</v>
      </c>
      <c r="AI117">
        <v>10.380164000000001</v>
      </c>
      <c r="AJ117">
        <v>10.398583</v>
      </c>
      <c r="AK117" s="15">
        <v>0.04</v>
      </c>
    </row>
    <row r="118" spans="1:37" x14ac:dyDescent="0.25">
      <c r="A118" t="s">
        <v>126</v>
      </c>
      <c r="B118" t="s">
        <v>339</v>
      </c>
      <c r="C118" t="s">
        <v>340</v>
      </c>
      <c r="D118" t="s">
        <v>283</v>
      </c>
      <c r="F118">
        <v>3.2856359999999998</v>
      </c>
      <c r="G118">
        <v>4.4761309999999996</v>
      </c>
      <c r="H118">
        <v>5.3873939999999996</v>
      </c>
      <c r="I118">
        <v>6.0672300000000003</v>
      </c>
      <c r="J118">
        <v>6.5954100000000002</v>
      </c>
      <c r="K118">
        <v>7.0298829999999999</v>
      </c>
      <c r="L118">
        <v>7.3970830000000003</v>
      </c>
      <c r="M118">
        <v>7.7152050000000001</v>
      </c>
      <c r="N118">
        <v>7.9973489999999998</v>
      </c>
      <c r="O118">
        <v>8.2661759999999997</v>
      </c>
      <c r="P118">
        <v>8.5244300000000006</v>
      </c>
      <c r="Q118">
        <v>8.7742780000000007</v>
      </c>
      <c r="R118">
        <v>9.0146999999999995</v>
      </c>
      <c r="S118">
        <v>9.2395790000000009</v>
      </c>
      <c r="T118">
        <v>9.4422510000000006</v>
      </c>
      <c r="U118">
        <v>9.6183599999999991</v>
      </c>
      <c r="V118">
        <v>9.7625250000000001</v>
      </c>
      <c r="W118">
        <v>9.8684049999999992</v>
      </c>
      <c r="X118">
        <v>9.9944319999999998</v>
      </c>
      <c r="Y118">
        <v>10.122601</v>
      </c>
      <c r="Z118">
        <v>10.214186</v>
      </c>
      <c r="AA118">
        <v>10.250026999999999</v>
      </c>
      <c r="AB118">
        <v>10.301473</v>
      </c>
      <c r="AC118">
        <v>10.346145999999999</v>
      </c>
      <c r="AD118">
        <v>10.384224</v>
      </c>
      <c r="AE118">
        <v>10.416771000000001</v>
      </c>
      <c r="AF118">
        <v>10.444493</v>
      </c>
      <c r="AG118">
        <v>10.468209</v>
      </c>
      <c r="AH118">
        <v>10.489084</v>
      </c>
      <c r="AI118">
        <v>10.507833</v>
      </c>
      <c r="AJ118">
        <v>10.524749</v>
      </c>
      <c r="AK118" s="15">
        <v>0.04</v>
      </c>
    </row>
    <row r="119" spans="1:37" x14ac:dyDescent="0.25">
      <c r="A119" t="s">
        <v>129</v>
      </c>
      <c r="B119" t="s">
        <v>341</v>
      </c>
      <c r="C119" t="s">
        <v>342</v>
      </c>
      <c r="D119" t="s">
        <v>280</v>
      </c>
      <c r="F119">
        <v>6.4930300000000001</v>
      </c>
      <c r="G119">
        <v>6.6515930000000001</v>
      </c>
      <c r="H119">
        <v>6.7221820000000001</v>
      </c>
      <c r="I119">
        <v>6.758788</v>
      </c>
      <c r="J119">
        <v>6.780729</v>
      </c>
      <c r="K119">
        <v>6.7953440000000001</v>
      </c>
      <c r="L119">
        <v>6.8056999999999999</v>
      </c>
      <c r="M119">
        <v>6.813396</v>
      </c>
      <c r="N119">
        <v>6.8196490000000001</v>
      </c>
      <c r="O119">
        <v>6.8250159999999997</v>
      </c>
      <c r="P119">
        <v>6.8297400000000001</v>
      </c>
      <c r="Q119">
        <v>6.833971</v>
      </c>
      <c r="R119">
        <v>6.8377840000000001</v>
      </c>
      <c r="S119">
        <v>6.8411749999999998</v>
      </c>
      <c r="T119">
        <v>6.8441229999999997</v>
      </c>
      <c r="U119">
        <v>6.8466100000000001</v>
      </c>
      <c r="V119">
        <v>6.8485959999999997</v>
      </c>
      <c r="W119">
        <v>6.8500290000000001</v>
      </c>
      <c r="X119">
        <v>6.8506419999999997</v>
      </c>
      <c r="Y119">
        <v>6.8517939999999999</v>
      </c>
      <c r="Z119">
        <v>6.8531750000000002</v>
      </c>
      <c r="AA119">
        <v>6.8540580000000002</v>
      </c>
      <c r="AB119">
        <v>6.8538730000000001</v>
      </c>
      <c r="AC119">
        <v>6.8541569999999998</v>
      </c>
      <c r="AD119">
        <v>6.8544229999999997</v>
      </c>
      <c r="AE119">
        <v>6.8546709999999997</v>
      </c>
      <c r="AF119">
        <v>6.8549030000000002</v>
      </c>
      <c r="AG119">
        <v>6.855111</v>
      </c>
      <c r="AH119">
        <v>6.8553059999999997</v>
      </c>
      <c r="AI119">
        <v>6.855486</v>
      </c>
      <c r="AJ119">
        <v>6.8556499999999998</v>
      </c>
      <c r="AK119" s="15">
        <v>2E-3</v>
      </c>
    </row>
    <row r="120" spans="1:37" x14ac:dyDescent="0.25">
      <c r="A120" t="s">
        <v>343</v>
      </c>
      <c r="B120" t="s">
        <v>344</v>
      </c>
      <c r="C120" t="s">
        <v>345</v>
      </c>
      <c r="F120">
        <v>6.0436370000000004</v>
      </c>
      <c r="G120">
        <v>6.0793020000000002</v>
      </c>
      <c r="H120">
        <v>6.1269169999999997</v>
      </c>
      <c r="I120">
        <v>6.1861499999999996</v>
      </c>
      <c r="J120">
        <v>6.2574310000000004</v>
      </c>
      <c r="K120">
        <v>6.3406029999999998</v>
      </c>
      <c r="L120">
        <v>6.4330360000000004</v>
      </c>
      <c r="M120">
        <v>6.530799</v>
      </c>
      <c r="N120">
        <v>6.6269179999999999</v>
      </c>
      <c r="O120">
        <v>6.7263809999999999</v>
      </c>
      <c r="P120">
        <v>6.8272550000000001</v>
      </c>
      <c r="Q120">
        <v>6.9288540000000003</v>
      </c>
      <c r="R120">
        <v>7.0285780000000004</v>
      </c>
      <c r="S120">
        <v>7.1206719999999999</v>
      </c>
      <c r="T120">
        <v>7.2039879999999998</v>
      </c>
      <c r="U120">
        <v>7.2784399999999998</v>
      </c>
      <c r="V120">
        <v>7.3449280000000003</v>
      </c>
      <c r="W120">
        <v>7.4032999999999998</v>
      </c>
      <c r="X120">
        <v>7.4543920000000004</v>
      </c>
      <c r="Y120">
        <v>7.500464</v>
      </c>
      <c r="Z120">
        <v>7.5414919999999999</v>
      </c>
      <c r="AA120">
        <v>7.57796</v>
      </c>
      <c r="AB120">
        <v>7.608581</v>
      </c>
      <c r="AC120">
        <v>7.6342889999999999</v>
      </c>
      <c r="AD120">
        <v>7.6557250000000003</v>
      </c>
      <c r="AE120">
        <v>7.6741549999999998</v>
      </c>
      <c r="AF120">
        <v>7.6906990000000004</v>
      </c>
      <c r="AG120">
        <v>7.7056480000000001</v>
      </c>
      <c r="AH120">
        <v>7.719633</v>
      </c>
      <c r="AI120">
        <v>7.7335599999999998</v>
      </c>
      <c r="AJ120">
        <v>7.7475719999999999</v>
      </c>
      <c r="AK120" s="15">
        <v>8.0000000000000002E-3</v>
      </c>
    </row>
    <row r="121" spans="1:37" x14ac:dyDescent="0.25">
      <c r="A121" t="s">
        <v>346</v>
      </c>
      <c r="B121" t="s">
        <v>347</v>
      </c>
      <c r="C121" t="s">
        <v>348</v>
      </c>
      <c r="F121">
        <v>7.238181</v>
      </c>
      <c r="G121">
        <v>7.3106159999999996</v>
      </c>
      <c r="H121">
        <v>7.3899489999999997</v>
      </c>
      <c r="I121">
        <v>7.4766839999999997</v>
      </c>
      <c r="J121">
        <v>7.5747030000000004</v>
      </c>
      <c r="K121">
        <v>7.6863210000000004</v>
      </c>
      <c r="L121">
        <v>7.8097329999999996</v>
      </c>
      <c r="M121">
        <v>7.9445509999999997</v>
      </c>
      <c r="N121">
        <v>8.0834510000000002</v>
      </c>
      <c r="O121">
        <v>8.2308420000000009</v>
      </c>
      <c r="P121">
        <v>8.3825859999999999</v>
      </c>
      <c r="Q121">
        <v>8.5364260000000005</v>
      </c>
      <c r="R121">
        <v>8.6869980000000009</v>
      </c>
      <c r="S121">
        <v>8.8273639999999993</v>
      </c>
      <c r="T121">
        <v>8.9563410000000001</v>
      </c>
      <c r="U121">
        <v>9.0734779999999997</v>
      </c>
      <c r="V121">
        <v>9.1788980000000002</v>
      </c>
      <c r="W121">
        <v>9.2730580000000007</v>
      </c>
      <c r="X121">
        <v>9.3587249999999997</v>
      </c>
      <c r="Y121">
        <v>9.4375730000000004</v>
      </c>
      <c r="Z121">
        <v>9.5084780000000002</v>
      </c>
      <c r="AA121">
        <v>9.572991</v>
      </c>
      <c r="AB121">
        <v>9.6297540000000001</v>
      </c>
      <c r="AC121">
        <v>9.6799710000000001</v>
      </c>
      <c r="AD121">
        <v>9.7249739999999996</v>
      </c>
      <c r="AE121">
        <v>9.7670309999999994</v>
      </c>
      <c r="AF121">
        <v>9.8068960000000001</v>
      </c>
      <c r="AG121">
        <v>9.8463209999999997</v>
      </c>
      <c r="AH121">
        <v>9.8857789999999994</v>
      </c>
      <c r="AI121">
        <v>9.9239490000000004</v>
      </c>
      <c r="AJ121">
        <v>9.9616600000000002</v>
      </c>
      <c r="AK121" s="15">
        <v>1.0999999999999999E-2</v>
      </c>
    </row>
    <row r="122" spans="1:37" x14ac:dyDescent="0.25">
      <c r="A122" t="s">
        <v>349</v>
      </c>
      <c r="C122" t="s">
        <v>350</v>
      </c>
    </row>
    <row r="123" spans="1:37" x14ac:dyDescent="0.25">
      <c r="A123" t="s">
        <v>102</v>
      </c>
      <c r="C123" t="s">
        <v>351</v>
      </c>
    </row>
    <row r="124" spans="1:37" x14ac:dyDescent="0.25">
      <c r="A124" t="s">
        <v>104</v>
      </c>
      <c r="B124" t="s">
        <v>352</v>
      </c>
      <c r="C124" t="s">
        <v>353</v>
      </c>
      <c r="D124" t="s">
        <v>354</v>
      </c>
      <c r="F124">
        <v>2.6647099999999999</v>
      </c>
      <c r="G124">
        <v>2.7814009999999998</v>
      </c>
      <c r="H124">
        <v>2.9066510000000001</v>
      </c>
      <c r="I124">
        <v>3.0338509999999999</v>
      </c>
      <c r="J124">
        <v>3.164453</v>
      </c>
      <c r="K124">
        <v>3.2980299999999998</v>
      </c>
      <c r="L124">
        <v>3.4285239999999999</v>
      </c>
      <c r="M124">
        <v>3.552362</v>
      </c>
      <c r="N124">
        <v>3.6737920000000002</v>
      </c>
      <c r="O124">
        <v>3.791614</v>
      </c>
      <c r="P124">
        <v>3.9042479999999999</v>
      </c>
      <c r="Q124">
        <v>4.0121520000000004</v>
      </c>
      <c r="R124">
        <v>4.1180440000000003</v>
      </c>
      <c r="S124">
        <v>4.2119390000000001</v>
      </c>
      <c r="T124">
        <v>4.300122</v>
      </c>
      <c r="U124">
        <v>4.3814979999999997</v>
      </c>
      <c r="V124">
        <v>4.4583180000000002</v>
      </c>
      <c r="W124">
        <v>4.5296260000000004</v>
      </c>
      <c r="X124">
        <v>4.5977399999999999</v>
      </c>
      <c r="Y124">
        <v>4.6569029999999998</v>
      </c>
      <c r="Z124">
        <v>4.7040459999999999</v>
      </c>
      <c r="AA124">
        <v>4.7482499999999996</v>
      </c>
      <c r="AB124">
        <v>4.7867300000000004</v>
      </c>
      <c r="AC124">
        <v>4.8331840000000001</v>
      </c>
      <c r="AD124">
        <v>4.8845739999999997</v>
      </c>
      <c r="AE124">
        <v>4.930364</v>
      </c>
      <c r="AF124">
        <v>4.9668000000000001</v>
      </c>
      <c r="AG124">
        <v>5.0027990000000004</v>
      </c>
      <c r="AH124">
        <v>5.0383779999999998</v>
      </c>
      <c r="AI124">
        <v>5.0621349999999996</v>
      </c>
      <c r="AJ124">
        <v>5.0781039999999997</v>
      </c>
      <c r="AK124" s="15">
        <v>2.1999999999999999E-2</v>
      </c>
    </row>
    <row r="125" spans="1:37" x14ac:dyDescent="0.25">
      <c r="A125" t="s">
        <v>108</v>
      </c>
      <c r="B125" t="s">
        <v>355</v>
      </c>
      <c r="C125" t="s">
        <v>356</v>
      </c>
      <c r="D125" t="s">
        <v>354</v>
      </c>
      <c r="F125">
        <v>1.081769</v>
      </c>
      <c r="G125">
        <v>1.0977410000000001</v>
      </c>
      <c r="H125">
        <v>1.1195999999999999</v>
      </c>
      <c r="I125">
        <v>1.144801</v>
      </c>
      <c r="J125">
        <v>1.1735599999999999</v>
      </c>
      <c r="K125">
        <v>1.206086</v>
      </c>
      <c r="L125">
        <v>1.2402260000000001</v>
      </c>
      <c r="M125">
        <v>1.274222</v>
      </c>
      <c r="N125">
        <v>1.308279</v>
      </c>
      <c r="O125">
        <v>1.3412280000000001</v>
      </c>
      <c r="P125">
        <v>1.374026</v>
      </c>
      <c r="Q125">
        <v>1.405753</v>
      </c>
      <c r="R125">
        <v>1.438642</v>
      </c>
      <c r="S125">
        <v>1.4691289999999999</v>
      </c>
      <c r="T125">
        <v>1.498767</v>
      </c>
      <c r="U125">
        <v>1.5270820000000001</v>
      </c>
      <c r="V125">
        <v>1.556468</v>
      </c>
      <c r="W125">
        <v>1.586519</v>
      </c>
      <c r="X125">
        <v>1.6163289999999999</v>
      </c>
      <c r="Y125">
        <v>1.6454169999999999</v>
      </c>
      <c r="Z125">
        <v>1.6740660000000001</v>
      </c>
      <c r="AA125">
        <v>1.7057370000000001</v>
      </c>
      <c r="AB125">
        <v>1.7352609999999999</v>
      </c>
      <c r="AC125">
        <v>1.7680720000000001</v>
      </c>
      <c r="AD125">
        <v>1.805898</v>
      </c>
      <c r="AE125">
        <v>1.845585</v>
      </c>
      <c r="AF125">
        <v>1.884727</v>
      </c>
      <c r="AG125">
        <v>1.9248879999999999</v>
      </c>
      <c r="AH125">
        <v>1.965568</v>
      </c>
      <c r="AI125">
        <v>2.0020380000000002</v>
      </c>
      <c r="AJ125">
        <v>2.0353880000000002</v>
      </c>
      <c r="AK125" s="15">
        <v>2.1000000000000001E-2</v>
      </c>
    </row>
    <row r="126" spans="1:37" x14ac:dyDescent="0.25">
      <c r="A126" t="s">
        <v>111</v>
      </c>
      <c r="B126" t="s">
        <v>357</v>
      </c>
      <c r="C126" t="s">
        <v>358</v>
      </c>
      <c r="D126" t="s">
        <v>354</v>
      </c>
      <c r="F126">
        <v>5.9100000000000005E-4</v>
      </c>
      <c r="G126">
        <v>8.3699999999999996E-4</v>
      </c>
      <c r="H126">
        <v>1.1119999999999999E-3</v>
      </c>
      <c r="I126">
        <v>1.407E-3</v>
      </c>
      <c r="J126">
        <v>1.725E-3</v>
      </c>
      <c r="K126">
        <v>2.0660000000000001E-3</v>
      </c>
      <c r="L126">
        <v>2.4199999999999998E-3</v>
      </c>
      <c r="M126">
        <v>2.7810000000000001E-3</v>
      </c>
      <c r="N126">
        <v>3.16E-3</v>
      </c>
      <c r="O126">
        <v>3.5539999999999999E-3</v>
      </c>
      <c r="P126">
        <v>3.9589999999999998E-3</v>
      </c>
      <c r="Q126">
        <v>4.3800000000000002E-3</v>
      </c>
      <c r="R126">
        <v>4.8180000000000002E-3</v>
      </c>
      <c r="S126">
        <v>5.2719999999999998E-3</v>
      </c>
      <c r="T126">
        <v>5.7299999999999999E-3</v>
      </c>
      <c r="U126">
        <v>6.2009999999999999E-3</v>
      </c>
      <c r="V126">
        <v>6.6950000000000004E-3</v>
      </c>
      <c r="W126">
        <v>7.208E-3</v>
      </c>
      <c r="X126">
        <v>7.7419999999999998E-3</v>
      </c>
      <c r="Y126">
        <v>8.2990000000000008E-3</v>
      </c>
      <c r="Z126">
        <v>8.8749999999999992E-3</v>
      </c>
      <c r="AA126">
        <v>9.4699999999999993E-3</v>
      </c>
      <c r="AB126">
        <v>1.0087E-2</v>
      </c>
      <c r="AC126">
        <v>1.0722000000000001E-2</v>
      </c>
      <c r="AD126">
        <v>1.1377999999999999E-2</v>
      </c>
      <c r="AE126">
        <v>1.2062E-2</v>
      </c>
      <c r="AF126">
        <v>1.2766E-2</v>
      </c>
      <c r="AG126">
        <v>1.3488E-2</v>
      </c>
      <c r="AH126">
        <v>1.4239999999999999E-2</v>
      </c>
      <c r="AI126">
        <v>1.5010000000000001E-2</v>
      </c>
      <c r="AJ126">
        <v>1.5798E-2</v>
      </c>
      <c r="AK126" s="15">
        <v>0.11600000000000001</v>
      </c>
    </row>
    <row r="127" spans="1:37" x14ac:dyDescent="0.25">
      <c r="A127" t="s">
        <v>114</v>
      </c>
      <c r="B127" t="s">
        <v>359</v>
      </c>
      <c r="C127" t="s">
        <v>360</v>
      </c>
      <c r="D127" t="s">
        <v>354</v>
      </c>
      <c r="F127">
        <v>2.6600000000000001E-4</v>
      </c>
      <c r="G127">
        <v>3.86E-4</v>
      </c>
      <c r="H127">
        <v>5.1400000000000003E-4</v>
      </c>
      <c r="I127">
        <v>6.4599999999999998E-4</v>
      </c>
      <c r="J127">
        <v>7.85E-4</v>
      </c>
      <c r="K127">
        <v>9.2800000000000001E-4</v>
      </c>
      <c r="L127">
        <v>1.072E-3</v>
      </c>
      <c r="M127">
        <v>1.214E-3</v>
      </c>
      <c r="N127">
        <v>1.358E-3</v>
      </c>
      <c r="O127">
        <v>1.503E-3</v>
      </c>
      <c r="P127">
        <v>1.6490000000000001E-3</v>
      </c>
      <c r="Q127">
        <v>1.7949999999999999E-3</v>
      </c>
      <c r="R127">
        <v>1.9419999999999999E-3</v>
      </c>
      <c r="S127">
        <v>2.0899999999999998E-3</v>
      </c>
      <c r="T127">
        <v>2.2390000000000001E-3</v>
      </c>
      <c r="U127">
        <v>2.3900000000000002E-3</v>
      </c>
      <c r="V127">
        <v>2.5400000000000002E-3</v>
      </c>
      <c r="W127">
        <v>2.689E-3</v>
      </c>
      <c r="X127">
        <v>2.8389999999999999E-3</v>
      </c>
      <c r="Y127">
        <v>2.9889999999999999E-3</v>
      </c>
      <c r="Z127">
        <v>3.1389999999999999E-3</v>
      </c>
      <c r="AA127">
        <v>3.29E-3</v>
      </c>
      <c r="AB127">
        <v>3.4420000000000002E-3</v>
      </c>
      <c r="AC127">
        <v>3.5950000000000001E-3</v>
      </c>
      <c r="AD127">
        <v>3.7490000000000002E-3</v>
      </c>
      <c r="AE127">
        <v>3.9069999999999999E-3</v>
      </c>
      <c r="AF127">
        <v>4.0670000000000003E-3</v>
      </c>
      <c r="AG127">
        <v>4.2290000000000001E-3</v>
      </c>
      <c r="AH127">
        <v>4.3959999999999997E-3</v>
      </c>
      <c r="AI127">
        <v>4.5659999999999997E-3</v>
      </c>
      <c r="AJ127">
        <v>4.738E-3</v>
      </c>
      <c r="AK127" s="15">
        <v>0.10100000000000001</v>
      </c>
    </row>
    <row r="128" spans="1:37" x14ac:dyDescent="0.25">
      <c r="A128" t="s">
        <v>117</v>
      </c>
      <c r="B128" t="s">
        <v>361</v>
      </c>
      <c r="C128" t="s">
        <v>362</v>
      </c>
      <c r="D128" t="s">
        <v>354</v>
      </c>
      <c r="F128">
        <v>0.24854999999999999</v>
      </c>
      <c r="G128">
        <v>0.27444000000000002</v>
      </c>
      <c r="H128">
        <v>0.30266599999999999</v>
      </c>
      <c r="I128">
        <v>0.33228400000000002</v>
      </c>
      <c r="J128">
        <v>0.36375200000000002</v>
      </c>
      <c r="K128">
        <v>0.39687899999999998</v>
      </c>
      <c r="L128">
        <v>0.43123099999999998</v>
      </c>
      <c r="M128">
        <v>0.46636100000000003</v>
      </c>
      <c r="N128">
        <v>0.50258800000000003</v>
      </c>
      <c r="O128">
        <v>0.54051000000000005</v>
      </c>
      <c r="P128">
        <v>0.57905399999999996</v>
      </c>
      <c r="Q128">
        <v>0.61887599999999998</v>
      </c>
      <c r="R128">
        <v>0.660443</v>
      </c>
      <c r="S128">
        <v>0.70391400000000004</v>
      </c>
      <c r="T128">
        <v>0.74932299999999996</v>
      </c>
      <c r="U128">
        <v>0.79656099999999996</v>
      </c>
      <c r="V128">
        <v>0.84525399999999995</v>
      </c>
      <c r="W128">
        <v>0.89527800000000002</v>
      </c>
      <c r="X128">
        <v>0.94711100000000004</v>
      </c>
      <c r="Y128">
        <v>1.0007839999999999</v>
      </c>
      <c r="Z128">
        <v>1.0561720000000001</v>
      </c>
      <c r="AA128">
        <v>1.114025</v>
      </c>
      <c r="AB128">
        <v>1.1750309999999999</v>
      </c>
      <c r="AC128">
        <v>1.23793</v>
      </c>
      <c r="AD128">
        <v>1.3016700000000001</v>
      </c>
      <c r="AE128">
        <v>1.36564</v>
      </c>
      <c r="AF128">
        <v>1.429543</v>
      </c>
      <c r="AG128">
        <v>1.4939150000000001</v>
      </c>
      <c r="AH128">
        <v>1.560413</v>
      </c>
      <c r="AI128">
        <v>1.625737</v>
      </c>
      <c r="AJ128">
        <v>1.6913609999999999</v>
      </c>
      <c r="AK128" s="15">
        <v>6.6000000000000003E-2</v>
      </c>
    </row>
    <row r="129" spans="1:37" x14ac:dyDescent="0.25">
      <c r="A129" t="s">
        <v>120</v>
      </c>
      <c r="B129" t="s">
        <v>363</v>
      </c>
      <c r="C129" t="s">
        <v>364</v>
      </c>
      <c r="D129" t="s">
        <v>354</v>
      </c>
      <c r="F129">
        <v>3.28E-4</v>
      </c>
      <c r="G129">
        <v>6.1700000000000004E-4</v>
      </c>
      <c r="H129">
        <v>9.3599999999999998E-4</v>
      </c>
      <c r="I129">
        <v>1.276E-3</v>
      </c>
      <c r="J129">
        <v>1.6440000000000001E-3</v>
      </c>
      <c r="K129">
        <v>2.039E-3</v>
      </c>
      <c r="L129">
        <v>2.4480000000000001E-3</v>
      </c>
      <c r="M129">
        <v>2.8670000000000002E-3</v>
      </c>
      <c r="N129">
        <v>3.3059999999999999E-3</v>
      </c>
      <c r="O129">
        <v>3.7629999999999999E-3</v>
      </c>
      <c r="P129">
        <v>4.2329999999999998E-3</v>
      </c>
      <c r="Q129">
        <v>4.7200000000000002E-3</v>
      </c>
      <c r="R129">
        <v>5.228E-3</v>
      </c>
      <c r="S129">
        <v>5.7549999999999997E-3</v>
      </c>
      <c r="T129">
        <v>6.3020000000000003E-3</v>
      </c>
      <c r="U129">
        <v>6.8719999999999996E-3</v>
      </c>
      <c r="V129">
        <v>7.4599999999999996E-3</v>
      </c>
      <c r="W129">
        <v>8.064E-3</v>
      </c>
      <c r="X129">
        <v>8.6899999999999998E-3</v>
      </c>
      <c r="Y129">
        <v>9.3390000000000001E-3</v>
      </c>
      <c r="Z129">
        <v>1.0008E-2</v>
      </c>
      <c r="AA129">
        <v>1.0697999999999999E-2</v>
      </c>
      <c r="AB129">
        <v>1.1412E-2</v>
      </c>
      <c r="AC129">
        <v>1.2147E-2</v>
      </c>
      <c r="AD129">
        <v>1.2897E-2</v>
      </c>
      <c r="AE129">
        <v>1.3677E-2</v>
      </c>
      <c r="AF129">
        <v>1.4484E-2</v>
      </c>
      <c r="AG129">
        <v>1.5313999999999999E-2</v>
      </c>
      <c r="AH129">
        <v>1.6178999999999999E-2</v>
      </c>
      <c r="AI129">
        <v>1.7066999999999999E-2</v>
      </c>
      <c r="AJ129">
        <v>1.7975999999999999E-2</v>
      </c>
      <c r="AK129" s="15">
        <v>0.14299999999999999</v>
      </c>
    </row>
    <row r="130" spans="1:37" x14ac:dyDescent="0.25">
      <c r="A130" t="s">
        <v>123</v>
      </c>
      <c r="B130" t="s">
        <v>365</v>
      </c>
      <c r="C130" t="s">
        <v>366</v>
      </c>
      <c r="D130" t="s">
        <v>354</v>
      </c>
      <c r="F130">
        <v>2.6899999999999998E-4</v>
      </c>
      <c r="G130">
        <v>5.7700000000000004E-4</v>
      </c>
      <c r="H130">
        <v>9.2000000000000003E-4</v>
      </c>
      <c r="I130">
        <v>1.2880000000000001E-3</v>
      </c>
      <c r="J130">
        <v>1.686E-3</v>
      </c>
      <c r="K130">
        <v>2.1120000000000002E-3</v>
      </c>
      <c r="L130">
        <v>2.555E-3</v>
      </c>
      <c r="M130">
        <v>3.0079999999999998E-3</v>
      </c>
      <c r="N130">
        <v>3.4819999999999999E-3</v>
      </c>
      <c r="O130">
        <v>3.9760000000000004E-3</v>
      </c>
      <c r="P130">
        <v>4.4840000000000001E-3</v>
      </c>
      <c r="Q130">
        <v>5.0109999999999998E-3</v>
      </c>
      <c r="R130">
        <v>5.5599999999999998E-3</v>
      </c>
      <c r="S130">
        <v>6.13E-3</v>
      </c>
      <c r="T130">
        <v>6.7210000000000004E-3</v>
      </c>
      <c r="U130">
        <v>7.3369999999999998E-3</v>
      </c>
      <c r="V130">
        <v>7.9729999999999992E-3</v>
      </c>
      <c r="W130">
        <v>8.626E-3</v>
      </c>
      <c r="X130">
        <v>9.3039999999999998E-3</v>
      </c>
      <c r="Y130">
        <v>1.0005E-2</v>
      </c>
      <c r="Z130">
        <v>1.0728E-2</v>
      </c>
      <c r="AA130">
        <v>1.1475000000000001E-2</v>
      </c>
      <c r="AB130">
        <v>1.2246E-2</v>
      </c>
      <c r="AC130">
        <v>1.3041000000000001E-2</v>
      </c>
      <c r="AD130">
        <v>1.3860000000000001E-2</v>
      </c>
      <c r="AE130">
        <v>1.4715000000000001E-2</v>
      </c>
      <c r="AF130">
        <v>1.5594E-2</v>
      </c>
      <c r="AG130">
        <v>1.6494999999999999E-2</v>
      </c>
      <c r="AH130">
        <v>1.7432E-2</v>
      </c>
      <c r="AI130">
        <v>1.8394000000000001E-2</v>
      </c>
      <c r="AJ130">
        <v>1.9376000000000001E-2</v>
      </c>
      <c r="AK130" s="15">
        <v>0.153</v>
      </c>
    </row>
    <row r="131" spans="1:37" x14ac:dyDescent="0.25">
      <c r="A131" t="s">
        <v>126</v>
      </c>
      <c r="B131" t="s">
        <v>367</v>
      </c>
      <c r="C131" t="s">
        <v>368</v>
      </c>
      <c r="D131" t="s">
        <v>354</v>
      </c>
      <c r="F131">
        <v>2.7300000000000002E-4</v>
      </c>
      <c r="G131">
        <v>5.8600000000000004E-4</v>
      </c>
      <c r="H131">
        <v>9.3400000000000004E-4</v>
      </c>
      <c r="I131">
        <v>1.3079999999999999E-3</v>
      </c>
      <c r="J131">
        <v>1.712E-3</v>
      </c>
      <c r="K131">
        <v>2.1440000000000001E-3</v>
      </c>
      <c r="L131">
        <v>2.594E-3</v>
      </c>
      <c r="M131">
        <v>3.0530000000000002E-3</v>
      </c>
      <c r="N131">
        <v>3.5339999999999998E-3</v>
      </c>
      <c r="O131">
        <v>4.0359999999999997E-3</v>
      </c>
      <c r="P131">
        <v>4.5510000000000004E-3</v>
      </c>
      <c r="Q131">
        <v>5.0860000000000002E-3</v>
      </c>
      <c r="R131">
        <v>5.6429999999999996E-3</v>
      </c>
      <c r="S131">
        <v>6.2220000000000001E-3</v>
      </c>
      <c r="T131">
        <v>6.8219999999999999E-3</v>
      </c>
      <c r="U131">
        <v>7.4469999999999996E-3</v>
      </c>
      <c r="V131">
        <v>8.0929999999999995E-3</v>
      </c>
      <c r="W131">
        <v>8.7559999999999999E-3</v>
      </c>
      <c r="X131">
        <v>9.443E-3</v>
      </c>
      <c r="Y131">
        <v>1.0155000000000001E-2</v>
      </c>
      <c r="Z131">
        <v>1.0888999999999999E-2</v>
      </c>
      <c r="AA131">
        <v>1.1646999999999999E-2</v>
      </c>
      <c r="AB131">
        <v>1.243E-2</v>
      </c>
      <c r="AC131">
        <v>1.3236E-2</v>
      </c>
      <c r="AD131">
        <v>1.4068000000000001E-2</v>
      </c>
      <c r="AE131">
        <v>1.4935E-2</v>
      </c>
      <c r="AF131">
        <v>1.5827999999999998E-2</v>
      </c>
      <c r="AG131">
        <v>1.6743000000000001E-2</v>
      </c>
      <c r="AH131">
        <v>1.7694000000000001E-2</v>
      </c>
      <c r="AI131">
        <v>1.8669999999999999E-2</v>
      </c>
      <c r="AJ131">
        <v>1.9667E-2</v>
      </c>
      <c r="AK131" s="15">
        <v>0.153</v>
      </c>
    </row>
    <row r="132" spans="1:37" x14ac:dyDescent="0.25">
      <c r="A132" t="s">
        <v>129</v>
      </c>
      <c r="B132" t="s">
        <v>369</v>
      </c>
      <c r="C132" t="s">
        <v>370</v>
      </c>
      <c r="D132" t="s">
        <v>354</v>
      </c>
      <c r="F132">
        <v>0</v>
      </c>
      <c r="G132">
        <v>0</v>
      </c>
      <c r="H132">
        <v>0</v>
      </c>
      <c r="I132">
        <v>9.9999999999999995E-7</v>
      </c>
      <c r="J132">
        <v>9.9999999999999995E-7</v>
      </c>
      <c r="K132">
        <v>9.9999999999999995E-7</v>
      </c>
      <c r="L132">
        <v>9.9999999999999995E-7</v>
      </c>
      <c r="M132">
        <v>9.9999999999999995E-7</v>
      </c>
      <c r="N132">
        <v>9.9999999999999995E-7</v>
      </c>
      <c r="O132">
        <v>1.9999999999999999E-6</v>
      </c>
      <c r="P132">
        <v>1.9999999999999999E-6</v>
      </c>
      <c r="Q132">
        <v>1.9999999999999999E-6</v>
      </c>
      <c r="R132">
        <v>1.9999999999999999E-6</v>
      </c>
      <c r="S132">
        <v>1.9999999999999999E-6</v>
      </c>
      <c r="T132">
        <v>1.9999999999999999E-6</v>
      </c>
      <c r="U132">
        <v>3.0000000000000001E-6</v>
      </c>
      <c r="V132">
        <v>3.0000000000000001E-6</v>
      </c>
      <c r="W132">
        <v>3.0000000000000001E-6</v>
      </c>
      <c r="X132">
        <v>3.0000000000000001E-6</v>
      </c>
      <c r="Y132">
        <v>3.0000000000000001E-6</v>
      </c>
      <c r="Z132">
        <v>3.0000000000000001E-6</v>
      </c>
      <c r="AA132">
        <v>3.0000000000000001E-6</v>
      </c>
      <c r="AB132">
        <v>3.9999999999999998E-6</v>
      </c>
      <c r="AC132">
        <v>3.9999999999999998E-6</v>
      </c>
      <c r="AD132">
        <v>3.9999999999999998E-6</v>
      </c>
      <c r="AE132">
        <v>3.9999999999999998E-6</v>
      </c>
      <c r="AF132">
        <v>3.9999999999999998E-6</v>
      </c>
      <c r="AG132">
        <v>3.9999999999999998E-6</v>
      </c>
      <c r="AH132">
        <v>3.9999999999999998E-6</v>
      </c>
      <c r="AI132">
        <v>3.9999999999999998E-6</v>
      </c>
      <c r="AJ132">
        <v>3.9999999999999998E-6</v>
      </c>
      <c r="AK132" s="15">
        <v>0.123</v>
      </c>
    </row>
    <row r="133" spans="1:37" x14ac:dyDescent="0.25">
      <c r="A133" t="s">
        <v>132</v>
      </c>
      <c r="B133" t="s">
        <v>371</v>
      </c>
      <c r="C133" t="s">
        <v>372</v>
      </c>
      <c r="D133" t="s">
        <v>354</v>
      </c>
      <c r="F133">
        <v>3.996756</v>
      </c>
      <c r="G133">
        <v>4.1565849999999998</v>
      </c>
      <c r="H133">
        <v>4.3333339999999998</v>
      </c>
      <c r="I133">
        <v>4.516864</v>
      </c>
      <c r="J133">
        <v>4.7093189999999998</v>
      </c>
      <c r="K133">
        <v>4.9102860000000002</v>
      </c>
      <c r="L133">
        <v>5.1110709999999999</v>
      </c>
      <c r="M133">
        <v>5.3058709999999998</v>
      </c>
      <c r="N133">
        <v>5.4994969999999999</v>
      </c>
      <c r="O133">
        <v>5.6901840000000004</v>
      </c>
      <c r="P133">
        <v>5.8762040000000004</v>
      </c>
      <c r="Q133">
        <v>6.0577759999999996</v>
      </c>
      <c r="R133">
        <v>6.2403209999999998</v>
      </c>
      <c r="S133">
        <v>6.4104520000000003</v>
      </c>
      <c r="T133">
        <v>6.5760269999999998</v>
      </c>
      <c r="U133">
        <v>6.7353880000000004</v>
      </c>
      <c r="V133">
        <v>6.8928010000000004</v>
      </c>
      <c r="W133">
        <v>7.0467659999999999</v>
      </c>
      <c r="X133">
        <v>7.1991969999999998</v>
      </c>
      <c r="Y133">
        <v>7.3438910000000002</v>
      </c>
      <c r="Z133">
        <v>7.4779289999999996</v>
      </c>
      <c r="AA133">
        <v>7.6145899999999997</v>
      </c>
      <c r="AB133">
        <v>7.7466369999999998</v>
      </c>
      <c r="AC133">
        <v>7.8919249999999996</v>
      </c>
      <c r="AD133">
        <v>8.0480879999999999</v>
      </c>
      <c r="AE133">
        <v>8.2008910000000004</v>
      </c>
      <c r="AF133">
        <v>8.3438079999999992</v>
      </c>
      <c r="AG133">
        <v>8.4878730000000004</v>
      </c>
      <c r="AH133">
        <v>8.6342979999999994</v>
      </c>
      <c r="AI133">
        <v>8.7636160000000007</v>
      </c>
      <c r="AJ133">
        <v>8.8824140000000007</v>
      </c>
      <c r="AK133" s="15">
        <v>2.7E-2</v>
      </c>
    </row>
    <row r="134" spans="1:37" x14ac:dyDescent="0.25">
      <c r="A134" t="s">
        <v>135</v>
      </c>
      <c r="C134" t="s">
        <v>373</v>
      </c>
    </row>
    <row r="135" spans="1:37" x14ac:dyDescent="0.25">
      <c r="A135" t="s">
        <v>104</v>
      </c>
      <c r="B135" t="s">
        <v>374</v>
      </c>
      <c r="C135" t="s">
        <v>375</v>
      </c>
      <c r="D135" t="s">
        <v>354</v>
      </c>
      <c r="F135">
        <v>2.113826</v>
      </c>
      <c r="G135">
        <v>2.1331380000000002</v>
      </c>
      <c r="H135">
        <v>2.1724869999999998</v>
      </c>
      <c r="I135">
        <v>2.2232660000000002</v>
      </c>
      <c r="J135">
        <v>2.282241</v>
      </c>
      <c r="K135">
        <v>2.3470219999999999</v>
      </c>
      <c r="L135">
        <v>2.4114849999999999</v>
      </c>
      <c r="M135">
        <v>2.4684629999999999</v>
      </c>
      <c r="N135">
        <v>2.5212370000000002</v>
      </c>
      <c r="O135">
        <v>2.5701049999999999</v>
      </c>
      <c r="P135">
        <v>2.617991</v>
      </c>
      <c r="Q135">
        <v>2.6649159999999998</v>
      </c>
      <c r="R135">
        <v>2.7149529999999999</v>
      </c>
      <c r="S135">
        <v>2.7632249999999998</v>
      </c>
      <c r="T135">
        <v>2.810711</v>
      </c>
      <c r="U135">
        <v>2.861796</v>
      </c>
      <c r="V135">
        <v>2.917745</v>
      </c>
      <c r="W135">
        <v>2.975346</v>
      </c>
      <c r="X135">
        <v>3.0332560000000002</v>
      </c>
      <c r="Y135">
        <v>3.09273</v>
      </c>
      <c r="Z135">
        <v>3.154671</v>
      </c>
      <c r="AA135">
        <v>3.2177359999999999</v>
      </c>
      <c r="AB135">
        <v>3.283099</v>
      </c>
      <c r="AC135">
        <v>3.3554979999999999</v>
      </c>
      <c r="AD135">
        <v>3.4331309999999999</v>
      </c>
      <c r="AE135">
        <v>3.513722</v>
      </c>
      <c r="AF135">
        <v>3.594338</v>
      </c>
      <c r="AG135">
        <v>3.673692</v>
      </c>
      <c r="AH135">
        <v>3.7533599999999998</v>
      </c>
      <c r="AI135">
        <v>3.8341240000000001</v>
      </c>
      <c r="AJ135">
        <v>3.9139870000000001</v>
      </c>
      <c r="AK135" s="15">
        <v>2.1000000000000001E-2</v>
      </c>
    </row>
    <row r="136" spans="1:37" x14ac:dyDescent="0.25">
      <c r="A136" t="s">
        <v>108</v>
      </c>
      <c r="B136" t="s">
        <v>376</v>
      </c>
      <c r="C136" t="s">
        <v>377</v>
      </c>
      <c r="D136" t="s">
        <v>354</v>
      </c>
      <c r="F136">
        <v>1.4032720000000001</v>
      </c>
      <c r="G136">
        <v>1.3900680000000001</v>
      </c>
      <c r="H136">
        <v>1.3899840000000001</v>
      </c>
      <c r="I136">
        <v>1.398344</v>
      </c>
      <c r="J136">
        <v>1.412763</v>
      </c>
      <c r="K136">
        <v>1.4323399999999999</v>
      </c>
      <c r="L136">
        <v>1.453503</v>
      </c>
      <c r="M136">
        <v>1.472623</v>
      </c>
      <c r="N136">
        <v>1.4898849999999999</v>
      </c>
      <c r="O136">
        <v>1.5060899999999999</v>
      </c>
      <c r="P136">
        <v>1.52278</v>
      </c>
      <c r="Q136">
        <v>1.538395</v>
      </c>
      <c r="R136">
        <v>1.5569230000000001</v>
      </c>
      <c r="S136">
        <v>1.5744849999999999</v>
      </c>
      <c r="T136">
        <v>1.592759</v>
      </c>
      <c r="U136">
        <v>1.614851</v>
      </c>
      <c r="V136">
        <v>1.639389</v>
      </c>
      <c r="W136">
        <v>1.665038</v>
      </c>
      <c r="X136">
        <v>1.691109</v>
      </c>
      <c r="Y136">
        <v>1.7199770000000001</v>
      </c>
      <c r="Z136">
        <v>1.749814</v>
      </c>
      <c r="AA136">
        <v>1.7819529999999999</v>
      </c>
      <c r="AB136">
        <v>1.815777</v>
      </c>
      <c r="AC136">
        <v>1.852463</v>
      </c>
      <c r="AD136">
        <v>1.89076</v>
      </c>
      <c r="AE136">
        <v>1.928831</v>
      </c>
      <c r="AF136">
        <v>1.9661459999999999</v>
      </c>
      <c r="AG136">
        <v>2.0015149999999999</v>
      </c>
      <c r="AH136">
        <v>2.036003</v>
      </c>
      <c r="AI136">
        <v>2.0706730000000002</v>
      </c>
      <c r="AJ136">
        <v>2.1033520000000001</v>
      </c>
      <c r="AK136" s="15">
        <v>1.4E-2</v>
      </c>
    </row>
    <row r="137" spans="1:37" x14ac:dyDescent="0.25">
      <c r="A137" t="s">
        <v>111</v>
      </c>
      <c r="B137" t="s">
        <v>378</v>
      </c>
      <c r="C137" t="s">
        <v>379</v>
      </c>
      <c r="D137" t="s">
        <v>354</v>
      </c>
      <c r="F137">
        <v>3.166E-3</v>
      </c>
      <c r="G137">
        <v>3.0279999999999999E-3</v>
      </c>
      <c r="H137">
        <v>2.99E-3</v>
      </c>
      <c r="I137">
        <v>3.0200000000000001E-3</v>
      </c>
      <c r="J137">
        <v>3.0999999999999999E-3</v>
      </c>
      <c r="K137">
        <v>3.2200000000000002E-3</v>
      </c>
      <c r="L137">
        <v>3.3660000000000001E-3</v>
      </c>
      <c r="M137">
        <v>3.516E-3</v>
      </c>
      <c r="N137">
        <v>3.673E-3</v>
      </c>
      <c r="O137">
        <v>3.826E-3</v>
      </c>
      <c r="P137">
        <v>3.9919999999999999E-3</v>
      </c>
      <c r="Q137">
        <v>4.1640000000000002E-3</v>
      </c>
      <c r="R137">
        <v>4.3540000000000002E-3</v>
      </c>
      <c r="S137">
        <v>4.5700000000000003E-3</v>
      </c>
      <c r="T137">
        <v>4.7879999999999997E-3</v>
      </c>
      <c r="U137">
        <v>5.0179999999999999E-3</v>
      </c>
      <c r="V137">
        <v>5.2789999999999998E-3</v>
      </c>
      <c r="W137">
        <v>5.5630000000000002E-3</v>
      </c>
      <c r="X137">
        <v>5.8659999999999997E-3</v>
      </c>
      <c r="Y137">
        <v>6.1960000000000001E-3</v>
      </c>
      <c r="Z137">
        <v>6.5529999999999998E-3</v>
      </c>
      <c r="AA137">
        <v>6.9350000000000002E-3</v>
      </c>
      <c r="AB137">
        <v>7.3350000000000004E-3</v>
      </c>
      <c r="AC137">
        <v>7.7539999999999996E-3</v>
      </c>
      <c r="AD137">
        <v>8.1910000000000004E-3</v>
      </c>
      <c r="AE137">
        <v>8.6470000000000002E-3</v>
      </c>
      <c r="AF137">
        <v>9.1240000000000002E-3</v>
      </c>
      <c r="AG137">
        <v>9.6089999999999995E-3</v>
      </c>
      <c r="AH137">
        <v>1.0113E-2</v>
      </c>
      <c r="AI137">
        <v>1.0579E-2</v>
      </c>
      <c r="AJ137">
        <v>1.1084E-2</v>
      </c>
      <c r="AK137" s="15">
        <v>4.2999999999999997E-2</v>
      </c>
    </row>
    <row r="138" spans="1:37" x14ac:dyDescent="0.25">
      <c r="A138" t="s">
        <v>114</v>
      </c>
      <c r="B138" t="s">
        <v>380</v>
      </c>
      <c r="C138" t="s">
        <v>381</v>
      </c>
      <c r="D138" t="s">
        <v>354</v>
      </c>
      <c r="F138">
        <v>2.8370000000000001E-3</v>
      </c>
      <c r="G138">
        <v>3.235E-3</v>
      </c>
      <c r="H138">
        <v>3.712E-3</v>
      </c>
      <c r="I138">
        <v>4.2329999999999998E-3</v>
      </c>
      <c r="J138">
        <v>4.7819999999999998E-3</v>
      </c>
      <c r="K138">
        <v>5.3480000000000003E-3</v>
      </c>
      <c r="L138">
        <v>5.9059999999999998E-3</v>
      </c>
      <c r="M138">
        <v>6.4310000000000001E-3</v>
      </c>
      <c r="N138">
        <v>6.9340000000000001E-3</v>
      </c>
      <c r="O138">
        <v>7.4250000000000002E-3</v>
      </c>
      <c r="P138">
        <v>7.9070000000000008E-3</v>
      </c>
      <c r="Q138">
        <v>8.3850000000000001E-3</v>
      </c>
      <c r="R138">
        <v>8.8690000000000001E-3</v>
      </c>
      <c r="S138">
        <v>9.3559999999999997E-3</v>
      </c>
      <c r="T138">
        <v>9.8449999999999996E-3</v>
      </c>
      <c r="U138">
        <v>1.0336E-2</v>
      </c>
      <c r="V138">
        <v>1.0829E-2</v>
      </c>
      <c r="W138">
        <v>1.1320999999999999E-2</v>
      </c>
      <c r="X138">
        <v>1.1809E-2</v>
      </c>
      <c r="Y138">
        <v>1.2314E-2</v>
      </c>
      <c r="Z138">
        <v>1.2839E-2</v>
      </c>
      <c r="AA138">
        <v>1.3362000000000001E-2</v>
      </c>
      <c r="AB138">
        <v>1.3893000000000001E-2</v>
      </c>
      <c r="AC138">
        <v>1.4408000000000001E-2</v>
      </c>
      <c r="AD138">
        <v>1.4916E-2</v>
      </c>
      <c r="AE138">
        <v>1.5443999999999999E-2</v>
      </c>
      <c r="AF138">
        <v>1.5986E-2</v>
      </c>
      <c r="AG138">
        <v>1.6514999999999998E-2</v>
      </c>
      <c r="AH138">
        <v>1.7042999999999999E-2</v>
      </c>
      <c r="AI138">
        <v>1.7590999999999999E-2</v>
      </c>
      <c r="AJ138">
        <v>1.8157E-2</v>
      </c>
      <c r="AK138" s="15">
        <v>6.4000000000000001E-2</v>
      </c>
    </row>
    <row r="139" spans="1:37" x14ac:dyDescent="0.25">
      <c r="A139" t="s">
        <v>117</v>
      </c>
      <c r="B139" t="s">
        <v>382</v>
      </c>
      <c r="C139" t="s">
        <v>383</v>
      </c>
      <c r="D139" t="s">
        <v>354</v>
      </c>
      <c r="F139">
        <v>3.2770000000000001E-2</v>
      </c>
      <c r="G139">
        <v>3.7170000000000002E-2</v>
      </c>
      <c r="H139">
        <v>4.2429000000000001E-2</v>
      </c>
      <c r="I139">
        <v>4.8176999999999998E-2</v>
      </c>
      <c r="J139">
        <v>5.4232000000000002E-2</v>
      </c>
      <c r="K139">
        <v>6.0486999999999999E-2</v>
      </c>
      <c r="L139">
        <v>6.6742999999999997E-2</v>
      </c>
      <c r="M139">
        <v>7.2718000000000005E-2</v>
      </c>
      <c r="N139">
        <v>7.8552999999999998E-2</v>
      </c>
      <c r="O139">
        <v>8.4390000000000007E-2</v>
      </c>
      <c r="P139">
        <v>9.0265999999999999E-2</v>
      </c>
      <c r="Q139">
        <v>9.6306000000000003E-2</v>
      </c>
      <c r="R139">
        <v>0.102632</v>
      </c>
      <c r="S139">
        <v>0.10924200000000001</v>
      </c>
      <c r="T139">
        <v>0.11613999999999999</v>
      </c>
      <c r="U139">
        <v>0.1234</v>
      </c>
      <c r="V139">
        <v>0.13104099999999999</v>
      </c>
      <c r="W139">
        <v>0.13894100000000001</v>
      </c>
      <c r="X139">
        <v>0.14713200000000001</v>
      </c>
      <c r="Y139">
        <v>0.15582399999999999</v>
      </c>
      <c r="Z139">
        <v>0.16512199999999999</v>
      </c>
      <c r="AA139">
        <v>0.17493600000000001</v>
      </c>
      <c r="AB139">
        <v>0.185173</v>
      </c>
      <c r="AC139">
        <v>0.19584699999999999</v>
      </c>
      <c r="AD139">
        <v>0.206867</v>
      </c>
      <c r="AE139">
        <v>0.21834899999999999</v>
      </c>
      <c r="AF139">
        <v>0.23022300000000001</v>
      </c>
      <c r="AG139">
        <v>0.242257</v>
      </c>
      <c r="AH139">
        <v>0.25457000000000002</v>
      </c>
      <c r="AI139">
        <v>0.26755400000000001</v>
      </c>
      <c r="AJ139">
        <v>0.281084</v>
      </c>
      <c r="AK139" s="15">
        <v>7.3999999999999996E-2</v>
      </c>
    </row>
    <row r="140" spans="1:37" x14ac:dyDescent="0.25">
      <c r="A140" t="s">
        <v>120</v>
      </c>
      <c r="B140" t="s">
        <v>384</v>
      </c>
      <c r="C140" t="s">
        <v>385</v>
      </c>
      <c r="D140" t="s">
        <v>354</v>
      </c>
      <c r="F140">
        <v>2.7700000000000001E-4</v>
      </c>
      <c r="G140">
        <v>4.7600000000000002E-4</v>
      </c>
      <c r="H140">
        <v>7.2000000000000005E-4</v>
      </c>
      <c r="I140">
        <v>9.9599999999999992E-4</v>
      </c>
      <c r="J140">
        <v>1.2960000000000001E-3</v>
      </c>
      <c r="K140">
        <v>1.616E-3</v>
      </c>
      <c r="L140">
        <v>1.944E-3</v>
      </c>
      <c r="M140">
        <v>2.2650000000000001E-3</v>
      </c>
      <c r="N140">
        <v>2.5860000000000002E-3</v>
      </c>
      <c r="O140">
        <v>2.9129999999999998E-3</v>
      </c>
      <c r="P140">
        <v>3.2460000000000002E-3</v>
      </c>
      <c r="Q140">
        <v>3.5890000000000002E-3</v>
      </c>
      <c r="R140">
        <v>3.9500000000000004E-3</v>
      </c>
      <c r="S140">
        <v>4.326E-3</v>
      </c>
      <c r="T140">
        <v>4.7190000000000001E-3</v>
      </c>
      <c r="U140">
        <v>5.1320000000000003E-3</v>
      </c>
      <c r="V140">
        <v>5.5649999999999996E-3</v>
      </c>
      <c r="W140">
        <v>6.0109999999999999E-3</v>
      </c>
      <c r="X140">
        <v>6.4739999999999997E-3</v>
      </c>
      <c r="Y140">
        <v>6.9610000000000002E-3</v>
      </c>
      <c r="Z140">
        <v>7.4799999999999997E-3</v>
      </c>
      <c r="AA140">
        <v>8.0239999999999999E-3</v>
      </c>
      <c r="AB140">
        <v>8.5900000000000004E-3</v>
      </c>
      <c r="AC140">
        <v>9.1760000000000001E-3</v>
      </c>
      <c r="AD140">
        <v>9.7820000000000008E-3</v>
      </c>
      <c r="AE140">
        <v>1.0411999999999999E-2</v>
      </c>
      <c r="AF140">
        <v>1.1065E-2</v>
      </c>
      <c r="AG140">
        <v>1.1728000000000001E-2</v>
      </c>
      <c r="AH140">
        <v>1.2411999999999999E-2</v>
      </c>
      <c r="AI140">
        <v>1.3127E-2</v>
      </c>
      <c r="AJ140">
        <v>1.3868999999999999E-2</v>
      </c>
      <c r="AK140" s="15">
        <v>0.13900000000000001</v>
      </c>
    </row>
    <row r="141" spans="1:37" x14ac:dyDescent="0.25">
      <c r="A141" t="s">
        <v>123</v>
      </c>
      <c r="B141" t="s">
        <v>386</v>
      </c>
      <c r="C141" t="s">
        <v>387</v>
      </c>
      <c r="D141" t="s">
        <v>354</v>
      </c>
      <c r="F141">
        <v>1.8599999999999999E-4</v>
      </c>
      <c r="G141">
        <v>4.0000000000000002E-4</v>
      </c>
      <c r="H141">
        <v>6.6299999999999996E-4</v>
      </c>
      <c r="I141">
        <v>9.6199999999999996E-4</v>
      </c>
      <c r="J141">
        <v>1.2880000000000001E-3</v>
      </c>
      <c r="K141">
        <v>1.635E-3</v>
      </c>
      <c r="L141">
        <v>1.9910000000000001E-3</v>
      </c>
      <c r="M141">
        <v>2.3400000000000001E-3</v>
      </c>
      <c r="N141">
        <v>2.689E-3</v>
      </c>
      <c r="O141">
        <v>3.0439999999999998E-3</v>
      </c>
      <c r="P141">
        <v>3.4069999999999999E-3</v>
      </c>
      <c r="Q141">
        <v>3.7810000000000001E-3</v>
      </c>
      <c r="R141">
        <v>4.1729999999999996E-3</v>
      </c>
      <c r="S141">
        <v>4.5840000000000004E-3</v>
      </c>
      <c r="T141">
        <v>5.0109999999999998E-3</v>
      </c>
      <c r="U141">
        <v>5.4609999999999997E-3</v>
      </c>
      <c r="V141">
        <v>5.9319999999999998E-3</v>
      </c>
      <c r="W141">
        <v>6.4180000000000001E-3</v>
      </c>
      <c r="X141">
        <v>6.9210000000000001E-3</v>
      </c>
      <c r="Y141">
        <v>7.4520000000000003E-3</v>
      </c>
      <c r="Z141">
        <v>8.0160000000000006E-3</v>
      </c>
      <c r="AA141">
        <v>8.6079999999999993E-3</v>
      </c>
      <c r="AB141">
        <v>9.2230000000000003E-3</v>
      </c>
      <c r="AC141">
        <v>9.861E-3</v>
      </c>
      <c r="AD141">
        <v>1.0519000000000001E-2</v>
      </c>
      <c r="AE141">
        <v>1.1202999999999999E-2</v>
      </c>
      <c r="AF141">
        <v>1.1912000000000001E-2</v>
      </c>
      <c r="AG141">
        <v>1.2632000000000001E-2</v>
      </c>
      <c r="AH141">
        <v>1.3374E-2</v>
      </c>
      <c r="AI141">
        <v>1.4151E-2</v>
      </c>
      <c r="AJ141">
        <v>1.4956000000000001E-2</v>
      </c>
      <c r="AK141" s="15">
        <v>0.157</v>
      </c>
    </row>
    <row r="142" spans="1:37" x14ac:dyDescent="0.25">
      <c r="A142" t="s">
        <v>126</v>
      </c>
      <c r="B142" t="s">
        <v>388</v>
      </c>
      <c r="C142" t="s">
        <v>389</v>
      </c>
      <c r="D142" t="s">
        <v>354</v>
      </c>
      <c r="F142">
        <v>1.75E-4</v>
      </c>
      <c r="G142">
        <v>3.7500000000000001E-4</v>
      </c>
      <c r="H142">
        <v>6.2299999999999996E-4</v>
      </c>
      <c r="I142">
        <v>9.0399999999999996E-4</v>
      </c>
      <c r="J142">
        <v>1.209E-3</v>
      </c>
      <c r="K142">
        <v>1.5349999999999999E-3</v>
      </c>
      <c r="L142">
        <v>1.869E-3</v>
      </c>
      <c r="M142">
        <v>2.1970000000000002E-3</v>
      </c>
      <c r="N142">
        <v>2.5249999999999999E-3</v>
      </c>
      <c r="O142">
        <v>2.859E-3</v>
      </c>
      <c r="P142">
        <v>3.199E-3</v>
      </c>
      <c r="Q142">
        <v>3.5509999999999999E-3</v>
      </c>
      <c r="R142">
        <v>3.9189999999999997E-3</v>
      </c>
      <c r="S142">
        <v>4.3049999999999998E-3</v>
      </c>
      <c r="T142">
        <v>4.7060000000000001E-3</v>
      </c>
      <c r="U142">
        <v>5.1279999999999997E-3</v>
      </c>
      <c r="V142">
        <v>5.5710000000000004E-3</v>
      </c>
      <c r="W142">
        <v>6.0280000000000004E-3</v>
      </c>
      <c r="X142">
        <v>6.4999999999999997E-3</v>
      </c>
      <c r="Y142">
        <v>6.999E-3</v>
      </c>
      <c r="Z142">
        <v>7.528E-3</v>
      </c>
      <c r="AA142">
        <v>8.0839999999999992E-3</v>
      </c>
      <c r="AB142">
        <v>8.6610000000000003E-3</v>
      </c>
      <c r="AC142">
        <v>9.2599999999999991E-3</v>
      </c>
      <c r="AD142">
        <v>9.8790000000000006E-3</v>
      </c>
      <c r="AE142">
        <v>1.0521000000000001E-2</v>
      </c>
      <c r="AF142">
        <v>1.1187000000000001E-2</v>
      </c>
      <c r="AG142">
        <v>1.1863E-2</v>
      </c>
      <c r="AH142">
        <v>1.256E-2</v>
      </c>
      <c r="AI142">
        <v>1.3289E-2</v>
      </c>
      <c r="AJ142">
        <v>1.4045999999999999E-2</v>
      </c>
      <c r="AK142" s="15">
        <v>0.157</v>
      </c>
    </row>
    <row r="143" spans="1:37" x14ac:dyDescent="0.25">
      <c r="A143" t="s">
        <v>129</v>
      </c>
      <c r="B143" t="s">
        <v>390</v>
      </c>
      <c r="C143" t="s">
        <v>391</v>
      </c>
      <c r="D143" t="s">
        <v>354</v>
      </c>
      <c r="F143">
        <v>2.8600000000000001E-4</v>
      </c>
      <c r="G143">
        <v>6.1399999999999996E-4</v>
      </c>
      <c r="H143">
        <v>1.0189999999999999E-3</v>
      </c>
      <c r="I143">
        <v>1.4779999999999999E-3</v>
      </c>
      <c r="J143">
        <v>1.9780000000000002E-3</v>
      </c>
      <c r="K143">
        <v>2.5119999999999999E-3</v>
      </c>
      <c r="L143">
        <v>3.058E-3</v>
      </c>
      <c r="M143">
        <v>3.594E-3</v>
      </c>
      <c r="N143">
        <v>4.1310000000000001E-3</v>
      </c>
      <c r="O143">
        <v>4.6769999999999997E-3</v>
      </c>
      <c r="P143">
        <v>5.2339999999999999E-3</v>
      </c>
      <c r="Q143">
        <v>5.8089999999999999E-3</v>
      </c>
      <c r="R143">
        <v>6.4120000000000002E-3</v>
      </c>
      <c r="S143">
        <v>7.0419999999999996E-3</v>
      </c>
      <c r="T143">
        <v>7.6990000000000001E-3</v>
      </c>
      <c r="U143">
        <v>8.3890000000000006E-3</v>
      </c>
      <c r="V143">
        <v>9.1129999999999996E-3</v>
      </c>
      <c r="W143">
        <v>9.8600000000000007E-3</v>
      </c>
      <c r="X143">
        <v>1.0633E-2</v>
      </c>
      <c r="Y143">
        <v>1.1449000000000001E-2</v>
      </c>
      <c r="Z143">
        <v>1.2315E-2</v>
      </c>
      <c r="AA143">
        <v>1.3225000000000001E-2</v>
      </c>
      <c r="AB143">
        <v>1.4168999999999999E-2</v>
      </c>
      <c r="AC143">
        <v>1.5148999999999999E-2</v>
      </c>
      <c r="AD143">
        <v>1.6160000000000001E-2</v>
      </c>
      <c r="AE143">
        <v>1.7211000000000001E-2</v>
      </c>
      <c r="AF143">
        <v>1.8301000000000001E-2</v>
      </c>
      <c r="AG143">
        <v>1.9407000000000001E-2</v>
      </c>
      <c r="AH143">
        <v>2.0545999999999998E-2</v>
      </c>
      <c r="AI143">
        <v>2.1739999999999999E-2</v>
      </c>
      <c r="AJ143">
        <v>2.2977000000000001E-2</v>
      </c>
      <c r="AK143" s="15">
        <v>0.157</v>
      </c>
    </row>
    <row r="144" spans="1:37" x14ac:dyDescent="0.25">
      <c r="A144" t="s">
        <v>155</v>
      </c>
      <c r="B144" t="s">
        <v>392</v>
      </c>
      <c r="C144" t="s">
        <v>393</v>
      </c>
      <c r="D144" t="s">
        <v>354</v>
      </c>
      <c r="F144">
        <v>3.5567950000000002</v>
      </c>
      <c r="G144">
        <v>3.568505</v>
      </c>
      <c r="H144">
        <v>3.6146280000000002</v>
      </c>
      <c r="I144">
        <v>3.681378</v>
      </c>
      <c r="J144">
        <v>3.7628889999999999</v>
      </c>
      <c r="K144">
        <v>3.8557139999999999</v>
      </c>
      <c r="L144">
        <v>3.9498660000000001</v>
      </c>
      <c r="M144">
        <v>4.0341459999999998</v>
      </c>
      <c r="N144">
        <v>4.1122139999999998</v>
      </c>
      <c r="O144">
        <v>4.185333</v>
      </c>
      <c r="P144">
        <v>4.2580220000000004</v>
      </c>
      <c r="Q144">
        <v>4.3288970000000004</v>
      </c>
      <c r="R144">
        <v>4.4061830000000004</v>
      </c>
      <c r="S144">
        <v>4.4811350000000001</v>
      </c>
      <c r="T144">
        <v>4.5563799999999999</v>
      </c>
      <c r="U144">
        <v>4.6395140000000001</v>
      </c>
      <c r="V144">
        <v>4.7304620000000002</v>
      </c>
      <c r="W144">
        <v>4.8245269999999998</v>
      </c>
      <c r="X144">
        <v>4.9196999999999997</v>
      </c>
      <c r="Y144">
        <v>5.0199020000000001</v>
      </c>
      <c r="Z144">
        <v>5.1243369999999997</v>
      </c>
      <c r="AA144">
        <v>5.2328679999999999</v>
      </c>
      <c r="AB144">
        <v>5.3459240000000001</v>
      </c>
      <c r="AC144">
        <v>5.4694180000000001</v>
      </c>
      <c r="AD144">
        <v>5.6002039999999997</v>
      </c>
      <c r="AE144">
        <v>5.734343</v>
      </c>
      <c r="AF144">
        <v>5.8682850000000002</v>
      </c>
      <c r="AG144">
        <v>5.9992179999999999</v>
      </c>
      <c r="AH144">
        <v>6.1299830000000002</v>
      </c>
      <c r="AI144">
        <v>6.2628250000000003</v>
      </c>
      <c r="AJ144">
        <v>6.3935079999999997</v>
      </c>
      <c r="AK144" s="15">
        <v>0.02</v>
      </c>
    </row>
    <row r="145" spans="1:37" x14ac:dyDescent="0.25">
      <c r="A145" t="s">
        <v>158</v>
      </c>
      <c r="C145" t="s">
        <v>394</v>
      </c>
    </row>
    <row r="146" spans="1:37" x14ac:dyDescent="0.25">
      <c r="A146" t="s">
        <v>104</v>
      </c>
      <c r="B146" t="s">
        <v>395</v>
      </c>
      <c r="C146" t="s">
        <v>396</v>
      </c>
      <c r="D146" t="s">
        <v>354</v>
      </c>
      <c r="F146">
        <v>4.9273610000000003</v>
      </c>
      <c r="G146">
        <v>4.9698799999999999</v>
      </c>
      <c r="H146">
        <v>5.0505779999999998</v>
      </c>
      <c r="I146">
        <v>5.1495199999999999</v>
      </c>
      <c r="J146">
        <v>5.2576869999999998</v>
      </c>
      <c r="K146">
        <v>5.3716470000000003</v>
      </c>
      <c r="L146">
        <v>5.4798809999999998</v>
      </c>
      <c r="M146">
        <v>5.567901</v>
      </c>
      <c r="N146">
        <v>5.6404439999999996</v>
      </c>
      <c r="O146">
        <v>5.6997520000000002</v>
      </c>
      <c r="P146">
        <v>5.751614</v>
      </c>
      <c r="Q146">
        <v>5.8003400000000003</v>
      </c>
      <c r="R146">
        <v>5.8473350000000002</v>
      </c>
      <c r="S146">
        <v>5.8893750000000002</v>
      </c>
      <c r="T146">
        <v>5.9240690000000003</v>
      </c>
      <c r="U146">
        <v>5.9613339999999999</v>
      </c>
      <c r="V146">
        <v>6.0039290000000003</v>
      </c>
      <c r="W146">
        <v>6.0440990000000001</v>
      </c>
      <c r="X146">
        <v>6.0810069999999996</v>
      </c>
      <c r="Y146">
        <v>6.1126969999999998</v>
      </c>
      <c r="Z146">
        <v>6.1422090000000003</v>
      </c>
      <c r="AA146">
        <v>6.1626839999999996</v>
      </c>
      <c r="AB146">
        <v>6.1901190000000001</v>
      </c>
      <c r="AC146">
        <v>6.2200879999999996</v>
      </c>
      <c r="AD146">
        <v>6.2521190000000004</v>
      </c>
      <c r="AE146">
        <v>6.2839840000000002</v>
      </c>
      <c r="AF146">
        <v>6.3088160000000002</v>
      </c>
      <c r="AG146">
        <v>6.3235460000000003</v>
      </c>
      <c r="AH146">
        <v>6.3322200000000004</v>
      </c>
      <c r="AI146">
        <v>6.3348310000000003</v>
      </c>
      <c r="AJ146">
        <v>6.3288529999999996</v>
      </c>
      <c r="AK146" s="15">
        <v>8.0000000000000002E-3</v>
      </c>
    </row>
    <row r="147" spans="1:37" x14ac:dyDescent="0.25">
      <c r="A147" t="s">
        <v>108</v>
      </c>
      <c r="B147" t="s">
        <v>397</v>
      </c>
      <c r="C147" t="s">
        <v>398</v>
      </c>
      <c r="D147" t="s">
        <v>354</v>
      </c>
      <c r="F147">
        <v>4.7627999999999997E-2</v>
      </c>
      <c r="G147">
        <v>4.1701000000000002E-2</v>
      </c>
      <c r="H147">
        <v>3.6742999999999998E-2</v>
      </c>
      <c r="I147">
        <v>3.2603E-2</v>
      </c>
      <c r="J147">
        <v>2.9021000000000002E-2</v>
      </c>
      <c r="K147">
        <v>2.5946E-2</v>
      </c>
      <c r="L147">
        <v>2.3460999999999999E-2</v>
      </c>
      <c r="M147">
        <v>2.1447000000000001E-2</v>
      </c>
      <c r="N147">
        <v>1.9778E-2</v>
      </c>
      <c r="O147">
        <v>1.8334E-2</v>
      </c>
      <c r="P147">
        <v>1.7139999999999999E-2</v>
      </c>
      <c r="Q147">
        <v>1.6077999999999999E-2</v>
      </c>
      <c r="R147">
        <v>1.5202E-2</v>
      </c>
      <c r="S147">
        <v>1.4515999999999999E-2</v>
      </c>
      <c r="T147">
        <v>1.3984E-2</v>
      </c>
      <c r="U147">
        <v>1.3618E-2</v>
      </c>
      <c r="V147">
        <v>1.3329000000000001E-2</v>
      </c>
      <c r="W147">
        <v>1.3157E-2</v>
      </c>
      <c r="X147">
        <v>1.3062000000000001E-2</v>
      </c>
      <c r="Y147">
        <v>1.2988E-2</v>
      </c>
      <c r="Z147">
        <v>1.2909E-2</v>
      </c>
      <c r="AA147">
        <v>1.2885000000000001E-2</v>
      </c>
      <c r="AB147">
        <v>1.2822999999999999E-2</v>
      </c>
      <c r="AC147">
        <v>1.2766E-2</v>
      </c>
      <c r="AD147">
        <v>1.2781000000000001E-2</v>
      </c>
      <c r="AE147">
        <v>1.2845000000000001E-2</v>
      </c>
      <c r="AF147">
        <v>1.2932000000000001E-2</v>
      </c>
      <c r="AG147">
        <v>1.3018E-2</v>
      </c>
      <c r="AH147">
        <v>1.3110999999999999E-2</v>
      </c>
      <c r="AI147">
        <v>1.3197E-2</v>
      </c>
      <c r="AJ147">
        <v>1.3273E-2</v>
      </c>
      <c r="AK147" s="15">
        <v>-4.2000000000000003E-2</v>
      </c>
    </row>
    <row r="148" spans="1:37" x14ac:dyDescent="0.25">
      <c r="A148" t="s">
        <v>111</v>
      </c>
      <c r="B148" t="s">
        <v>399</v>
      </c>
      <c r="C148" t="s">
        <v>400</v>
      </c>
      <c r="D148" t="s">
        <v>354</v>
      </c>
      <c r="F148">
        <v>3.7469999999999999E-3</v>
      </c>
      <c r="G148">
        <v>3.7699999999999999E-3</v>
      </c>
      <c r="H148">
        <v>3.8400000000000001E-3</v>
      </c>
      <c r="I148">
        <v>3.9290000000000002E-3</v>
      </c>
      <c r="J148">
        <v>4.0379999999999999E-3</v>
      </c>
      <c r="K148">
        <v>4.163E-3</v>
      </c>
      <c r="L148">
        <v>4.3080000000000002E-3</v>
      </c>
      <c r="M148">
        <v>4.4380000000000001E-3</v>
      </c>
      <c r="N148">
        <v>4.548E-3</v>
      </c>
      <c r="O148">
        <v>4.6249999999999998E-3</v>
      </c>
      <c r="P148">
        <v>4.7039999999999998E-3</v>
      </c>
      <c r="Q148">
        <v>4.7809999999999997E-3</v>
      </c>
      <c r="R148">
        <v>4.8529999999999997E-3</v>
      </c>
      <c r="S148">
        <v>4.9509999999999997E-3</v>
      </c>
      <c r="T148">
        <v>5.0629999999999998E-3</v>
      </c>
      <c r="U148">
        <v>5.1850000000000004E-3</v>
      </c>
      <c r="V148">
        <v>5.3119999999999999E-3</v>
      </c>
      <c r="W148">
        <v>5.4380000000000001E-3</v>
      </c>
      <c r="X148">
        <v>5.5599999999999998E-3</v>
      </c>
      <c r="Y148">
        <v>5.6820000000000004E-3</v>
      </c>
      <c r="Z148">
        <v>5.8040000000000001E-3</v>
      </c>
      <c r="AA148">
        <v>5.9249999999999997E-3</v>
      </c>
      <c r="AB148">
        <v>6.0400000000000002E-3</v>
      </c>
      <c r="AC148">
        <v>6.1510000000000002E-3</v>
      </c>
      <c r="AD148">
        <v>6.2560000000000003E-3</v>
      </c>
      <c r="AE148">
        <v>6.3569999999999998E-3</v>
      </c>
      <c r="AF148">
        <v>6.4549999999999998E-3</v>
      </c>
      <c r="AG148">
        <v>6.5449999999999996E-3</v>
      </c>
      <c r="AH148">
        <v>6.6290000000000003E-3</v>
      </c>
      <c r="AI148">
        <v>6.7010000000000004E-3</v>
      </c>
      <c r="AJ148">
        <v>6.7549999999999997E-3</v>
      </c>
      <c r="AK148" s="15">
        <v>0.02</v>
      </c>
    </row>
    <row r="149" spans="1:37" x14ac:dyDescent="0.25">
      <c r="A149" t="s">
        <v>114</v>
      </c>
      <c r="B149" t="s">
        <v>401</v>
      </c>
      <c r="C149" t="s">
        <v>402</v>
      </c>
      <c r="D149" t="s">
        <v>354</v>
      </c>
      <c r="F149">
        <v>4.4406000000000001E-2</v>
      </c>
      <c r="G149">
        <v>4.7688000000000001E-2</v>
      </c>
      <c r="H149">
        <v>5.1163E-2</v>
      </c>
      <c r="I149">
        <v>5.4503000000000003E-2</v>
      </c>
      <c r="J149">
        <v>5.7575000000000001E-2</v>
      </c>
      <c r="K149">
        <v>6.0374999999999998E-2</v>
      </c>
      <c r="L149">
        <v>6.2839999999999993E-2</v>
      </c>
      <c r="M149">
        <v>6.4871999999999999E-2</v>
      </c>
      <c r="N149">
        <v>6.6600999999999994E-2</v>
      </c>
      <c r="O149">
        <v>6.8108000000000002E-2</v>
      </c>
      <c r="P149">
        <v>6.9438E-2</v>
      </c>
      <c r="Q149">
        <v>7.0655999999999997E-2</v>
      </c>
      <c r="R149">
        <v>7.1865999999999999E-2</v>
      </c>
      <c r="S149">
        <v>7.3091000000000003E-2</v>
      </c>
      <c r="T149">
        <v>7.4352000000000001E-2</v>
      </c>
      <c r="U149">
        <v>7.571E-2</v>
      </c>
      <c r="V149">
        <v>7.7157000000000003E-2</v>
      </c>
      <c r="W149">
        <v>7.8669000000000003E-2</v>
      </c>
      <c r="X149">
        <v>8.0232999999999999E-2</v>
      </c>
      <c r="Y149">
        <v>8.1948999999999994E-2</v>
      </c>
      <c r="Z149">
        <v>8.3926000000000001E-2</v>
      </c>
      <c r="AA149">
        <v>8.6150000000000004E-2</v>
      </c>
      <c r="AB149">
        <v>8.8616E-2</v>
      </c>
      <c r="AC149">
        <v>9.1316999999999995E-2</v>
      </c>
      <c r="AD149">
        <v>9.4312000000000007E-2</v>
      </c>
      <c r="AE149">
        <v>9.7685999999999995E-2</v>
      </c>
      <c r="AF149">
        <v>0.101387</v>
      </c>
      <c r="AG149">
        <v>0.105381</v>
      </c>
      <c r="AH149">
        <v>0.109584</v>
      </c>
      <c r="AI149">
        <v>0.114232</v>
      </c>
      <c r="AJ149">
        <v>0.119335</v>
      </c>
      <c r="AK149" s="15">
        <v>3.4000000000000002E-2</v>
      </c>
    </row>
    <row r="150" spans="1:37" x14ac:dyDescent="0.25">
      <c r="A150" t="s">
        <v>117</v>
      </c>
      <c r="B150" t="s">
        <v>403</v>
      </c>
      <c r="C150" t="s">
        <v>404</v>
      </c>
      <c r="D150" t="s">
        <v>354</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t="s">
        <v>170</v>
      </c>
    </row>
    <row r="151" spans="1:37" x14ac:dyDescent="0.25">
      <c r="A151" t="s">
        <v>120</v>
      </c>
      <c r="B151" t="s">
        <v>405</v>
      </c>
      <c r="C151" t="s">
        <v>406</v>
      </c>
      <c r="D151" t="s">
        <v>354</v>
      </c>
      <c r="F151">
        <v>1.13E-4</v>
      </c>
      <c r="G151">
        <v>2.3000000000000001E-4</v>
      </c>
      <c r="H151">
        <v>3.6900000000000002E-4</v>
      </c>
      <c r="I151">
        <v>5.2300000000000003E-4</v>
      </c>
      <c r="J151">
        <v>6.87E-4</v>
      </c>
      <c r="K151">
        <v>8.5800000000000004E-4</v>
      </c>
      <c r="L151">
        <v>1.029E-3</v>
      </c>
      <c r="M151">
        <v>1.1919999999999999E-3</v>
      </c>
      <c r="N151">
        <v>1.3519999999999999E-3</v>
      </c>
      <c r="O151">
        <v>1.511E-3</v>
      </c>
      <c r="P151">
        <v>1.668E-3</v>
      </c>
      <c r="Q151">
        <v>1.8270000000000001E-3</v>
      </c>
      <c r="R151">
        <v>1.9889999999999999E-3</v>
      </c>
      <c r="S151">
        <v>2.153E-3</v>
      </c>
      <c r="T151">
        <v>2.32E-3</v>
      </c>
      <c r="U151">
        <v>2.4910000000000002E-3</v>
      </c>
      <c r="V151">
        <v>2.6649999999999998E-3</v>
      </c>
      <c r="W151">
        <v>2.8389999999999999E-3</v>
      </c>
      <c r="X151">
        <v>3.0130000000000001E-3</v>
      </c>
      <c r="Y151">
        <v>3.192E-3</v>
      </c>
      <c r="Z151">
        <v>3.3769999999999998E-3</v>
      </c>
      <c r="AA151">
        <v>3.5639999999999999E-3</v>
      </c>
      <c r="AB151">
        <v>3.7529999999999998E-3</v>
      </c>
      <c r="AC151">
        <v>3.9430000000000003E-3</v>
      </c>
      <c r="AD151">
        <v>4.1320000000000003E-3</v>
      </c>
      <c r="AE151">
        <v>4.3229999999999996E-3</v>
      </c>
      <c r="AF151">
        <v>4.5139999999999998E-3</v>
      </c>
      <c r="AG151">
        <v>4.7010000000000003E-3</v>
      </c>
      <c r="AH151">
        <v>4.8859999999999997E-3</v>
      </c>
      <c r="AI151">
        <v>5.0740000000000004E-3</v>
      </c>
      <c r="AJ151">
        <v>5.2630000000000003E-3</v>
      </c>
      <c r="AK151" s="15">
        <v>0.13700000000000001</v>
      </c>
    </row>
    <row r="152" spans="1:37" x14ac:dyDescent="0.25">
      <c r="A152" t="s">
        <v>123</v>
      </c>
      <c r="B152" t="s">
        <v>407</v>
      </c>
      <c r="C152" t="s">
        <v>408</v>
      </c>
      <c r="D152" t="s">
        <v>354</v>
      </c>
      <c r="F152">
        <v>2.3800000000000001E-4</v>
      </c>
      <c r="G152">
        <v>4.0900000000000002E-4</v>
      </c>
      <c r="H152">
        <v>6.1499999999999999E-4</v>
      </c>
      <c r="I152">
        <v>8.4400000000000002E-4</v>
      </c>
      <c r="J152">
        <v>1.0870000000000001E-3</v>
      </c>
      <c r="K152">
        <v>1.3389999999999999E-3</v>
      </c>
      <c r="L152">
        <v>1.593E-3</v>
      </c>
      <c r="M152">
        <v>1.835E-3</v>
      </c>
      <c r="N152">
        <v>2.0709999999999999E-3</v>
      </c>
      <c r="O152">
        <v>2.3050000000000002E-3</v>
      </c>
      <c r="P152">
        <v>2.5379999999999999E-3</v>
      </c>
      <c r="Q152">
        <v>2.7720000000000002E-3</v>
      </c>
      <c r="R152">
        <v>3.0109999999999998E-3</v>
      </c>
      <c r="S152">
        <v>3.2529999999999998E-3</v>
      </c>
      <c r="T152">
        <v>3.5000000000000001E-3</v>
      </c>
      <c r="U152">
        <v>3.751E-3</v>
      </c>
      <c r="V152">
        <v>4.0070000000000001E-3</v>
      </c>
      <c r="W152">
        <v>4.2630000000000003E-3</v>
      </c>
      <c r="X152">
        <v>4.5199999999999997E-3</v>
      </c>
      <c r="Y152">
        <v>4.7840000000000001E-3</v>
      </c>
      <c r="Z152">
        <v>5.0549999999999996E-3</v>
      </c>
      <c r="AA152">
        <v>5.3319999999999999E-3</v>
      </c>
      <c r="AB152">
        <v>5.6100000000000004E-3</v>
      </c>
      <c r="AC152">
        <v>5.8900000000000003E-3</v>
      </c>
      <c r="AD152">
        <v>6.169E-3</v>
      </c>
      <c r="AE152">
        <v>6.45E-3</v>
      </c>
      <c r="AF152">
        <v>6.731E-3</v>
      </c>
      <c r="AG152">
        <v>7.0060000000000001E-3</v>
      </c>
      <c r="AH152">
        <v>7.28E-3</v>
      </c>
      <c r="AI152">
        <v>7.5570000000000003E-3</v>
      </c>
      <c r="AJ152">
        <v>7.835E-3</v>
      </c>
      <c r="AK152" s="15">
        <v>0.124</v>
      </c>
    </row>
    <row r="153" spans="1:37" x14ac:dyDescent="0.25">
      <c r="A153" t="s">
        <v>126</v>
      </c>
      <c r="B153" t="s">
        <v>409</v>
      </c>
      <c r="C153" t="s">
        <v>410</v>
      </c>
      <c r="D153" t="s">
        <v>354</v>
      </c>
      <c r="F153">
        <v>2.63E-4</v>
      </c>
      <c r="G153">
        <v>4.5199999999999998E-4</v>
      </c>
      <c r="H153">
        <v>6.7900000000000002E-4</v>
      </c>
      <c r="I153">
        <v>9.3099999999999997E-4</v>
      </c>
      <c r="J153">
        <v>1.199E-3</v>
      </c>
      <c r="K153">
        <v>1.4779999999999999E-3</v>
      </c>
      <c r="L153">
        <v>1.7570000000000001E-3</v>
      </c>
      <c r="M153">
        <v>2.0240000000000002E-3</v>
      </c>
      <c r="N153">
        <v>2.284E-3</v>
      </c>
      <c r="O153">
        <v>2.542E-3</v>
      </c>
      <c r="P153">
        <v>2.7989999999999998E-3</v>
      </c>
      <c r="Q153">
        <v>3.0569999999999998E-3</v>
      </c>
      <c r="R153">
        <v>3.32E-3</v>
      </c>
      <c r="S153">
        <v>3.5869999999999999E-3</v>
      </c>
      <c r="T153">
        <v>3.859E-3</v>
      </c>
      <c r="U153">
        <v>4.1359999999999999E-3</v>
      </c>
      <c r="V153">
        <v>4.4180000000000001E-3</v>
      </c>
      <c r="W153">
        <v>4.7000000000000002E-3</v>
      </c>
      <c r="X153">
        <v>4.9839999999999997E-3</v>
      </c>
      <c r="Y153">
        <v>5.274E-3</v>
      </c>
      <c r="Z153">
        <v>5.574E-3</v>
      </c>
      <c r="AA153">
        <v>5.8789999999999997E-3</v>
      </c>
      <c r="AB153">
        <v>6.1850000000000004E-3</v>
      </c>
      <c r="AC153">
        <v>6.4929999999999996E-3</v>
      </c>
      <c r="AD153">
        <v>6.8009999999999998E-3</v>
      </c>
      <c r="AE153">
        <v>7.11E-3</v>
      </c>
      <c r="AF153">
        <v>7.4200000000000004E-3</v>
      </c>
      <c r="AG153">
        <v>7.724E-3</v>
      </c>
      <c r="AH153">
        <v>8.0260000000000001E-3</v>
      </c>
      <c r="AI153">
        <v>8.3309999999999999E-3</v>
      </c>
      <c r="AJ153">
        <v>8.6379999999999998E-3</v>
      </c>
      <c r="AK153" s="15">
        <v>0.123</v>
      </c>
    </row>
    <row r="154" spans="1:37" x14ac:dyDescent="0.25">
      <c r="A154" t="s">
        <v>129</v>
      </c>
      <c r="B154" t="s">
        <v>411</v>
      </c>
      <c r="C154" t="s">
        <v>412</v>
      </c>
      <c r="D154" t="s">
        <v>354</v>
      </c>
      <c r="F154">
        <v>2.9700000000000001E-4</v>
      </c>
      <c r="G154">
        <v>5.2899999999999996E-4</v>
      </c>
      <c r="H154">
        <v>8.0800000000000002E-4</v>
      </c>
      <c r="I154">
        <v>1.1169999999999999E-3</v>
      </c>
      <c r="J154">
        <v>1.446E-3</v>
      </c>
      <c r="K154">
        <v>1.789E-3</v>
      </c>
      <c r="L154">
        <v>2.1310000000000001E-3</v>
      </c>
      <c r="M154">
        <v>2.4589999999999998E-3</v>
      </c>
      <c r="N154">
        <v>2.7789999999999998E-3</v>
      </c>
      <c r="O154">
        <v>3.0969999999999999E-3</v>
      </c>
      <c r="P154">
        <v>3.4120000000000001E-3</v>
      </c>
      <c r="Q154">
        <v>3.7290000000000001E-3</v>
      </c>
      <c r="R154">
        <v>4.0530000000000002E-3</v>
      </c>
      <c r="S154">
        <v>4.3819999999999996E-3</v>
      </c>
      <c r="T154">
        <v>4.7159999999999997E-3</v>
      </c>
      <c r="U154">
        <v>5.0559999999999997E-3</v>
      </c>
      <c r="V154">
        <v>5.4029999999999998E-3</v>
      </c>
      <c r="W154">
        <v>5.751E-3</v>
      </c>
      <c r="X154">
        <v>6.0990000000000003E-3</v>
      </c>
      <c r="Y154">
        <v>6.4559999999999999E-3</v>
      </c>
      <c r="Z154">
        <v>6.8250000000000003E-3</v>
      </c>
      <c r="AA154">
        <v>7.1999999999999998E-3</v>
      </c>
      <c r="AB154">
        <v>7.5770000000000004E-3</v>
      </c>
      <c r="AC154">
        <v>7.9559999999999995E-3</v>
      </c>
      <c r="AD154">
        <v>8.3350000000000004E-3</v>
      </c>
      <c r="AE154">
        <v>8.7150000000000005E-3</v>
      </c>
      <c r="AF154">
        <v>9.0959999999999999E-3</v>
      </c>
      <c r="AG154">
        <v>9.4699999999999993E-3</v>
      </c>
      <c r="AH154">
        <v>9.8410000000000008E-3</v>
      </c>
      <c r="AI154">
        <v>1.0217E-2</v>
      </c>
      <c r="AJ154">
        <v>1.0593E-2</v>
      </c>
      <c r="AK154" s="15">
        <v>0.126</v>
      </c>
    </row>
    <row r="155" spans="1:37" x14ac:dyDescent="0.25">
      <c r="A155" t="s">
        <v>179</v>
      </c>
      <c r="B155" t="s">
        <v>413</v>
      </c>
      <c r="C155" t="s">
        <v>414</v>
      </c>
      <c r="D155" t="s">
        <v>354</v>
      </c>
      <c r="F155">
        <v>5.0240520000000002</v>
      </c>
      <c r="G155">
        <v>5.0646599999999999</v>
      </c>
      <c r="H155">
        <v>5.1447960000000004</v>
      </c>
      <c r="I155">
        <v>5.2439720000000003</v>
      </c>
      <c r="J155">
        <v>5.3527430000000003</v>
      </c>
      <c r="K155">
        <v>5.4675940000000001</v>
      </c>
      <c r="L155">
        <v>5.5770020000000002</v>
      </c>
      <c r="M155">
        <v>5.6661669999999997</v>
      </c>
      <c r="N155">
        <v>5.7398559999999996</v>
      </c>
      <c r="O155">
        <v>5.8002760000000002</v>
      </c>
      <c r="P155">
        <v>5.8533140000000001</v>
      </c>
      <c r="Q155">
        <v>5.9032429999999998</v>
      </c>
      <c r="R155">
        <v>5.9516309999999999</v>
      </c>
      <c r="S155">
        <v>5.9953099999999999</v>
      </c>
      <c r="T155">
        <v>6.0318649999999998</v>
      </c>
      <c r="U155">
        <v>6.0712809999999999</v>
      </c>
      <c r="V155">
        <v>6.1162200000000002</v>
      </c>
      <c r="W155">
        <v>6.1589109999999998</v>
      </c>
      <c r="X155">
        <v>6.1984769999999996</v>
      </c>
      <c r="Y155">
        <v>6.2330209999999999</v>
      </c>
      <c r="Z155">
        <v>6.2656749999999999</v>
      </c>
      <c r="AA155">
        <v>6.2896179999999999</v>
      </c>
      <c r="AB155">
        <v>6.3207250000000004</v>
      </c>
      <c r="AC155">
        <v>6.3546019999999999</v>
      </c>
      <c r="AD155">
        <v>6.3909070000000003</v>
      </c>
      <c r="AE155">
        <v>6.4274699999999996</v>
      </c>
      <c r="AF155">
        <v>6.4573520000000002</v>
      </c>
      <c r="AG155">
        <v>6.4773899999999998</v>
      </c>
      <c r="AH155">
        <v>6.4915779999999996</v>
      </c>
      <c r="AI155">
        <v>6.5001410000000002</v>
      </c>
      <c r="AJ155">
        <v>6.5005449999999998</v>
      </c>
      <c r="AK155" s="15">
        <v>8.9999999999999993E-3</v>
      </c>
    </row>
    <row r="156" spans="1:37" x14ac:dyDescent="0.25">
      <c r="A156" t="s">
        <v>415</v>
      </c>
      <c r="B156" t="s">
        <v>416</v>
      </c>
      <c r="C156" t="s">
        <v>417</v>
      </c>
      <c r="D156" t="s">
        <v>354</v>
      </c>
      <c r="F156">
        <v>12.57761</v>
      </c>
      <c r="G156">
        <v>12.789747999999999</v>
      </c>
      <c r="H156">
        <v>13.09276</v>
      </c>
      <c r="I156">
        <v>13.442223</v>
      </c>
      <c r="J156">
        <v>13.824942999999999</v>
      </c>
      <c r="K156">
        <v>14.233603</v>
      </c>
      <c r="L156">
        <v>14.637938999999999</v>
      </c>
      <c r="M156">
        <v>15.006188</v>
      </c>
      <c r="N156">
        <v>15.351565000000001</v>
      </c>
      <c r="O156">
        <v>15.675782999999999</v>
      </c>
      <c r="P156">
        <v>15.987534999999999</v>
      </c>
      <c r="Q156">
        <v>16.289905999999998</v>
      </c>
      <c r="R156">
        <v>16.598139</v>
      </c>
      <c r="S156">
        <v>16.886906</v>
      </c>
      <c r="T156">
        <v>17.164266999999999</v>
      </c>
      <c r="U156">
        <v>17.446192</v>
      </c>
      <c r="V156">
        <v>17.7395</v>
      </c>
      <c r="W156">
        <v>18.030215999999999</v>
      </c>
      <c r="X156">
        <v>18.317392000000002</v>
      </c>
      <c r="Y156">
        <v>18.596810999999999</v>
      </c>
      <c r="Z156">
        <v>18.867943</v>
      </c>
      <c r="AA156">
        <v>19.137072</v>
      </c>
      <c r="AB156">
        <v>19.41328</v>
      </c>
      <c r="AC156">
        <v>19.715935000000002</v>
      </c>
      <c r="AD156">
        <v>20.039179000000001</v>
      </c>
      <c r="AE156">
        <v>20.362708999999999</v>
      </c>
      <c r="AF156">
        <v>20.669433999999999</v>
      </c>
      <c r="AG156">
        <v>20.964500000000001</v>
      </c>
      <c r="AH156">
        <v>21.255849999999999</v>
      </c>
      <c r="AI156">
        <v>21.526561999999998</v>
      </c>
      <c r="AJ156">
        <v>21.776461000000001</v>
      </c>
      <c r="AK156" s="15">
        <v>1.7999999999999999E-2</v>
      </c>
    </row>
    <row r="157" spans="1:37" x14ac:dyDescent="0.25">
      <c r="A157" t="s">
        <v>418</v>
      </c>
      <c r="C157" t="s">
        <v>419</v>
      </c>
    </row>
    <row r="158" spans="1:37" x14ac:dyDescent="0.25">
      <c r="A158" t="s">
        <v>275</v>
      </c>
      <c r="C158" t="s">
        <v>420</v>
      </c>
    </row>
    <row r="159" spans="1:37" x14ac:dyDescent="0.25">
      <c r="A159" t="s">
        <v>102</v>
      </c>
      <c r="C159" t="s">
        <v>421</v>
      </c>
    </row>
    <row r="160" spans="1:37" x14ac:dyDescent="0.25">
      <c r="A160" t="s">
        <v>104</v>
      </c>
      <c r="B160" t="s">
        <v>422</v>
      </c>
      <c r="C160" t="s">
        <v>423</v>
      </c>
      <c r="D160" t="s">
        <v>280</v>
      </c>
      <c r="F160">
        <v>16.018782000000002</v>
      </c>
      <c r="G160">
        <v>16.227394</v>
      </c>
      <c r="H160">
        <v>16.411106</v>
      </c>
      <c r="I160">
        <v>16.651821000000002</v>
      </c>
      <c r="J160">
        <v>16.957197000000001</v>
      </c>
      <c r="K160">
        <v>17.304925999999998</v>
      </c>
      <c r="L160">
        <v>17.656281</v>
      </c>
      <c r="M160">
        <v>17.911149999999999</v>
      </c>
      <c r="N160">
        <v>17.999077</v>
      </c>
      <c r="O160">
        <v>18.125586999999999</v>
      </c>
      <c r="P160">
        <v>18.197655000000001</v>
      </c>
      <c r="Q160">
        <v>18.234241000000001</v>
      </c>
      <c r="R160">
        <v>18.242609000000002</v>
      </c>
      <c r="S160">
        <v>18.239412000000002</v>
      </c>
      <c r="T160">
        <v>18.236767</v>
      </c>
      <c r="U160">
        <v>18.234541</v>
      </c>
      <c r="V160">
        <v>18.232672000000001</v>
      </c>
      <c r="W160">
        <v>18.231100000000001</v>
      </c>
      <c r="X160">
        <v>18.229808999999999</v>
      </c>
      <c r="Y160">
        <v>18.228712000000002</v>
      </c>
      <c r="Z160">
        <v>18.227792999999998</v>
      </c>
      <c r="AA160">
        <v>18.227028000000001</v>
      </c>
      <c r="AB160">
        <v>18.226396999999999</v>
      </c>
      <c r="AC160">
        <v>18.225878000000002</v>
      </c>
      <c r="AD160">
        <v>18.225439000000001</v>
      </c>
      <c r="AE160">
        <v>18.225079000000001</v>
      </c>
      <c r="AF160">
        <v>18.224781</v>
      </c>
      <c r="AG160">
        <v>18.224534999999999</v>
      </c>
      <c r="AH160">
        <v>18.224330999999999</v>
      </c>
      <c r="AI160">
        <v>18.224164999999999</v>
      </c>
      <c r="AJ160">
        <v>18.224028000000001</v>
      </c>
      <c r="AK160" s="15">
        <v>4.0000000000000001E-3</v>
      </c>
    </row>
    <row r="161" spans="1:37" x14ac:dyDescent="0.25">
      <c r="A161" t="s">
        <v>108</v>
      </c>
      <c r="B161" t="s">
        <v>424</v>
      </c>
      <c r="C161" t="s">
        <v>425</v>
      </c>
      <c r="D161" t="s">
        <v>283</v>
      </c>
      <c r="F161">
        <v>11.370641000000001</v>
      </c>
      <c r="G161">
        <v>11.606131</v>
      </c>
      <c r="H161">
        <v>11.71139</v>
      </c>
      <c r="I161">
        <v>11.890855999999999</v>
      </c>
      <c r="J161">
        <v>12.111672</v>
      </c>
      <c r="K161">
        <v>12.367112000000001</v>
      </c>
      <c r="L161">
        <v>12.633247000000001</v>
      </c>
      <c r="M161">
        <v>12.910773000000001</v>
      </c>
      <c r="N161">
        <v>12.961088999999999</v>
      </c>
      <c r="O161">
        <v>13.143221</v>
      </c>
      <c r="P161">
        <v>13.308579</v>
      </c>
      <c r="Q161">
        <v>13.465818000000001</v>
      </c>
      <c r="R161">
        <v>13.554155</v>
      </c>
      <c r="S161">
        <v>13.598435</v>
      </c>
      <c r="T161">
        <v>13.625403</v>
      </c>
      <c r="U161">
        <v>13.650435999999999</v>
      </c>
      <c r="V161">
        <v>13.674825999999999</v>
      </c>
      <c r="W161">
        <v>13.697706</v>
      </c>
      <c r="X161">
        <v>13.721609000000001</v>
      </c>
      <c r="Y161">
        <v>13.746699</v>
      </c>
      <c r="Z161">
        <v>13.759384000000001</v>
      </c>
      <c r="AA161">
        <v>13.783364000000001</v>
      </c>
      <c r="AB161">
        <v>13.806806</v>
      </c>
      <c r="AC161">
        <v>13.828362</v>
      </c>
      <c r="AD161">
        <v>13.855192000000001</v>
      </c>
      <c r="AE161">
        <v>13.883777</v>
      </c>
      <c r="AF161">
        <v>13.895625000000001</v>
      </c>
      <c r="AG161">
        <v>13.938321</v>
      </c>
      <c r="AH161">
        <v>13.988401</v>
      </c>
      <c r="AI161">
        <v>14.031283999999999</v>
      </c>
      <c r="AJ161">
        <v>14.104604999999999</v>
      </c>
      <c r="AK161" s="15">
        <v>7.0000000000000001E-3</v>
      </c>
    </row>
    <row r="162" spans="1:37" x14ac:dyDescent="0.25">
      <c r="A162" t="s">
        <v>111</v>
      </c>
      <c r="B162" t="s">
        <v>426</v>
      </c>
      <c r="C162" t="s">
        <v>427</v>
      </c>
      <c r="D162" t="s">
        <v>283</v>
      </c>
      <c r="F162">
        <v>12.278423999999999</v>
      </c>
      <c r="G162">
        <v>12.390402</v>
      </c>
      <c r="H162">
        <v>12.450333000000001</v>
      </c>
      <c r="I162">
        <v>12.549306</v>
      </c>
      <c r="J162">
        <v>12.683237</v>
      </c>
      <c r="K162">
        <v>12.853743</v>
      </c>
      <c r="L162">
        <v>13.063869</v>
      </c>
      <c r="M162">
        <v>13.300777</v>
      </c>
      <c r="N162">
        <v>13.341989999999999</v>
      </c>
      <c r="O162">
        <v>13.419447</v>
      </c>
      <c r="P162">
        <v>13.491892999999999</v>
      </c>
      <c r="Q162">
        <v>13.45842</v>
      </c>
      <c r="R162">
        <v>13.509962</v>
      </c>
      <c r="S162">
        <v>13.549668</v>
      </c>
      <c r="T162">
        <v>13.538776</v>
      </c>
      <c r="U162">
        <v>13.566477000000001</v>
      </c>
      <c r="V162">
        <v>13.603472</v>
      </c>
      <c r="W162">
        <v>13.6394</v>
      </c>
      <c r="X162">
        <v>13.672767</v>
      </c>
      <c r="Y162">
        <v>13.700469</v>
      </c>
      <c r="Z162">
        <v>13.725648</v>
      </c>
      <c r="AA162">
        <v>13.737693</v>
      </c>
      <c r="AB162">
        <v>13.752148</v>
      </c>
      <c r="AC162">
        <v>13.764900000000001</v>
      </c>
      <c r="AD162">
        <v>13.775703</v>
      </c>
      <c r="AE162">
        <v>13.783324</v>
      </c>
      <c r="AF162">
        <v>13.789877000000001</v>
      </c>
      <c r="AG162">
        <v>13.794098</v>
      </c>
      <c r="AH162">
        <v>13.793737</v>
      </c>
      <c r="AI162">
        <v>13.793485</v>
      </c>
      <c r="AJ162">
        <v>13.793374999999999</v>
      </c>
      <c r="AK162" s="15">
        <v>4.0000000000000001E-3</v>
      </c>
    </row>
    <row r="163" spans="1:37" x14ac:dyDescent="0.25">
      <c r="A163" t="s">
        <v>114</v>
      </c>
      <c r="B163" t="s">
        <v>428</v>
      </c>
      <c r="C163" t="s">
        <v>429</v>
      </c>
      <c r="D163" t="s">
        <v>283</v>
      </c>
      <c r="F163">
        <v>12.111694</v>
      </c>
      <c r="G163">
        <v>12.298238</v>
      </c>
      <c r="H163">
        <v>12.429423</v>
      </c>
      <c r="I163">
        <v>12.610939999999999</v>
      </c>
      <c r="J163">
        <v>12.838417</v>
      </c>
      <c r="K163">
        <v>13.114694999999999</v>
      </c>
      <c r="L163">
        <v>13.436337</v>
      </c>
      <c r="M163">
        <v>13.790594</v>
      </c>
      <c r="N163">
        <v>13.808021</v>
      </c>
      <c r="O163">
        <v>13.901002</v>
      </c>
      <c r="P163">
        <v>13.988258999999999</v>
      </c>
      <c r="Q163">
        <v>14.044668</v>
      </c>
      <c r="R163">
        <v>14.059483</v>
      </c>
      <c r="S163">
        <v>14.056727</v>
      </c>
      <c r="T163">
        <v>14.041627999999999</v>
      </c>
      <c r="U163">
        <v>14.019773000000001</v>
      </c>
      <c r="V163">
        <v>14.000233</v>
      </c>
      <c r="W163">
        <v>13.982875</v>
      </c>
      <c r="X163">
        <v>13.967129</v>
      </c>
      <c r="Y163">
        <v>13.952486</v>
      </c>
      <c r="Z163">
        <v>13.938867999999999</v>
      </c>
      <c r="AA163">
        <v>13.918029000000001</v>
      </c>
      <c r="AB163">
        <v>13.898491</v>
      </c>
      <c r="AC163">
        <v>13.878921</v>
      </c>
      <c r="AD163">
        <v>13.856324000000001</v>
      </c>
      <c r="AE163">
        <v>13.830631</v>
      </c>
      <c r="AF163">
        <v>13.804061000000001</v>
      </c>
      <c r="AG163">
        <v>13.77664</v>
      </c>
      <c r="AH163">
        <v>13.750527999999999</v>
      </c>
      <c r="AI163">
        <v>13.723621</v>
      </c>
      <c r="AJ163">
        <v>13.695304</v>
      </c>
      <c r="AK163" s="15">
        <v>4.0000000000000001E-3</v>
      </c>
    </row>
    <row r="164" spans="1:37" x14ac:dyDescent="0.25">
      <c r="A164" t="s">
        <v>117</v>
      </c>
      <c r="B164" t="s">
        <v>430</v>
      </c>
      <c r="C164" t="s">
        <v>431</v>
      </c>
      <c r="D164" t="s">
        <v>283</v>
      </c>
      <c r="F164">
        <v>11.011964000000001</v>
      </c>
      <c r="G164">
        <v>11.273612999999999</v>
      </c>
      <c r="H164">
        <v>11.436707</v>
      </c>
      <c r="I164">
        <v>11.646693000000001</v>
      </c>
      <c r="J164">
        <v>11.893929</v>
      </c>
      <c r="K164">
        <v>12.168756</v>
      </c>
      <c r="L164">
        <v>12.443467</v>
      </c>
      <c r="M164">
        <v>12.744933</v>
      </c>
      <c r="N164">
        <v>12.819906</v>
      </c>
      <c r="O164">
        <v>12.994184000000001</v>
      </c>
      <c r="P164">
        <v>13.166249000000001</v>
      </c>
      <c r="Q164">
        <v>13.293244</v>
      </c>
      <c r="R164">
        <v>13.347477</v>
      </c>
      <c r="S164">
        <v>13.362519000000001</v>
      </c>
      <c r="T164">
        <v>13.365354999999999</v>
      </c>
      <c r="U164">
        <v>13.35651</v>
      </c>
      <c r="V164">
        <v>13.350239999999999</v>
      </c>
      <c r="W164">
        <v>13.345038000000001</v>
      </c>
      <c r="X164">
        <v>13.340633</v>
      </c>
      <c r="Y164">
        <v>13.337204</v>
      </c>
      <c r="Z164">
        <v>13.325291</v>
      </c>
      <c r="AA164">
        <v>13.323834</v>
      </c>
      <c r="AB164">
        <v>13.329791999999999</v>
      </c>
      <c r="AC164">
        <v>13.341301</v>
      </c>
      <c r="AD164">
        <v>13.342673</v>
      </c>
      <c r="AE164">
        <v>13.345359</v>
      </c>
      <c r="AF164">
        <v>13.336224</v>
      </c>
      <c r="AG164">
        <v>13.350509000000001</v>
      </c>
      <c r="AH164">
        <v>13.370837999999999</v>
      </c>
      <c r="AI164">
        <v>13.415255999999999</v>
      </c>
      <c r="AJ164">
        <v>13.456979</v>
      </c>
      <c r="AK164" s="15">
        <v>7.0000000000000001E-3</v>
      </c>
    </row>
    <row r="165" spans="1:37" x14ac:dyDescent="0.25">
      <c r="A165" t="s">
        <v>120</v>
      </c>
      <c r="B165" t="s">
        <v>432</v>
      </c>
      <c r="C165" t="s">
        <v>433</v>
      </c>
      <c r="D165" t="s">
        <v>280</v>
      </c>
      <c r="F165">
        <v>26.943646999999999</v>
      </c>
      <c r="G165">
        <v>27.103473999999999</v>
      </c>
      <c r="H165">
        <v>27.217606</v>
      </c>
      <c r="I165">
        <v>27.322535999999999</v>
      </c>
      <c r="J165">
        <v>27.467549999999999</v>
      </c>
      <c r="K165">
        <v>27.666823999999998</v>
      </c>
      <c r="L165">
        <v>27.919803999999999</v>
      </c>
      <c r="M165">
        <v>28.221036999999999</v>
      </c>
      <c r="N165">
        <v>28.399674999999998</v>
      </c>
      <c r="O165">
        <v>28.657637000000001</v>
      </c>
      <c r="P165">
        <v>28.874009999999998</v>
      </c>
      <c r="Q165">
        <v>29.004460999999999</v>
      </c>
      <c r="R165">
        <v>29.047508000000001</v>
      </c>
      <c r="S165">
        <v>29.060082999999999</v>
      </c>
      <c r="T165">
        <v>29.067143999999999</v>
      </c>
      <c r="U165">
        <v>29.070913000000001</v>
      </c>
      <c r="V165">
        <v>29.072534999999998</v>
      </c>
      <c r="W165">
        <v>29.071579</v>
      </c>
      <c r="X165">
        <v>29.069876000000001</v>
      </c>
      <c r="Y165">
        <v>29.068456999999999</v>
      </c>
      <c r="Z165">
        <v>29.067509000000001</v>
      </c>
      <c r="AA165">
        <v>29.066974999999999</v>
      </c>
      <c r="AB165">
        <v>29.066770999999999</v>
      </c>
      <c r="AC165">
        <v>28.975736999999999</v>
      </c>
      <c r="AD165">
        <v>28.985223999999999</v>
      </c>
      <c r="AE165">
        <v>28.997356</v>
      </c>
      <c r="AF165">
        <v>29.012574999999998</v>
      </c>
      <c r="AG165">
        <v>29.031078000000001</v>
      </c>
      <c r="AH165">
        <v>29.052551000000001</v>
      </c>
      <c r="AI165">
        <v>29.076460000000001</v>
      </c>
      <c r="AJ165">
        <v>29.102025999999999</v>
      </c>
      <c r="AK165" s="15">
        <v>3.0000000000000001E-3</v>
      </c>
    </row>
    <row r="166" spans="1:37" x14ac:dyDescent="0.25">
      <c r="A166" t="s">
        <v>123</v>
      </c>
      <c r="B166" t="s">
        <v>434</v>
      </c>
      <c r="C166" t="s">
        <v>435</v>
      </c>
      <c r="D166" t="s">
        <v>280</v>
      </c>
      <c r="F166">
        <v>22.632963</v>
      </c>
      <c r="G166">
        <v>22.957096</v>
      </c>
      <c r="H166">
        <v>23.358229000000001</v>
      </c>
      <c r="I166">
        <v>23.698084000000001</v>
      </c>
      <c r="J166">
        <v>24.161072000000001</v>
      </c>
      <c r="K166">
        <v>24.793832999999999</v>
      </c>
      <c r="L166">
        <v>25.502873999999998</v>
      </c>
      <c r="M166">
        <v>26.317246999999998</v>
      </c>
      <c r="N166">
        <v>26.665009999999999</v>
      </c>
      <c r="O166">
        <v>27.362963000000001</v>
      </c>
      <c r="P166">
        <v>27.88796</v>
      </c>
      <c r="Q166">
        <v>28.282844999999998</v>
      </c>
      <c r="R166">
        <v>28.481527</v>
      </c>
      <c r="S166">
        <v>28.522977999999998</v>
      </c>
      <c r="T166">
        <v>28.541474999999998</v>
      </c>
      <c r="U166">
        <v>28.552927</v>
      </c>
      <c r="V166">
        <v>28.558945000000001</v>
      </c>
      <c r="W166">
        <v>28.563472999999998</v>
      </c>
      <c r="X166">
        <v>28.563186999999999</v>
      </c>
      <c r="Y166">
        <v>28.561481000000001</v>
      </c>
      <c r="Z166">
        <v>28.560030000000001</v>
      </c>
      <c r="AA166">
        <v>28.558802</v>
      </c>
      <c r="AB166">
        <v>28.557777000000002</v>
      </c>
      <c r="AC166">
        <v>28.556902000000001</v>
      </c>
      <c r="AD166">
        <v>28.556158</v>
      </c>
      <c r="AE166">
        <v>28.555537999999999</v>
      </c>
      <c r="AF166">
        <v>28.555</v>
      </c>
      <c r="AG166">
        <v>28.554538999999998</v>
      </c>
      <c r="AH166">
        <v>28.554144000000001</v>
      </c>
      <c r="AI166">
        <v>28.553792999999999</v>
      </c>
      <c r="AJ166">
        <v>28.553501000000001</v>
      </c>
      <c r="AK166" s="15">
        <v>8.0000000000000002E-3</v>
      </c>
    </row>
    <row r="167" spans="1:37" x14ac:dyDescent="0.25">
      <c r="A167" t="s">
        <v>126</v>
      </c>
      <c r="B167" t="s">
        <v>436</v>
      </c>
      <c r="C167" t="s">
        <v>437</v>
      </c>
      <c r="D167" t="s">
        <v>283</v>
      </c>
      <c r="F167">
        <v>18.318317</v>
      </c>
      <c r="G167">
        <v>18.633806</v>
      </c>
      <c r="H167">
        <v>18.727025999999999</v>
      </c>
      <c r="I167">
        <v>18.848845000000001</v>
      </c>
      <c r="J167">
        <v>19.004522000000001</v>
      </c>
      <c r="K167">
        <v>19.205853000000001</v>
      </c>
      <c r="L167">
        <v>19.456116000000002</v>
      </c>
      <c r="M167">
        <v>19.762205000000002</v>
      </c>
      <c r="N167">
        <v>19.863871</v>
      </c>
      <c r="O167">
        <v>20.058212000000001</v>
      </c>
      <c r="P167">
        <v>20.193369000000001</v>
      </c>
      <c r="Q167">
        <v>20.279036999999999</v>
      </c>
      <c r="R167">
        <v>20.301539999999999</v>
      </c>
      <c r="S167">
        <v>20.315586</v>
      </c>
      <c r="T167">
        <v>20.327845</v>
      </c>
      <c r="U167">
        <v>20.330742000000001</v>
      </c>
      <c r="V167">
        <v>20.328661</v>
      </c>
      <c r="W167">
        <v>20.327718999999998</v>
      </c>
      <c r="X167">
        <v>20.260746000000001</v>
      </c>
      <c r="Y167">
        <v>20.272738</v>
      </c>
      <c r="Z167">
        <v>20.289366000000001</v>
      </c>
      <c r="AA167">
        <v>20.311388000000001</v>
      </c>
      <c r="AB167">
        <v>20.339061999999998</v>
      </c>
      <c r="AC167">
        <v>20.371178</v>
      </c>
      <c r="AD167">
        <v>20.388770999999998</v>
      </c>
      <c r="AE167">
        <v>20.434764999999999</v>
      </c>
      <c r="AF167">
        <v>20.480599999999999</v>
      </c>
      <c r="AG167">
        <v>20.526388000000001</v>
      </c>
      <c r="AH167">
        <v>20.568345999999998</v>
      </c>
      <c r="AI167">
        <v>20.606667999999999</v>
      </c>
      <c r="AJ167">
        <v>20.644459000000001</v>
      </c>
      <c r="AK167" s="15">
        <v>4.0000000000000001E-3</v>
      </c>
    </row>
    <row r="168" spans="1:37" x14ac:dyDescent="0.25">
      <c r="A168" t="s">
        <v>129</v>
      </c>
      <c r="B168" t="s">
        <v>438</v>
      </c>
      <c r="C168" t="s">
        <v>439</v>
      </c>
      <c r="D168" t="s">
        <v>280</v>
      </c>
      <c r="F168">
        <v>18.454547999999999</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v>16.244858000000001</v>
      </c>
      <c r="AK168" s="15">
        <v>-4.0000000000000001E-3</v>
      </c>
    </row>
    <row r="169" spans="1:37" x14ac:dyDescent="0.25">
      <c r="A169" t="s">
        <v>298</v>
      </c>
      <c r="B169" t="s">
        <v>440</v>
      </c>
      <c r="C169" t="s">
        <v>441</v>
      </c>
      <c r="F169">
        <v>15.235818</v>
      </c>
      <c r="G169">
        <v>15.437810000000001</v>
      </c>
      <c r="H169">
        <v>15.586774</v>
      </c>
      <c r="I169">
        <v>15.798064</v>
      </c>
      <c r="J169">
        <v>16.069137999999999</v>
      </c>
      <c r="K169">
        <v>16.380389999999998</v>
      </c>
      <c r="L169">
        <v>16.699629000000002</v>
      </c>
      <c r="M169">
        <v>16.947147000000001</v>
      </c>
      <c r="N169">
        <v>17.006062</v>
      </c>
      <c r="O169">
        <v>17.130631999999999</v>
      </c>
      <c r="P169">
        <v>17.21246</v>
      </c>
      <c r="Q169">
        <v>17.261780000000002</v>
      </c>
      <c r="R169">
        <v>17.274805000000001</v>
      </c>
      <c r="S169">
        <v>17.267752000000002</v>
      </c>
      <c r="T169">
        <v>17.257522999999999</v>
      </c>
      <c r="U169">
        <v>17.246067</v>
      </c>
      <c r="V169">
        <v>17.234884000000001</v>
      </c>
      <c r="W169">
        <v>17.223185000000001</v>
      </c>
      <c r="X169">
        <v>17.211203000000001</v>
      </c>
      <c r="Y169">
        <v>17.202674999999999</v>
      </c>
      <c r="Z169">
        <v>17.190611000000001</v>
      </c>
      <c r="AA169">
        <v>17.182065999999999</v>
      </c>
      <c r="AB169">
        <v>17.177595</v>
      </c>
      <c r="AC169">
        <v>17.170576000000001</v>
      </c>
      <c r="AD169">
        <v>17.165627000000001</v>
      </c>
      <c r="AE169">
        <v>17.162151000000001</v>
      </c>
      <c r="AF169">
        <v>17.153606</v>
      </c>
      <c r="AG169">
        <v>17.155768999999999</v>
      </c>
      <c r="AH169">
        <v>17.156213999999999</v>
      </c>
      <c r="AI169">
        <v>17.158175</v>
      </c>
      <c r="AJ169">
        <v>17.166708</v>
      </c>
      <c r="AK169" s="15">
        <v>4.0000000000000001E-3</v>
      </c>
    </row>
    <row r="170" spans="1:37" x14ac:dyDescent="0.25">
      <c r="A170" t="s">
        <v>135</v>
      </c>
      <c r="C170" t="s">
        <v>442</v>
      </c>
    </row>
    <row r="171" spans="1:37" x14ac:dyDescent="0.25">
      <c r="A171" t="s">
        <v>104</v>
      </c>
      <c r="B171" t="s">
        <v>443</v>
      </c>
      <c r="C171" t="s">
        <v>444</v>
      </c>
      <c r="D171" t="s">
        <v>280</v>
      </c>
      <c r="F171">
        <v>9.6559519999999992</v>
      </c>
      <c r="G171">
        <v>9.9479559999999996</v>
      </c>
      <c r="H171">
        <v>10.115087000000001</v>
      </c>
      <c r="I171">
        <v>10.343038999999999</v>
      </c>
      <c r="J171">
        <v>10.617851</v>
      </c>
      <c r="K171">
        <v>10.944061</v>
      </c>
      <c r="L171">
        <v>11.26952</v>
      </c>
      <c r="M171">
        <v>11.616944</v>
      </c>
      <c r="N171">
        <v>11.803136</v>
      </c>
      <c r="O171">
        <v>12.121836</v>
      </c>
      <c r="P171">
        <v>12.410674</v>
      </c>
      <c r="Q171">
        <v>12.67562</v>
      </c>
      <c r="R171">
        <v>12.813822999999999</v>
      </c>
      <c r="S171">
        <v>12.811309</v>
      </c>
      <c r="T171">
        <v>12.809893000000001</v>
      </c>
      <c r="U171">
        <v>12.809163</v>
      </c>
      <c r="V171">
        <v>12.809067000000001</v>
      </c>
      <c r="W171">
        <v>12.763869</v>
      </c>
      <c r="X171">
        <v>12.767473000000001</v>
      </c>
      <c r="Y171">
        <v>12.772183999999999</v>
      </c>
      <c r="Z171">
        <v>12.778739</v>
      </c>
      <c r="AA171">
        <v>12.786625000000001</v>
      </c>
      <c r="AB171">
        <v>12.795346</v>
      </c>
      <c r="AC171">
        <v>12.803703000000001</v>
      </c>
      <c r="AD171">
        <v>12.811156</v>
      </c>
      <c r="AE171">
        <v>12.817144000000001</v>
      </c>
      <c r="AF171">
        <v>12.821460999999999</v>
      </c>
      <c r="AG171">
        <v>12.82178</v>
      </c>
      <c r="AH171">
        <v>12.822138000000001</v>
      </c>
      <c r="AI171">
        <v>12.822533</v>
      </c>
      <c r="AJ171">
        <v>12.822964000000001</v>
      </c>
      <c r="AK171" s="15">
        <v>0.01</v>
      </c>
    </row>
    <row r="172" spans="1:37" x14ac:dyDescent="0.25">
      <c r="A172" t="s">
        <v>108</v>
      </c>
      <c r="B172" t="s">
        <v>445</v>
      </c>
      <c r="C172" t="s">
        <v>446</v>
      </c>
      <c r="D172" t="s">
        <v>283</v>
      </c>
      <c r="F172">
        <v>7.0943259999999997</v>
      </c>
      <c r="G172">
        <v>7.3043719999999999</v>
      </c>
      <c r="H172">
        <v>7.4132439999999997</v>
      </c>
      <c r="I172">
        <v>7.5541330000000002</v>
      </c>
      <c r="J172">
        <v>7.7247649999999997</v>
      </c>
      <c r="K172">
        <v>7.9200489999999997</v>
      </c>
      <c r="L172">
        <v>8.1257470000000005</v>
      </c>
      <c r="M172">
        <v>8.3529280000000004</v>
      </c>
      <c r="N172">
        <v>8.4341369999999998</v>
      </c>
      <c r="O172">
        <v>8.6358910000000009</v>
      </c>
      <c r="P172">
        <v>8.8160050000000005</v>
      </c>
      <c r="Q172">
        <v>8.9865399999999998</v>
      </c>
      <c r="R172">
        <v>9.1030259999999998</v>
      </c>
      <c r="S172">
        <v>9.1474989999999998</v>
      </c>
      <c r="T172">
        <v>9.1893759999999993</v>
      </c>
      <c r="U172">
        <v>9.1900820000000003</v>
      </c>
      <c r="V172">
        <v>9.1879910000000002</v>
      </c>
      <c r="W172">
        <v>9.1862449999999995</v>
      </c>
      <c r="X172">
        <v>9.1846399999999999</v>
      </c>
      <c r="Y172">
        <v>9.1834340000000001</v>
      </c>
      <c r="Z172">
        <v>9.1821990000000007</v>
      </c>
      <c r="AA172">
        <v>9.1809259999999995</v>
      </c>
      <c r="AB172">
        <v>9.1796129999999998</v>
      </c>
      <c r="AC172">
        <v>9.1782529999999998</v>
      </c>
      <c r="AD172">
        <v>9.1768520000000002</v>
      </c>
      <c r="AE172">
        <v>9.1754909999999992</v>
      </c>
      <c r="AF172">
        <v>9.1741670000000006</v>
      </c>
      <c r="AG172">
        <v>9.1727919999999994</v>
      </c>
      <c r="AH172">
        <v>9.1713590000000007</v>
      </c>
      <c r="AI172">
        <v>9.1698679999999992</v>
      </c>
      <c r="AJ172">
        <v>9.1683129999999995</v>
      </c>
      <c r="AK172" s="15">
        <v>8.9999999999999993E-3</v>
      </c>
    </row>
    <row r="173" spans="1:37" x14ac:dyDescent="0.25">
      <c r="A173" t="s">
        <v>111</v>
      </c>
      <c r="B173" t="s">
        <v>447</v>
      </c>
      <c r="C173" t="s">
        <v>448</v>
      </c>
      <c r="D173" t="s">
        <v>283</v>
      </c>
      <c r="F173">
        <v>6.923292</v>
      </c>
      <c r="G173">
        <v>7.1251930000000003</v>
      </c>
      <c r="H173">
        <v>7.2401239999999998</v>
      </c>
      <c r="I173">
        <v>7.4033740000000003</v>
      </c>
      <c r="J173">
        <v>7.6019870000000003</v>
      </c>
      <c r="K173">
        <v>7.8337450000000004</v>
      </c>
      <c r="L173">
        <v>8.0755420000000004</v>
      </c>
      <c r="M173">
        <v>8.320449</v>
      </c>
      <c r="N173">
        <v>8.3743320000000008</v>
      </c>
      <c r="O173">
        <v>8.5141790000000004</v>
      </c>
      <c r="P173">
        <v>8.6376340000000003</v>
      </c>
      <c r="Q173">
        <v>8.7451190000000008</v>
      </c>
      <c r="R173">
        <v>8.8049189999999999</v>
      </c>
      <c r="S173">
        <v>8.8020709999999998</v>
      </c>
      <c r="T173">
        <v>8.5949829999999992</v>
      </c>
      <c r="U173">
        <v>8.5938420000000004</v>
      </c>
      <c r="V173">
        <v>8.6339109999999994</v>
      </c>
      <c r="W173">
        <v>8.6841969999999993</v>
      </c>
      <c r="X173">
        <v>8.7451059999999998</v>
      </c>
      <c r="Y173">
        <v>8.8152270000000001</v>
      </c>
      <c r="Z173">
        <v>8.8915279999999992</v>
      </c>
      <c r="AA173">
        <v>8.9581520000000001</v>
      </c>
      <c r="AB173">
        <v>9.0347390000000001</v>
      </c>
      <c r="AC173">
        <v>9.1037929999999996</v>
      </c>
      <c r="AD173">
        <v>9.1640119999999996</v>
      </c>
      <c r="AE173">
        <v>9.2100760000000008</v>
      </c>
      <c r="AF173">
        <v>9.2499730000000007</v>
      </c>
      <c r="AG173">
        <v>9.2786109999999997</v>
      </c>
      <c r="AH173">
        <v>9.2793880000000009</v>
      </c>
      <c r="AI173">
        <v>9.2801910000000003</v>
      </c>
      <c r="AJ173">
        <v>9.2809709999999992</v>
      </c>
      <c r="AK173" s="15">
        <v>0.01</v>
      </c>
    </row>
    <row r="174" spans="1:37" x14ac:dyDescent="0.25">
      <c r="A174" t="s">
        <v>114</v>
      </c>
      <c r="B174" t="s">
        <v>449</v>
      </c>
      <c r="C174" t="s">
        <v>450</v>
      </c>
      <c r="D174" t="s">
        <v>283</v>
      </c>
      <c r="F174">
        <v>7.0355290000000004</v>
      </c>
      <c r="G174">
        <v>7.2668429999999997</v>
      </c>
      <c r="H174">
        <v>7.4078210000000002</v>
      </c>
      <c r="I174">
        <v>7.6014840000000001</v>
      </c>
      <c r="J174">
        <v>7.8379750000000001</v>
      </c>
      <c r="K174">
        <v>8.1140679999999996</v>
      </c>
      <c r="L174">
        <v>8.3939509999999995</v>
      </c>
      <c r="M174">
        <v>8.6637970000000006</v>
      </c>
      <c r="N174">
        <v>8.7615200000000009</v>
      </c>
      <c r="O174">
        <v>8.9731819999999995</v>
      </c>
      <c r="P174">
        <v>9.1650659999999995</v>
      </c>
      <c r="Q174">
        <v>9.3452369999999991</v>
      </c>
      <c r="R174">
        <v>9.460286</v>
      </c>
      <c r="S174">
        <v>9.4902139999999999</v>
      </c>
      <c r="T174">
        <v>9.5100669999999994</v>
      </c>
      <c r="U174">
        <v>9.5085160000000002</v>
      </c>
      <c r="V174">
        <v>9.5069859999999995</v>
      </c>
      <c r="W174">
        <v>9.506672</v>
      </c>
      <c r="X174">
        <v>9.5067029999999999</v>
      </c>
      <c r="Y174">
        <v>9.5070530000000009</v>
      </c>
      <c r="Z174">
        <v>9.5076990000000006</v>
      </c>
      <c r="AA174">
        <v>9.5086200000000005</v>
      </c>
      <c r="AB174">
        <v>9.5098149999999997</v>
      </c>
      <c r="AC174">
        <v>9.5112769999999998</v>
      </c>
      <c r="AD174">
        <v>9.5122479999999996</v>
      </c>
      <c r="AE174">
        <v>9.5139739999999993</v>
      </c>
      <c r="AF174">
        <v>9.5157109999999996</v>
      </c>
      <c r="AG174">
        <v>9.5172650000000001</v>
      </c>
      <c r="AH174">
        <v>9.5194799999999997</v>
      </c>
      <c r="AI174">
        <v>9.5219140000000007</v>
      </c>
      <c r="AJ174">
        <v>9.5245759999999997</v>
      </c>
      <c r="AK174" s="15">
        <v>0.01</v>
      </c>
    </row>
    <row r="175" spans="1:37" x14ac:dyDescent="0.25">
      <c r="A175" t="s">
        <v>117</v>
      </c>
      <c r="B175" t="s">
        <v>451</v>
      </c>
      <c r="C175" t="s">
        <v>452</v>
      </c>
      <c r="D175" t="s">
        <v>312</v>
      </c>
      <c r="F175">
        <v>7.0242139999999997</v>
      </c>
      <c r="G175">
        <v>7.2316580000000004</v>
      </c>
      <c r="H175">
        <v>7.3381150000000002</v>
      </c>
      <c r="I175">
        <v>7.4764660000000003</v>
      </c>
      <c r="J175">
        <v>7.6437400000000002</v>
      </c>
      <c r="K175">
        <v>7.837053</v>
      </c>
      <c r="L175">
        <v>8.0388769999999994</v>
      </c>
      <c r="M175">
        <v>8.2629889999999993</v>
      </c>
      <c r="N175">
        <v>8.3423090000000002</v>
      </c>
      <c r="O175">
        <v>8.5414060000000003</v>
      </c>
      <c r="P175">
        <v>8.7212759999999996</v>
      </c>
      <c r="Q175">
        <v>8.8910889999999991</v>
      </c>
      <c r="R175">
        <v>9.0088799999999996</v>
      </c>
      <c r="S175">
        <v>9.0554939999999995</v>
      </c>
      <c r="T175">
        <v>9.0996729999999992</v>
      </c>
      <c r="U175">
        <v>9.1024820000000002</v>
      </c>
      <c r="V175">
        <v>9.1023999999999994</v>
      </c>
      <c r="W175">
        <v>9.1023409999999991</v>
      </c>
      <c r="X175">
        <v>9.1022909999999992</v>
      </c>
      <c r="Y175">
        <v>9.1022580000000008</v>
      </c>
      <c r="Z175">
        <v>9.1022300000000005</v>
      </c>
      <c r="AA175">
        <v>9.1022099999999995</v>
      </c>
      <c r="AB175">
        <v>9.102195</v>
      </c>
      <c r="AC175">
        <v>9.1021820000000009</v>
      </c>
      <c r="AD175">
        <v>9.1021719999999995</v>
      </c>
      <c r="AE175">
        <v>9.1021649999999994</v>
      </c>
      <c r="AF175">
        <v>9.1021599999999996</v>
      </c>
      <c r="AG175">
        <v>9.1021529999999995</v>
      </c>
      <c r="AH175">
        <v>9.1021490000000007</v>
      </c>
      <c r="AI175">
        <v>9.1021459999999994</v>
      </c>
      <c r="AJ175">
        <v>9.1021439999999991</v>
      </c>
      <c r="AK175" s="15">
        <v>8.9999999999999993E-3</v>
      </c>
    </row>
    <row r="176" spans="1:37" x14ac:dyDescent="0.25">
      <c r="A176" t="s">
        <v>120</v>
      </c>
      <c r="B176" t="s">
        <v>453</v>
      </c>
      <c r="C176" t="s">
        <v>454</v>
      </c>
      <c r="D176" t="s">
        <v>283</v>
      </c>
      <c r="F176">
        <v>16.770685</v>
      </c>
      <c r="G176">
        <v>17.320070000000001</v>
      </c>
      <c r="H176">
        <v>17.541052000000001</v>
      </c>
      <c r="I176">
        <v>17.805744000000001</v>
      </c>
      <c r="J176">
        <v>18.130358000000001</v>
      </c>
      <c r="K176">
        <v>18.549952000000001</v>
      </c>
      <c r="L176">
        <v>19.054476000000001</v>
      </c>
      <c r="M176">
        <v>19.630157000000001</v>
      </c>
      <c r="N176">
        <v>19.840260000000001</v>
      </c>
      <c r="O176">
        <v>20.210892000000001</v>
      </c>
      <c r="P176">
        <v>20.535640999999998</v>
      </c>
      <c r="Q176">
        <v>20.807072000000002</v>
      </c>
      <c r="R176">
        <v>20.935618999999999</v>
      </c>
      <c r="S176">
        <v>20.907914999999999</v>
      </c>
      <c r="T176">
        <v>20.849777</v>
      </c>
      <c r="U176">
        <v>20.834907999999999</v>
      </c>
      <c r="V176">
        <v>20.819756000000002</v>
      </c>
      <c r="W176">
        <v>20.796427000000001</v>
      </c>
      <c r="X176">
        <v>20.773083</v>
      </c>
      <c r="Y176">
        <v>20.751785000000002</v>
      </c>
      <c r="Z176">
        <v>20.732758</v>
      </c>
      <c r="AA176">
        <v>20.715515</v>
      </c>
      <c r="AB176">
        <v>20.699839000000001</v>
      </c>
      <c r="AC176">
        <v>20.685386999999999</v>
      </c>
      <c r="AD176">
        <v>20.672595999999999</v>
      </c>
      <c r="AE176">
        <v>20.660537999999999</v>
      </c>
      <c r="AF176">
        <v>20.649101000000002</v>
      </c>
      <c r="AG176">
        <v>20.638178</v>
      </c>
      <c r="AH176">
        <v>20.627517999999998</v>
      </c>
      <c r="AI176">
        <v>20.617176000000001</v>
      </c>
      <c r="AJ176">
        <v>20.607447000000001</v>
      </c>
      <c r="AK176" s="15">
        <v>7.0000000000000001E-3</v>
      </c>
    </row>
    <row r="177" spans="1:37" x14ac:dyDescent="0.25">
      <c r="A177" t="s">
        <v>123</v>
      </c>
      <c r="B177" t="s">
        <v>455</v>
      </c>
      <c r="C177" t="s">
        <v>456</v>
      </c>
      <c r="D177" t="s">
        <v>283</v>
      </c>
      <c r="F177">
        <v>14.109496</v>
      </c>
      <c r="G177">
        <v>14.516608</v>
      </c>
      <c r="H177">
        <v>14.763878999999999</v>
      </c>
      <c r="I177">
        <v>15.043048000000001</v>
      </c>
      <c r="J177">
        <v>15.443382</v>
      </c>
      <c r="K177">
        <v>15.947079</v>
      </c>
      <c r="L177">
        <v>16.353034999999998</v>
      </c>
      <c r="M177">
        <v>16.753384</v>
      </c>
      <c r="N177">
        <v>16.915126999999998</v>
      </c>
      <c r="O177">
        <v>17.282017</v>
      </c>
      <c r="P177">
        <v>17.610336</v>
      </c>
      <c r="Q177">
        <v>17.8948</v>
      </c>
      <c r="R177">
        <v>18.074224000000001</v>
      </c>
      <c r="S177">
        <v>18.151167000000001</v>
      </c>
      <c r="T177">
        <v>18.169079</v>
      </c>
      <c r="U177">
        <v>18.176811000000001</v>
      </c>
      <c r="V177">
        <v>18.180804999999999</v>
      </c>
      <c r="W177">
        <v>18.181044</v>
      </c>
      <c r="X177">
        <v>18.115576000000001</v>
      </c>
      <c r="Y177">
        <v>18.122423000000001</v>
      </c>
      <c r="Z177">
        <v>18.131395000000001</v>
      </c>
      <c r="AA177">
        <v>18.142761</v>
      </c>
      <c r="AB177">
        <v>18.156797000000001</v>
      </c>
      <c r="AC177">
        <v>18.173211999999999</v>
      </c>
      <c r="AD177">
        <v>18.191783999999998</v>
      </c>
      <c r="AE177">
        <v>18.211639000000002</v>
      </c>
      <c r="AF177">
        <v>18.231736999999999</v>
      </c>
      <c r="AG177">
        <v>18.25104</v>
      </c>
      <c r="AH177">
        <v>18.268332000000001</v>
      </c>
      <c r="AI177">
        <v>18.283669</v>
      </c>
      <c r="AJ177">
        <v>18.297160999999999</v>
      </c>
      <c r="AK177" s="15">
        <v>8.9999999999999993E-3</v>
      </c>
    </row>
    <row r="178" spans="1:37" x14ac:dyDescent="0.25">
      <c r="A178" t="s">
        <v>126</v>
      </c>
      <c r="B178" t="s">
        <v>457</v>
      </c>
      <c r="C178" t="s">
        <v>458</v>
      </c>
      <c r="D178" t="s">
        <v>283</v>
      </c>
      <c r="F178">
        <v>10.271459</v>
      </c>
      <c r="G178">
        <v>10.542336000000001</v>
      </c>
      <c r="H178">
        <v>10.661651000000001</v>
      </c>
      <c r="I178">
        <v>10.907418</v>
      </c>
      <c r="J178">
        <v>11.148638999999999</v>
      </c>
      <c r="K178">
        <v>11.440856999999999</v>
      </c>
      <c r="L178">
        <v>11.760324000000001</v>
      </c>
      <c r="M178">
        <v>12.128083999999999</v>
      </c>
      <c r="N178">
        <v>12.264867000000001</v>
      </c>
      <c r="O178">
        <v>12.549859</v>
      </c>
      <c r="P178">
        <v>12.800240000000001</v>
      </c>
      <c r="Q178">
        <v>13.017029000000001</v>
      </c>
      <c r="R178">
        <v>13.136854</v>
      </c>
      <c r="S178">
        <v>13.142374999999999</v>
      </c>
      <c r="T178">
        <v>13.146653000000001</v>
      </c>
      <c r="U178">
        <v>13.144742000000001</v>
      </c>
      <c r="V178">
        <v>13.13958</v>
      </c>
      <c r="W178">
        <v>13.130616</v>
      </c>
      <c r="X178">
        <v>13.123008</v>
      </c>
      <c r="Y178">
        <v>13.11655</v>
      </c>
      <c r="Z178">
        <v>13.111167999999999</v>
      </c>
      <c r="AA178">
        <v>13.106642000000001</v>
      </c>
      <c r="AB178">
        <v>13.102871</v>
      </c>
      <c r="AC178">
        <v>13.099727</v>
      </c>
      <c r="AD178">
        <v>13.097211</v>
      </c>
      <c r="AE178">
        <v>13.095279</v>
      </c>
      <c r="AF178">
        <v>13.093821</v>
      </c>
      <c r="AG178">
        <v>13.092775</v>
      </c>
      <c r="AH178">
        <v>13.092001</v>
      </c>
      <c r="AI178">
        <v>13.107849999999999</v>
      </c>
      <c r="AJ178">
        <v>13.129277</v>
      </c>
      <c r="AK178" s="15">
        <v>8.0000000000000002E-3</v>
      </c>
    </row>
    <row r="179" spans="1:37" x14ac:dyDescent="0.25">
      <c r="A179" t="s">
        <v>129</v>
      </c>
      <c r="B179" t="s">
        <v>459</v>
      </c>
      <c r="C179" t="s">
        <v>460</v>
      </c>
      <c r="D179" t="s">
        <v>283</v>
      </c>
      <c r="F179">
        <v>11.486765999999999</v>
      </c>
      <c r="G179">
        <v>11.486765</v>
      </c>
      <c r="H179">
        <v>11.486765</v>
      </c>
      <c r="I179">
        <v>11.486765</v>
      </c>
      <c r="J179">
        <v>11.486765</v>
      </c>
      <c r="K179">
        <v>11.486765</v>
      </c>
      <c r="L179">
        <v>11.486765</v>
      </c>
      <c r="M179">
        <v>11.486765</v>
      </c>
      <c r="N179">
        <v>11.486765</v>
      </c>
      <c r="O179">
        <v>11.486764000000001</v>
      </c>
      <c r="P179">
        <v>11.486765</v>
      </c>
      <c r="Q179">
        <v>11.486764000000001</v>
      </c>
      <c r="R179">
        <v>11.486765</v>
      </c>
      <c r="S179">
        <v>11.486765</v>
      </c>
      <c r="T179">
        <v>11.486765</v>
      </c>
      <c r="U179">
        <v>11.486765</v>
      </c>
      <c r="V179">
        <v>11.486765</v>
      </c>
      <c r="W179">
        <v>11.486765</v>
      </c>
      <c r="X179">
        <v>11.486765</v>
      </c>
      <c r="Y179">
        <v>11.486765</v>
      </c>
      <c r="Z179">
        <v>11.486765</v>
      </c>
      <c r="AA179">
        <v>11.486764000000001</v>
      </c>
      <c r="AB179">
        <v>11.486765</v>
      </c>
      <c r="AC179">
        <v>11.486765</v>
      </c>
      <c r="AD179">
        <v>11.486765</v>
      </c>
      <c r="AE179">
        <v>11.486764000000001</v>
      </c>
      <c r="AF179">
        <v>11.486765</v>
      </c>
      <c r="AG179">
        <v>11.486764000000001</v>
      </c>
      <c r="AH179">
        <v>11.486764000000001</v>
      </c>
      <c r="AI179">
        <v>11.486764000000001</v>
      </c>
      <c r="AJ179">
        <v>11.486765</v>
      </c>
      <c r="AK179" s="15">
        <v>0</v>
      </c>
    </row>
    <row r="180" spans="1:37" x14ac:dyDescent="0.25">
      <c r="A180" t="s">
        <v>321</v>
      </c>
      <c r="B180" t="s">
        <v>461</v>
      </c>
      <c r="C180" t="s">
        <v>462</v>
      </c>
      <c r="F180">
        <v>8.8874870000000001</v>
      </c>
      <c r="G180">
        <v>9.1572150000000008</v>
      </c>
      <c r="H180">
        <v>9.3088650000000008</v>
      </c>
      <c r="I180">
        <v>9.5119530000000001</v>
      </c>
      <c r="J180">
        <v>9.7589020000000009</v>
      </c>
      <c r="K180">
        <v>10.042973999999999</v>
      </c>
      <c r="L180">
        <v>10.326347</v>
      </c>
      <c r="M180">
        <v>10.633217999999999</v>
      </c>
      <c r="N180">
        <v>10.781668</v>
      </c>
      <c r="O180">
        <v>11.06269</v>
      </c>
      <c r="P180">
        <v>11.315617</v>
      </c>
      <c r="Q180">
        <v>11.550292000000001</v>
      </c>
      <c r="R180">
        <v>11.68327</v>
      </c>
      <c r="S180">
        <v>11.698606</v>
      </c>
      <c r="T180">
        <v>11.713203</v>
      </c>
      <c r="U180">
        <v>11.712757999999999</v>
      </c>
      <c r="V180">
        <v>11.712892999999999</v>
      </c>
      <c r="W180">
        <v>11.684872</v>
      </c>
      <c r="X180">
        <v>11.689456</v>
      </c>
      <c r="Y180">
        <v>11.694922999999999</v>
      </c>
      <c r="Z180">
        <v>11.701574000000001</v>
      </c>
      <c r="AA180">
        <v>11.709044</v>
      </c>
      <c r="AB180">
        <v>11.717079</v>
      </c>
      <c r="AC180">
        <v>11.724867</v>
      </c>
      <c r="AD180">
        <v>11.732378000000001</v>
      </c>
      <c r="AE180">
        <v>11.739262999999999</v>
      </c>
      <c r="AF180">
        <v>11.745124000000001</v>
      </c>
      <c r="AG180">
        <v>11.748412</v>
      </c>
      <c r="AH180">
        <v>11.751685999999999</v>
      </c>
      <c r="AI180">
        <v>11.755027</v>
      </c>
      <c r="AJ180">
        <v>11.758445999999999</v>
      </c>
      <c r="AK180" s="15">
        <v>8.9999999999999993E-3</v>
      </c>
    </row>
    <row r="181" spans="1:37" x14ac:dyDescent="0.25">
      <c r="A181" t="s">
        <v>158</v>
      </c>
      <c r="C181" t="s">
        <v>463</v>
      </c>
    </row>
    <row r="182" spans="1:37" x14ac:dyDescent="0.25">
      <c r="A182" t="s">
        <v>104</v>
      </c>
      <c r="B182" t="s">
        <v>464</v>
      </c>
      <c r="C182" t="s">
        <v>465</v>
      </c>
      <c r="D182" t="s">
        <v>280</v>
      </c>
      <c r="F182">
        <v>6.2664350000000004</v>
      </c>
      <c r="G182">
        <v>6.3500719999999999</v>
      </c>
      <c r="H182">
        <v>6.4488099999999999</v>
      </c>
      <c r="I182">
        <v>6.5709730000000004</v>
      </c>
      <c r="J182">
        <v>6.7225659999999996</v>
      </c>
      <c r="K182">
        <v>6.8980680000000003</v>
      </c>
      <c r="L182">
        <v>7.0878949999999996</v>
      </c>
      <c r="M182">
        <v>7.28423</v>
      </c>
      <c r="N182">
        <v>7.3844440000000002</v>
      </c>
      <c r="O182">
        <v>7.5307510000000004</v>
      </c>
      <c r="P182">
        <v>7.6547980000000004</v>
      </c>
      <c r="Q182">
        <v>7.7650480000000002</v>
      </c>
      <c r="R182">
        <v>7.8306269999999998</v>
      </c>
      <c r="S182">
        <v>7.8389300000000004</v>
      </c>
      <c r="T182">
        <v>7.8453710000000001</v>
      </c>
      <c r="U182">
        <v>7.8463669999999999</v>
      </c>
      <c r="V182">
        <v>7.8498950000000001</v>
      </c>
      <c r="W182">
        <v>7.8529020000000003</v>
      </c>
      <c r="X182">
        <v>7.8539510000000003</v>
      </c>
      <c r="Y182">
        <v>7.8533819999999999</v>
      </c>
      <c r="Z182">
        <v>7.8537749999999997</v>
      </c>
      <c r="AA182">
        <v>7.8543649999999996</v>
      </c>
      <c r="AB182">
        <v>7.8550740000000001</v>
      </c>
      <c r="AC182">
        <v>7.855283</v>
      </c>
      <c r="AD182">
        <v>7.8570219999999997</v>
      </c>
      <c r="AE182">
        <v>7.8592599999999999</v>
      </c>
      <c r="AF182">
        <v>7.8603730000000001</v>
      </c>
      <c r="AG182">
        <v>7.8636970000000002</v>
      </c>
      <c r="AH182">
        <v>7.868252</v>
      </c>
      <c r="AI182">
        <v>7.8732090000000001</v>
      </c>
      <c r="AJ182">
        <v>7.8787580000000004</v>
      </c>
      <c r="AK182" s="15">
        <v>8.0000000000000002E-3</v>
      </c>
    </row>
    <row r="183" spans="1:37" x14ac:dyDescent="0.25">
      <c r="A183" t="s">
        <v>108</v>
      </c>
      <c r="B183" t="s">
        <v>466</v>
      </c>
      <c r="C183" t="s">
        <v>467</v>
      </c>
      <c r="D183" t="s">
        <v>283</v>
      </c>
      <c r="F183">
        <v>6.0031239999999997</v>
      </c>
      <c r="G183">
        <v>6.1428630000000002</v>
      </c>
      <c r="H183">
        <v>6.2136120000000004</v>
      </c>
      <c r="I183">
        <v>6.306432</v>
      </c>
      <c r="J183">
        <v>6.4257289999999996</v>
      </c>
      <c r="K183">
        <v>6.5697559999999999</v>
      </c>
      <c r="L183">
        <v>6.7214070000000001</v>
      </c>
      <c r="M183">
        <v>6.8877560000000004</v>
      </c>
      <c r="N183">
        <v>6.9575529999999999</v>
      </c>
      <c r="O183">
        <v>7.0948460000000004</v>
      </c>
      <c r="P183">
        <v>7.2188509999999999</v>
      </c>
      <c r="Q183">
        <v>7.322559</v>
      </c>
      <c r="R183">
        <v>7.3866690000000004</v>
      </c>
      <c r="S183">
        <v>7.397716</v>
      </c>
      <c r="T183">
        <v>7.4043020000000004</v>
      </c>
      <c r="U183">
        <v>7.4058250000000001</v>
      </c>
      <c r="V183">
        <v>7.4069539999999998</v>
      </c>
      <c r="W183">
        <v>7.4070970000000003</v>
      </c>
      <c r="X183">
        <v>7.4063670000000004</v>
      </c>
      <c r="Y183">
        <v>7.4057469999999999</v>
      </c>
      <c r="Z183">
        <v>7.4052239999999996</v>
      </c>
      <c r="AA183">
        <v>7.4047689999999999</v>
      </c>
      <c r="AB183">
        <v>7.4043939999999999</v>
      </c>
      <c r="AC183">
        <v>7.4040840000000001</v>
      </c>
      <c r="AD183">
        <v>7.4038519999999997</v>
      </c>
      <c r="AE183">
        <v>7.4036949999999999</v>
      </c>
      <c r="AF183">
        <v>7.4036099999999996</v>
      </c>
      <c r="AG183">
        <v>7.4035780000000004</v>
      </c>
      <c r="AH183">
        <v>7.4020890000000001</v>
      </c>
      <c r="AI183">
        <v>7.4055390000000001</v>
      </c>
      <c r="AJ183">
        <v>7.4100239999999999</v>
      </c>
      <c r="AK183" s="15">
        <v>7.0000000000000001E-3</v>
      </c>
    </row>
    <row r="184" spans="1:37" x14ac:dyDescent="0.25">
      <c r="A184" t="s">
        <v>111</v>
      </c>
      <c r="B184" t="s">
        <v>468</v>
      </c>
      <c r="C184" t="s">
        <v>469</v>
      </c>
      <c r="D184" t="s">
        <v>283</v>
      </c>
      <c r="F184">
        <v>6.2969480000000004</v>
      </c>
      <c r="G184">
        <v>6.4553209999999996</v>
      </c>
      <c r="H184">
        <v>6.547517</v>
      </c>
      <c r="I184">
        <v>6.6694560000000003</v>
      </c>
      <c r="J184">
        <v>6.8175850000000002</v>
      </c>
      <c r="K184">
        <v>6.9855929999999997</v>
      </c>
      <c r="L184">
        <v>7.1368499999999999</v>
      </c>
      <c r="M184">
        <v>7.2892270000000003</v>
      </c>
      <c r="N184">
        <v>7.3254159999999997</v>
      </c>
      <c r="O184">
        <v>7.4167230000000002</v>
      </c>
      <c r="P184">
        <v>7.4950469999999996</v>
      </c>
      <c r="Q184">
        <v>7.5596410000000001</v>
      </c>
      <c r="R184">
        <v>7.5861280000000004</v>
      </c>
      <c r="S184">
        <v>7.4815779999999998</v>
      </c>
      <c r="T184">
        <v>7.4810639999999999</v>
      </c>
      <c r="U184">
        <v>7.4843029999999997</v>
      </c>
      <c r="V184">
        <v>7.49085</v>
      </c>
      <c r="W184">
        <v>7.4998100000000001</v>
      </c>
      <c r="X184">
        <v>7.5091450000000002</v>
      </c>
      <c r="Y184">
        <v>7.5156910000000003</v>
      </c>
      <c r="Z184">
        <v>7.5252400000000002</v>
      </c>
      <c r="AA184">
        <v>7.5332790000000003</v>
      </c>
      <c r="AB184">
        <v>7.5393489999999996</v>
      </c>
      <c r="AC184">
        <v>7.543577</v>
      </c>
      <c r="AD184">
        <v>7.5468140000000004</v>
      </c>
      <c r="AE184">
        <v>7.5477869999999996</v>
      </c>
      <c r="AF184">
        <v>7.5393439999999998</v>
      </c>
      <c r="AG184">
        <v>7.5347730000000004</v>
      </c>
      <c r="AH184">
        <v>7.5302020000000001</v>
      </c>
      <c r="AI184">
        <v>7.5259919999999996</v>
      </c>
      <c r="AJ184">
        <v>7.5209999999999999</v>
      </c>
      <c r="AK184" s="15">
        <v>6.0000000000000001E-3</v>
      </c>
    </row>
    <row r="185" spans="1:37" x14ac:dyDescent="0.25">
      <c r="A185" t="s">
        <v>114</v>
      </c>
      <c r="B185" t="s">
        <v>470</v>
      </c>
      <c r="C185" t="s">
        <v>471</v>
      </c>
      <c r="D185" t="s">
        <v>280</v>
      </c>
      <c r="F185">
        <v>5.6628550000000004</v>
      </c>
      <c r="G185">
        <v>5.821453</v>
      </c>
      <c r="H185">
        <v>5.9459470000000003</v>
      </c>
      <c r="I185">
        <v>6.0998049999999999</v>
      </c>
      <c r="J185">
        <v>6.2812190000000001</v>
      </c>
      <c r="K185">
        <v>6.4793310000000002</v>
      </c>
      <c r="L185">
        <v>6.6858760000000004</v>
      </c>
      <c r="M185">
        <v>6.8888360000000004</v>
      </c>
      <c r="N185">
        <v>6.9769750000000004</v>
      </c>
      <c r="O185">
        <v>7.1260250000000003</v>
      </c>
      <c r="P185">
        <v>7.2569549999999996</v>
      </c>
      <c r="Q185">
        <v>7.3725449999999997</v>
      </c>
      <c r="R185">
        <v>7.4401700000000002</v>
      </c>
      <c r="S185">
        <v>7.451918</v>
      </c>
      <c r="T185">
        <v>7.4562359999999996</v>
      </c>
      <c r="U185">
        <v>7.4498439999999997</v>
      </c>
      <c r="V185">
        <v>7.4422439999999996</v>
      </c>
      <c r="W185">
        <v>7.435638</v>
      </c>
      <c r="X185">
        <v>7.4291200000000002</v>
      </c>
      <c r="Y185">
        <v>7.4267130000000003</v>
      </c>
      <c r="Z185">
        <v>7.4266199999999998</v>
      </c>
      <c r="AA185">
        <v>7.4239889999999997</v>
      </c>
      <c r="AB185">
        <v>7.4202690000000002</v>
      </c>
      <c r="AC185">
        <v>7.4175060000000004</v>
      </c>
      <c r="AD185">
        <v>7.3938889999999997</v>
      </c>
      <c r="AE185">
        <v>7.3910039999999997</v>
      </c>
      <c r="AF185">
        <v>7.3840209999999997</v>
      </c>
      <c r="AG185">
        <v>7.3824940000000003</v>
      </c>
      <c r="AH185">
        <v>7.3827090000000002</v>
      </c>
      <c r="AI185">
        <v>7.3892049999999996</v>
      </c>
      <c r="AJ185">
        <v>7.3951840000000004</v>
      </c>
      <c r="AK185" s="15">
        <v>8.9999999999999993E-3</v>
      </c>
    </row>
    <row r="186" spans="1:37" x14ac:dyDescent="0.25">
      <c r="A186" t="s">
        <v>117</v>
      </c>
      <c r="B186" t="s">
        <v>472</v>
      </c>
      <c r="C186" t="s">
        <v>473</v>
      </c>
      <c r="D186" t="s">
        <v>283</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t="s">
        <v>170</v>
      </c>
    </row>
    <row r="187" spans="1:37" x14ac:dyDescent="0.25">
      <c r="A187" t="s">
        <v>120</v>
      </c>
      <c r="B187" t="s">
        <v>474</v>
      </c>
      <c r="C187" t="s">
        <v>475</v>
      </c>
      <c r="D187" t="s">
        <v>280</v>
      </c>
      <c r="F187">
        <v>7.5361419999999999</v>
      </c>
      <c r="G187">
        <v>10.49127</v>
      </c>
      <c r="H187">
        <v>10.591222999999999</v>
      </c>
      <c r="I187">
        <v>10.722814</v>
      </c>
      <c r="J187">
        <v>10.883557</v>
      </c>
      <c r="K187">
        <v>11.083766000000001</v>
      </c>
      <c r="L187">
        <v>11.323812</v>
      </c>
      <c r="M187">
        <v>11.569228000000001</v>
      </c>
      <c r="N187">
        <v>11.679626000000001</v>
      </c>
      <c r="O187">
        <v>11.876716</v>
      </c>
      <c r="P187">
        <v>12.063348</v>
      </c>
      <c r="Q187">
        <v>12.23394</v>
      </c>
      <c r="R187">
        <v>12.331873999999999</v>
      </c>
      <c r="S187">
        <v>12.343351999999999</v>
      </c>
      <c r="T187">
        <v>12.351760000000001</v>
      </c>
      <c r="U187">
        <v>12.352591</v>
      </c>
      <c r="V187">
        <v>12.351801999999999</v>
      </c>
      <c r="W187">
        <v>12.350061999999999</v>
      </c>
      <c r="X187">
        <v>12.347828</v>
      </c>
      <c r="Y187">
        <v>12.345435999999999</v>
      </c>
      <c r="Z187">
        <v>12.342902</v>
      </c>
      <c r="AA187">
        <v>12.340039000000001</v>
      </c>
      <c r="AB187">
        <v>12.336753</v>
      </c>
      <c r="AC187">
        <v>12.333594</v>
      </c>
      <c r="AD187">
        <v>12.330715</v>
      </c>
      <c r="AE187">
        <v>12.328015000000001</v>
      </c>
      <c r="AF187">
        <v>12.325491</v>
      </c>
      <c r="AG187">
        <v>12.323079999999999</v>
      </c>
      <c r="AH187">
        <v>12.320777</v>
      </c>
      <c r="AI187">
        <v>12.318592000000001</v>
      </c>
      <c r="AJ187">
        <v>12.316513</v>
      </c>
      <c r="AK187" s="15">
        <v>1.7000000000000001E-2</v>
      </c>
    </row>
    <row r="188" spans="1:37" x14ac:dyDescent="0.25">
      <c r="A188" t="s">
        <v>123</v>
      </c>
      <c r="B188" t="s">
        <v>476</v>
      </c>
      <c r="C188" t="s">
        <v>477</v>
      </c>
      <c r="D188" t="s">
        <v>280</v>
      </c>
      <c r="F188">
        <v>7.8577649999999997</v>
      </c>
      <c r="G188">
        <v>8.6946449999999995</v>
      </c>
      <c r="H188">
        <v>8.8288469999999997</v>
      </c>
      <c r="I188">
        <v>8.9995770000000004</v>
      </c>
      <c r="J188">
        <v>9.2102260000000005</v>
      </c>
      <c r="K188">
        <v>9.4538180000000001</v>
      </c>
      <c r="L188">
        <v>9.6793060000000004</v>
      </c>
      <c r="M188">
        <v>9.9177680000000006</v>
      </c>
      <c r="N188">
        <v>10.029356999999999</v>
      </c>
      <c r="O188">
        <v>10.21191</v>
      </c>
      <c r="P188">
        <v>10.361886</v>
      </c>
      <c r="Q188">
        <v>10.496637</v>
      </c>
      <c r="R188">
        <v>10.574024</v>
      </c>
      <c r="S188">
        <v>10.577456</v>
      </c>
      <c r="T188">
        <v>10.576369</v>
      </c>
      <c r="U188">
        <v>10.574172000000001</v>
      </c>
      <c r="V188">
        <v>10.57136</v>
      </c>
      <c r="W188">
        <v>10.568838</v>
      </c>
      <c r="X188">
        <v>10.566668999999999</v>
      </c>
      <c r="Y188">
        <v>10.56484</v>
      </c>
      <c r="Z188">
        <v>10.563416999999999</v>
      </c>
      <c r="AA188">
        <v>10.562293</v>
      </c>
      <c r="AB188">
        <v>10.561572999999999</v>
      </c>
      <c r="AC188">
        <v>10.52332</v>
      </c>
      <c r="AD188">
        <v>10.527604</v>
      </c>
      <c r="AE188">
        <v>10.533288000000001</v>
      </c>
      <c r="AF188">
        <v>10.540594</v>
      </c>
      <c r="AG188">
        <v>10.549569999999999</v>
      </c>
      <c r="AH188">
        <v>10.560122</v>
      </c>
      <c r="AI188">
        <v>10.572075999999999</v>
      </c>
      <c r="AJ188">
        <v>10.584902</v>
      </c>
      <c r="AK188" s="15">
        <v>0.01</v>
      </c>
    </row>
    <row r="189" spans="1:37" x14ac:dyDescent="0.25">
      <c r="A189" t="s">
        <v>126</v>
      </c>
      <c r="B189" t="s">
        <v>478</v>
      </c>
      <c r="C189" t="s">
        <v>479</v>
      </c>
      <c r="D189" t="s">
        <v>283</v>
      </c>
      <c r="F189">
        <v>8.6751290000000001</v>
      </c>
      <c r="G189">
        <v>9.0074129999999997</v>
      </c>
      <c r="H189">
        <v>9.0949849999999994</v>
      </c>
      <c r="I189">
        <v>9.2309789999999996</v>
      </c>
      <c r="J189">
        <v>9.3916690000000003</v>
      </c>
      <c r="K189">
        <v>9.5847650000000009</v>
      </c>
      <c r="L189">
        <v>9.7810810000000004</v>
      </c>
      <c r="M189">
        <v>9.9967290000000002</v>
      </c>
      <c r="N189">
        <v>10.062555</v>
      </c>
      <c r="O189">
        <v>10.242454</v>
      </c>
      <c r="P189">
        <v>10.400725</v>
      </c>
      <c r="Q189">
        <v>10.540106</v>
      </c>
      <c r="R189">
        <v>10.641733</v>
      </c>
      <c r="S189">
        <v>10.692719</v>
      </c>
      <c r="T189">
        <v>10.697984999999999</v>
      </c>
      <c r="U189">
        <v>10.695501999999999</v>
      </c>
      <c r="V189">
        <v>10.693368</v>
      </c>
      <c r="W189">
        <v>10.691483</v>
      </c>
      <c r="X189">
        <v>10.689863000000001</v>
      </c>
      <c r="Y189">
        <v>10.688476</v>
      </c>
      <c r="Z189">
        <v>10.687289</v>
      </c>
      <c r="AA189">
        <v>10.686258</v>
      </c>
      <c r="AB189">
        <v>10.685371999999999</v>
      </c>
      <c r="AC189">
        <v>10.684616</v>
      </c>
      <c r="AD189">
        <v>10.683986000000001</v>
      </c>
      <c r="AE189">
        <v>10.683475</v>
      </c>
      <c r="AF189">
        <v>10.683066</v>
      </c>
      <c r="AG189">
        <v>10.682739</v>
      </c>
      <c r="AH189">
        <v>10.682478</v>
      </c>
      <c r="AI189">
        <v>10.682299</v>
      </c>
      <c r="AJ189">
        <v>10.685420000000001</v>
      </c>
      <c r="AK189" s="15">
        <v>7.0000000000000001E-3</v>
      </c>
    </row>
    <row r="190" spans="1:37" x14ac:dyDescent="0.25">
      <c r="A190" t="s">
        <v>129</v>
      </c>
      <c r="B190" t="s">
        <v>480</v>
      </c>
      <c r="C190" t="s">
        <v>481</v>
      </c>
      <c r="D190" t="s">
        <v>280</v>
      </c>
      <c r="F190">
        <v>6.2527379999999999</v>
      </c>
      <c r="G190">
        <v>6.8571939999999998</v>
      </c>
      <c r="H190">
        <v>6.8571949999999999</v>
      </c>
      <c r="I190">
        <v>6.8571939999999998</v>
      </c>
      <c r="J190">
        <v>6.8571939999999998</v>
      </c>
      <c r="K190">
        <v>6.8571939999999998</v>
      </c>
      <c r="L190">
        <v>6.8571939999999998</v>
      </c>
      <c r="M190">
        <v>6.8571939999999998</v>
      </c>
      <c r="N190">
        <v>6.8571939999999998</v>
      </c>
      <c r="O190">
        <v>6.8571939999999998</v>
      </c>
      <c r="P190">
        <v>6.8571949999999999</v>
      </c>
      <c r="Q190">
        <v>6.8571939999999998</v>
      </c>
      <c r="R190">
        <v>6.8571939999999998</v>
      </c>
      <c r="S190">
        <v>6.8571939999999998</v>
      </c>
      <c r="T190">
        <v>6.8571939999999998</v>
      </c>
      <c r="U190">
        <v>6.8571939999999998</v>
      </c>
      <c r="V190">
        <v>6.8571939999999998</v>
      </c>
      <c r="W190">
        <v>6.8571939999999998</v>
      </c>
      <c r="X190">
        <v>6.8571949999999999</v>
      </c>
      <c r="Y190">
        <v>6.8571939999999998</v>
      </c>
      <c r="Z190">
        <v>6.8571939999999998</v>
      </c>
      <c r="AA190">
        <v>6.8571939999999998</v>
      </c>
      <c r="AB190">
        <v>6.8571939999999998</v>
      </c>
      <c r="AC190">
        <v>6.8571939999999998</v>
      </c>
      <c r="AD190">
        <v>6.8571929999999996</v>
      </c>
      <c r="AE190">
        <v>6.8571939999999998</v>
      </c>
      <c r="AF190">
        <v>6.8571939999999998</v>
      </c>
      <c r="AG190">
        <v>6.8571949999999999</v>
      </c>
      <c r="AH190">
        <v>6.8571939999999998</v>
      </c>
      <c r="AI190">
        <v>6.8571939999999998</v>
      </c>
      <c r="AJ190">
        <v>6.8571939999999998</v>
      </c>
      <c r="AK190" s="15">
        <v>3.0000000000000001E-3</v>
      </c>
    </row>
    <row r="191" spans="1:37" x14ac:dyDescent="0.25">
      <c r="A191" t="s">
        <v>343</v>
      </c>
      <c r="B191" t="s">
        <v>482</v>
      </c>
      <c r="C191" t="s">
        <v>483</v>
      </c>
      <c r="F191">
        <v>6.2572460000000003</v>
      </c>
      <c r="G191">
        <v>6.3427699999999998</v>
      </c>
      <c r="H191">
        <v>6.4424039999999998</v>
      </c>
      <c r="I191">
        <v>6.5654269999999997</v>
      </c>
      <c r="J191">
        <v>6.7177360000000004</v>
      </c>
      <c r="K191">
        <v>6.8936919999999997</v>
      </c>
      <c r="L191">
        <v>7.0838029999999996</v>
      </c>
      <c r="M191">
        <v>7.2802819999999997</v>
      </c>
      <c r="N191">
        <v>7.3803789999999996</v>
      </c>
      <c r="O191">
        <v>7.5267030000000004</v>
      </c>
      <c r="P191">
        <v>7.6507740000000002</v>
      </c>
      <c r="Q191">
        <v>7.7609940000000002</v>
      </c>
      <c r="R191">
        <v>7.8264440000000004</v>
      </c>
      <c r="S191">
        <v>7.8345799999999999</v>
      </c>
      <c r="T191">
        <v>7.8407939999999998</v>
      </c>
      <c r="U191">
        <v>7.8414479999999998</v>
      </c>
      <c r="V191">
        <v>7.8445879999999999</v>
      </c>
      <c r="W191">
        <v>7.8471830000000002</v>
      </c>
      <c r="X191">
        <v>7.8478539999999999</v>
      </c>
      <c r="Y191">
        <v>7.8469280000000001</v>
      </c>
      <c r="Z191">
        <v>7.8468770000000001</v>
      </c>
      <c r="AA191">
        <v>7.8469309999999997</v>
      </c>
      <c r="AB191">
        <v>7.846997</v>
      </c>
      <c r="AC191">
        <v>7.846527</v>
      </c>
      <c r="AD191">
        <v>7.84701</v>
      </c>
      <c r="AE191">
        <v>7.8482560000000001</v>
      </c>
      <c r="AF191">
        <v>7.8481839999999998</v>
      </c>
      <c r="AG191">
        <v>7.8502999999999998</v>
      </c>
      <c r="AH191">
        <v>7.8536149999999996</v>
      </c>
      <c r="AI191">
        <v>7.8573539999999999</v>
      </c>
      <c r="AJ191">
        <v>7.8615880000000002</v>
      </c>
      <c r="AK191" s="15">
        <v>8.0000000000000002E-3</v>
      </c>
    </row>
    <row r="192" spans="1:37" x14ac:dyDescent="0.25">
      <c r="A192" t="s">
        <v>346</v>
      </c>
      <c r="B192" t="s">
        <v>484</v>
      </c>
      <c r="C192" t="s">
        <v>485</v>
      </c>
      <c r="F192">
        <v>7.6005520000000004</v>
      </c>
      <c r="G192">
        <v>7.7448100000000002</v>
      </c>
      <c r="H192">
        <v>7.7984179999999999</v>
      </c>
      <c r="I192">
        <v>7.9240930000000001</v>
      </c>
      <c r="J192">
        <v>8.1204750000000008</v>
      </c>
      <c r="K192">
        <v>8.3556380000000008</v>
      </c>
      <c r="L192">
        <v>8.6110620000000004</v>
      </c>
      <c r="M192">
        <v>8.8968889999999998</v>
      </c>
      <c r="N192">
        <v>9.0684109999999993</v>
      </c>
      <c r="O192">
        <v>9.2839899999999993</v>
      </c>
      <c r="P192">
        <v>9.4586810000000003</v>
      </c>
      <c r="Q192">
        <v>9.6130429999999993</v>
      </c>
      <c r="R192">
        <v>9.6999359999999992</v>
      </c>
      <c r="S192">
        <v>9.7199050000000007</v>
      </c>
      <c r="T192">
        <v>9.7401199999999992</v>
      </c>
      <c r="U192">
        <v>9.7502650000000006</v>
      </c>
      <c r="V192">
        <v>9.7553870000000007</v>
      </c>
      <c r="W192">
        <v>9.7669490000000003</v>
      </c>
      <c r="X192">
        <v>9.7875510000000006</v>
      </c>
      <c r="Y192">
        <v>9.7904140000000002</v>
      </c>
      <c r="Z192">
        <v>9.7858309999999999</v>
      </c>
      <c r="AA192">
        <v>9.7924319999999998</v>
      </c>
      <c r="AB192">
        <v>9.8092039999999994</v>
      </c>
      <c r="AC192">
        <v>9.8243899999999993</v>
      </c>
      <c r="AD192">
        <v>9.8458670000000001</v>
      </c>
      <c r="AE192">
        <v>9.8725470000000008</v>
      </c>
      <c r="AF192">
        <v>9.8889309999999995</v>
      </c>
      <c r="AG192">
        <v>9.9205079999999999</v>
      </c>
      <c r="AH192">
        <v>9.9537700000000005</v>
      </c>
      <c r="AI192">
        <v>9.964264</v>
      </c>
      <c r="AJ192">
        <v>9.9811899999999998</v>
      </c>
      <c r="AK192" s="15">
        <v>8.9999999999999993E-3</v>
      </c>
    </row>
    <row r="193" spans="1:37" x14ac:dyDescent="0.25">
      <c r="A193" t="s">
        <v>486</v>
      </c>
      <c r="C193" t="s">
        <v>487</v>
      </c>
    </row>
    <row r="194" spans="1:37" x14ac:dyDescent="0.25">
      <c r="A194" t="s">
        <v>102</v>
      </c>
      <c r="C194" t="s">
        <v>488</v>
      </c>
    </row>
    <row r="195" spans="1:37" x14ac:dyDescent="0.25">
      <c r="A195" t="s">
        <v>104</v>
      </c>
      <c r="B195" t="s">
        <v>489</v>
      </c>
      <c r="C195" t="s">
        <v>490</v>
      </c>
      <c r="D195" t="s">
        <v>491</v>
      </c>
      <c r="F195">
        <v>147.36698899999999</v>
      </c>
      <c r="G195">
        <v>162.874405</v>
      </c>
      <c r="H195">
        <v>174.73065199999999</v>
      </c>
      <c r="I195">
        <v>180.52432300000001</v>
      </c>
      <c r="J195">
        <v>187.83528100000001</v>
      </c>
      <c r="K195">
        <v>193.86938499999999</v>
      </c>
      <c r="L195">
        <v>193.94555700000001</v>
      </c>
      <c r="M195">
        <v>191.041031</v>
      </c>
      <c r="N195">
        <v>192.70813000000001</v>
      </c>
      <c r="O195">
        <v>193.46637000000001</v>
      </c>
      <c r="P195">
        <v>192.29011499999999</v>
      </c>
      <c r="Q195">
        <v>192.50157200000001</v>
      </c>
      <c r="R195">
        <v>193.21283</v>
      </c>
      <c r="S195">
        <v>193.40211500000001</v>
      </c>
      <c r="T195">
        <v>193.70794699999999</v>
      </c>
      <c r="U195">
        <v>194.59094200000001</v>
      </c>
      <c r="V195">
        <v>193.81104999999999</v>
      </c>
      <c r="W195">
        <v>192.37344400000001</v>
      </c>
      <c r="X195">
        <v>192.27671799999999</v>
      </c>
      <c r="Y195">
        <v>192.19929500000001</v>
      </c>
      <c r="Z195">
        <v>191.45024100000001</v>
      </c>
      <c r="AA195">
        <v>190.30789200000001</v>
      </c>
      <c r="AB195">
        <v>189.15933200000001</v>
      </c>
      <c r="AC195">
        <v>188.110794</v>
      </c>
      <c r="AD195">
        <v>187.20150799999999</v>
      </c>
      <c r="AE195">
        <v>187.95594800000001</v>
      </c>
      <c r="AF195">
        <v>186.52847299999999</v>
      </c>
      <c r="AG195">
        <v>184.698151</v>
      </c>
      <c r="AH195">
        <v>185.01487700000001</v>
      </c>
      <c r="AI195">
        <v>182.92906199999999</v>
      </c>
      <c r="AJ195">
        <v>180.58569299999999</v>
      </c>
      <c r="AK195" s="15">
        <v>7.0000000000000001E-3</v>
      </c>
    </row>
    <row r="196" spans="1:37" x14ac:dyDescent="0.25">
      <c r="A196" t="s">
        <v>108</v>
      </c>
      <c r="B196" t="s">
        <v>492</v>
      </c>
      <c r="C196" t="s">
        <v>493</v>
      </c>
      <c r="D196" t="s">
        <v>491</v>
      </c>
      <c r="F196">
        <v>36.340527000000002</v>
      </c>
      <c r="G196">
        <v>41.152985000000001</v>
      </c>
      <c r="H196">
        <v>45.466510999999997</v>
      </c>
      <c r="I196">
        <v>48.275089000000001</v>
      </c>
      <c r="J196">
        <v>51.582748000000002</v>
      </c>
      <c r="K196">
        <v>54.672806000000001</v>
      </c>
      <c r="L196">
        <v>55.909843000000002</v>
      </c>
      <c r="M196">
        <v>56.316150999999998</v>
      </c>
      <c r="N196">
        <v>58.327072000000001</v>
      </c>
      <c r="O196">
        <v>59.902965999999999</v>
      </c>
      <c r="P196">
        <v>60.703434000000001</v>
      </c>
      <c r="Q196">
        <v>62.242939</v>
      </c>
      <c r="R196">
        <v>63.795490000000001</v>
      </c>
      <c r="S196">
        <v>65.216812000000004</v>
      </c>
      <c r="T196">
        <v>66.619422999999998</v>
      </c>
      <c r="U196">
        <v>68.357330000000005</v>
      </c>
      <c r="V196">
        <v>69.528632999999999</v>
      </c>
      <c r="W196">
        <v>70.507216999999997</v>
      </c>
      <c r="X196">
        <v>72.067085000000006</v>
      </c>
      <c r="Y196">
        <v>73.386893999999998</v>
      </c>
      <c r="Z196">
        <v>74.481773000000004</v>
      </c>
      <c r="AA196">
        <v>75.407905999999997</v>
      </c>
      <c r="AB196">
        <v>75.941940000000002</v>
      </c>
      <c r="AC196">
        <v>76.724884000000003</v>
      </c>
      <c r="AD196">
        <v>77.526398</v>
      </c>
      <c r="AE196">
        <v>78.944419999999994</v>
      </c>
      <c r="AF196">
        <v>79.472167999999996</v>
      </c>
      <c r="AG196">
        <v>79.682343000000003</v>
      </c>
      <c r="AH196">
        <v>81.240600999999998</v>
      </c>
      <c r="AI196">
        <v>81.383301000000003</v>
      </c>
      <c r="AJ196">
        <v>81.700012000000001</v>
      </c>
      <c r="AK196" s="15">
        <v>2.7E-2</v>
      </c>
    </row>
    <row r="197" spans="1:37" x14ac:dyDescent="0.25">
      <c r="A197" t="s">
        <v>111</v>
      </c>
      <c r="B197" t="s">
        <v>494</v>
      </c>
      <c r="C197" t="s">
        <v>495</v>
      </c>
      <c r="D197" t="s">
        <v>491</v>
      </c>
      <c r="F197">
        <v>0.21667700000000001</v>
      </c>
      <c r="G197">
        <v>0.24865499999999999</v>
      </c>
      <c r="H197">
        <v>0.276916</v>
      </c>
      <c r="I197">
        <v>0.296933</v>
      </c>
      <c r="J197">
        <v>0.32085599999999997</v>
      </c>
      <c r="K197">
        <v>0.34393200000000002</v>
      </c>
      <c r="L197">
        <v>0.35781400000000002</v>
      </c>
      <c r="M197">
        <v>0.36676199999999998</v>
      </c>
      <c r="N197">
        <v>0.38459199999999999</v>
      </c>
      <c r="O197">
        <v>0.40217999999999998</v>
      </c>
      <c r="P197">
        <v>0.415188</v>
      </c>
      <c r="Q197">
        <v>0.43269800000000003</v>
      </c>
      <c r="R197">
        <v>0.45240000000000002</v>
      </c>
      <c r="S197">
        <v>0.47218100000000002</v>
      </c>
      <c r="T197">
        <v>0.49300300000000002</v>
      </c>
      <c r="U197">
        <v>0.51601799999999998</v>
      </c>
      <c r="V197">
        <v>0.53563700000000003</v>
      </c>
      <c r="W197">
        <v>0.55433500000000002</v>
      </c>
      <c r="X197">
        <v>0.57802399999999998</v>
      </c>
      <c r="Y197">
        <v>0.60235700000000003</v>
      </c>
      <c r="Z197">
        <v>0.62575700000000001</v>
      </c>
      <c r="AA197">
        <v>0.65046199999999998</v>
      </c>
      <c r="AB197">
        <v>0.67674199999999995</v>
      </c>
      <c r="AC197">
        <v>0.702206</v>
      </c>
      <c r="AD197">
        <v>0.72930200000000001</v>
      </c>
      <c r="AE197">
        <v>0.76510900000000004</v>
      </c>
      <c r="AF197">
        <v>0.79286599999999996</v>
      </c>
      <c r="AG197">
        <v>0.81970200000000004</v>
      </c>
      <c r="AH197">
        <v>0.85739699999999996</v>
      </c>
      <c r="AI197">
        <v>0.88599499999999998</v>
      </c>
      <c r="AJ197">
        <v>0.913358</v>
      </c>
      <c r="AK197" s="15">
        <v>4.9000000000000002E-2</v>
      </c>
    </row>
    <row r="198" spans="1:37" x14ac:dyDescent="0.25">
      <c r="A198" t="s">
        <v>114</v>
      </c>
      <c r="B198" t="s">
        <v>496</v>
      </c>
      <c r="C198" t="s">
        <v>497</v>
      </c>
      <c r="D198" t="s">
        <v>491</v>
      </c>
      <c r="F198">
        <v>0.10786</v>
      </c>
      <c r="G198">
        <v>0.11931600000000001</v>
      </c>
      <c r="H198">
        <v>0.12817400000000001</v>
      </c>
      <c r="I198">
        <v>0.132655</v>
      </c>
      <c r="J198">
        <v>0.138493</v>
      </c>
      <c r="K198">
        <v>0.14356099999999999</v>
      </c>
      <c r="L198">
        <v>0.14452699999999999</v>
      </c>
      <c r="M198">
        <v>0.14341400000000001</v>
      </c>
      <c r="N198">
        <v>0.146093</v>
      </c>
      <c r="O198">
        <v>0.14843200000000001</v>
      </c>
      <c r="P198">
        <v>0.14888999999999999</v>
      </c>
      <c r="Q198">
        <v>0.150783</v>
      </c>
      <c r="R198">
        <v>0.15320500000000001</v>
      </c>
      <c r="S198">
        <v>0.15541199999999999</v>
      </c>
      <c r="T198">
        <v>0.157724</v>
      </c>
      <c r="U198">
        <v>0.16048499999999999</v>
      </c>
      <c r="V198">
        <v>0.161963</v>
      </c>
      <c r="W198">
        <v>0.16298799999999999</v>
      </c>
      <c r="X198">
        <v>0.16528499999999999</v>
      </c>
      <c r="Y198">
        <v>0.16753999999999999</v>
      </c>
      <c r="Z198">
        <v>0.169873</v>
      </c>
      <c r="AA198">
        <v>0.17296700000000001</v>
      </c>
      <c r="AB198">
        <v>0.17641499999999999</v>
      </c>
      <c r="AC198">
        <v>0.17982400000000001</v>
      </c>
      <c r="AD198">
        <v>0.18385199999999999</v>
      </c>
      <c r="AE198">
        <v>0.19009400000000001</v>
      </c>
      <c r="AF198">
        <v>0.19438900000000001</v>
      </c>
      <c r="AG198">
        <v>0.19945099999999999</v>
      </c>
      <c r="AH198">
        <v>0.20738999999999999</v>
      </c>
      <c r="AI198">
        <v>0.21348200000000001</v>
      </c>
      <c r="AJ198">
        <v>0.21962999999999999</v>
      </c>
      <c r="AK198" s="15">
        <v>2.4E-2</v>
      </c>
    </row>
    <row r="199" spans="1:37" x14ac:dyDescent="0.25">
      <c r="A199" t="s">
        <v>117</v>
      </c>
      <c r="B199" t="s">
        <v>498</v>
      </c>
      <c r="C199" t="s">
        <v>499</v>
      </c>
      <c r="D199" t="s">
        <v>491</v>
      </c>
      <c r="F199">
        <v>23.123978000000001</v>
      </c>
      <c r="G199">
        <v>26.385145000000001</v>
      </c>
      <c r="H199">
        <v>28.895914000000001</v>
      </c>
      <c r="I199">
        <v>30.481784999999999</v>
      </c>
      <c r="J199">
        <v>32.549633</v>
      </c>
      <c r="K199">
        <v>34.448101000000001</v>
      </c>
      <c r="L199">
        <v>35.934238000000001</v>
      </c>
      <c r="M199">
        <v>36.997703999999999</v>
      </c>
      <c r="N199">
        <v>38.406609000000003</v>
      </c>
      <c r="O199">
        <v>40.438293000000002</v>
      </c>
      <c r="P199">
        <v>41.426582000000003</v>
      </c>
      <c r="Q199">
        <v>43.097050000000003</v>
      </c>
      <c r="R199">
        <v>45.263236999999997</v>
      </c>
      <c r="S199">
        <v>47.615958999999997</v>
      </c>
      <c r="T199">
        <v>50.032466999999997</v>
      </c>
      <c r="U199">
        <v>52.368079999999999</v>
      </c>
      <c r="V199">
        <v>54.359116</v>
      </c>
      <c r="W199">
        <v>56.256672000000002</v>
      </c>
      <c r="X199">
        <v>58.660789000000001</v>
      </c>
      <c r="Y199">
        <v>61.130257</v>
      </c>
      <c r="Z199">
        <v>63.504947999999999</v>
      </c>
      <c r="AA199">
        <v>66.663818000000006</v>
      </c>
      <c r="AB199">
        <v>70.541595000000001</v>
      </c>
      <c r="AC199">
        <v>73.195992000000004</v>
      </c>
      <c r="AD199">
        <v>76.020347999999998</v>
      </c>
      <c r="AE199">
        <v>80.059334000000007</v>
      </c>
      <c r="AF199">
        <v>82.963829000000004</v>
      </c>
      <c r="AG199">
        <v>85.771857999999995</v>
      </c>
      <c r="AH199">
        <v>89.210350000000005</v>
      </c>
      <c r="AI199">
        <v>92.185958999999997</v>
      </c>
      <c r="AJ199">
        <v>94.388938999999993</v>
      </c>
      <c r="AK199" s="15">
        <v>4.8000000000000001E-2</v>
      </c>
    </row>
    <row r="200" spans="1:37" x14ac:dyDescent="0.25">
      <c r="A200" t="s">
        <v>120</v>
      </c>
      <c r="B200" t="s">
        <v>500</v>
      </c>
      <c r="C200" t="s">
        <v>501</v>
      </c>
      <c r="D200" t="s">
        <v>491</v>
      </c>
      <c r="F200">
        <v>0.25462099999999999</v>
      </c>
      <c r="G200">
        <v>0.28985699999999998</v>
      </c>
      <c r="H200">
        <v>0.318909</v>
      </c>
      <c r="I200">
        <v>0.34132000000000001</v>
      </c>
      <c r="J200">
        <v>0.36881900000000001</v>
      </c>
      <c r="K200">
        <v>0.395345</v>
      </c>
      <c r="L200">
        <v>0.411302</v>
      </c>
      <c r="M200">
        <v>0.42158699999999999</v>
      </c>
      <c r="N200">
        <v>0.442083</v>
      </c>
      <c r="O200">
        <v>0.46229900000000002</v>
      </c>
      <c r="P200">
        <v>0.47725200000000001</v>
      </c>
      <c r="Q200">
        <v>0.49737999999999999</v>
      </c>
      <c r="R200">
        <v>0.52002700000000002</v>
      </c>
      <c r="S200">
        <v>0.54276400000000002</v>
      </c>
      <c r="T200">
        <v>0.56669999999999998</v>
      </c>
      <c r="U200">
        <v>0.59315399999999996</v>
      </c>
      <c r="V200">
        <v>0.61570599999999998</v>
      </c>
      <c r="W200">
        <v>0.63719899999999996</v>
      </c>
      <c r="X200">
        <v>0.66442999999999997</v>
      </c>
      <c r="Y200">
        <v>0.69240000000000002</v>
      </c>
      <c r="Z200">
        <v>0.71929799999999999</v>
      </c>
      <c r="AA200">
        <v>0.74769600000000003</v>
      </c>
      <c r="AB200">
        <v>0.77790400000000004</v>
      </c>
      <c r="AC200">
        <v>0.807176</v>
      </c>
      <c r="AD200">
        <v>0.83832099999999998</v>
      </c>
      <c r="AE200">
        <v>0.87948000000000004</v>
      </c>
      <c r="AF200">
        <v>0.91138799999999998</v>
      </c>
      <c r="AG200">
        <v>0.94223500000000004</v>
      </c>
      <c r="AH200">
        <v>0.985564</v>
      </c>
      <c r="AI200">
        <v>1.018437</v>
      </c>
      <c r="AJ200">
        <v>1.0498909999999999</v>
      </c>
      <c r="AK200" s="15">
        <v>4.8000000000000001E-2</v>
      </c>
    </row>
    <row r="201" spans="1:37" x14ac:dyDescent="0.25">
      <c r="A201" t="s">
        <v>123</v>
      </c>
      <c r="B201" t="s">
        <v>502</v>
      </c>
      <c r="C201" t="s">
        <v>503</v>
      </c>
      <c r="D201" t="s">
        <v>491</v>
      </c>
      <c r="F201">
        <v>0.26865299999999998</v>
      </c>
      <c r="G201">
        <v>0.30830200000000002</v>
      </c>
      <c r="H201">
        <v>0.34334100000000001</v>
      </c>
      <c r="I201">
        <v>0.36816100000000002</v>
      </c>
      <c r="J201">
        <v>0.39782299999999998</v>
      </c>
      <c r="K201">
        <v>0.42643399999999998</v>
      </c>
      <c r="L201">
        <v>0.44364599999999998</v>
      </c>
      <c r="M201">
        <v>0.45473999999999998</v>
      </c>
      <c r="N201">
        <v>0.47684700000000002</v>
      </c>
      <c r="O201">
        <v>0.49865300000000001</v>
      </c>
      <c r="P201">
        <v>0.51478199999999996</v>
      </c>
      <c r="Q201">
        <v>0.536493</v>
      </c>
      <c r="R201">
        <v>0.560921</v>
      </c>
      <c r="S201">
        <v>0.58544600000000002</v>
      </c>
      <c r="T201">
        <v>0.61126400000000003</v>
      </c>
      <c r="U201">
        <v>0.63979900000000001</v>
      </c>
      <c r="V201">
        <v>0.66412400000000005</v>
      </c>
      <c r="W201">
        <v>0.687307</v>
      </c>
      <c r="X201">
        <v>0.71667899999999995</v>
      </c>
      <c r="Y201">
        <v>0.74684899999999999</v>
      </c>
      <c r="Z201">
        <v>0.77586200000000005</v>
      </c>
      <c r="AA201">
        <v>0.80649300000000002</v>
      </c>
      <c r="AB201">
        <v>0.83907699999999996</v>
      </c>
      <c r="AC201">
        <v>0.87065000000000003</v>
      </c>
      <c r="AD201">
        <v>0.90424499999999997</v>
      </c>
      <c r="AE201">
        <v>0.94864099999999996</v>
      </c>
      <c r="AF201">
        <v>0.98305699999999996</v>
      </c>
      <c r="AG201">
        <v>1.01633</v>
      </c>
      <c r="AH201">
        <v>1.0630660000000001</v>
      </c>
      <c r="AI201">
        <v>1.098525</v>
      </c>
      <c r="AJ201">
        <v>1.132452</v>
      </c>
      <c r="AK201" s="15">
        <v>4.9000000000000002E-2</v>
      </c>
    </row>
    <row r="202" spans="1:37" x14ac:dyDescent="0.25">
      <c r="A202" t="s">
        <v>126</v>
      </c>
      <c r="B202" t="s">
        <v>504</v>
      </c>
      <c r="C202" t="s">
        <v>505</v>
      </c>
      <c r="D202" t="s">
        <v>491</v>
      </c>
      <c r="F202">
        <v>0.27268399999999998</v>
      </c>
      <c r="G202">
        <v>0.31292700000000001</v>
      </c>
      <c r="H202">
        <v>0.348493</v>
      </c>
      <c r="I202">
        <v>0.37368499999999999</v>
      </c>
      <c r="J202">
        <v>0.40379100000000001</v>
      </c>
      <c r="K202">
        <v>0.43283199999999999</v>
      </c>
      <c r="L202">
        <v>0.45030199999999998</v>
      </c>
      <c r="M202">
        <v>0.461563</v>
      </c>
      <c r="N202">
        <v>0.48400199999999999</v>
      </c>
      <c r="O202">
        <v>0.506135</v>
      </c>
      <c r="P202">
        <v>0.52250600000000003</v>
      </c>
      <c r="Q202">
        <v>0.54454199999999997</v>
      </c>
      <c r="R202">
        <v>0.56933699999999998</v>
      </c>
      <c r="S202">
        <v>0.59423000000000004</v>
      </c>
      <c r="T202">
        <v>0.62043499999999996</v>
      </c>
      <c r="U202">
        <v>0.64939800000000003</v>
      </c>
      <c r="V202">
        <v>0.67408800000000002</v>
      </c>
      <c r="W202">
        <v>0.69761899999999999</v>
      </c>
      <c r="X202">
        <v>0.72743199999999997</v>
      </c>
      <c r="Y202">
        <v>0.75805400000000001</v>
      </c>
      <c r="Z202">
        <v>0.78750200000000004</v>
      </c>
      <c r="AA202">
        <v>0.81859300000000002</v>
      </c>
      <c r="AB202">
        <v>0.85166600000000003</v>
      </c>
      <c r="AC202">
        <v>0.88371299999999997</v>
      </c>
      <c r="AD202">
        <v>0.91781199999999996</v>
      </c>
      <c r="AE202">
        <v>0.96287400000000001</v>
      </c>
      <c r="AF202">
        <v>0.99780599999999997</v>
      </c>
      <c r="AG202">
        <v>1.0315780000000001</v>
      </c>
      <c r="AH202">
        <v>1.079016</v>
      </c>
      <c r="AI202">
        <v>1.1150070000000001</v>
      </c>
      <c r="AJ202">
        <v>1.1494420000000001</v>
      </c>
      <c r="AK202" s="15">
        <v>4.9000000000000002E-2</v>
      </c>
    </row>
    <row r="203" spans="1:37" x14ac:dyDescent="0.25">
      <c r="A203" t="s">
        <v>129</v>
      </c>
      <c r="B203" t="s">
        <v>506</v>
      </c>
      <c r="C203" t="s">
        <v>507</v>
      </c>
      <c r="D203" t="s">
        <v>491</v>
      </c>
      <c r="F203">
        <v>1.3200000000000001E-4</v>
      </c>
      <c r="G203">
        <v>1.47E-4</v>
      </c>
      <c r="H203">
        <v>1.5799999999999999E-4</v>
      </c>
      <c r="I203">
        <v>1.64E-4</v>
      </c>
      <c r="J203">
        <v>1.7100000000000001E-4</v>
      </c>
      <c r="K203">
        <v>1.7699999999999999E-4</v>
      </c>
      <c r="L203">
        <v>1.7799999999999999E-4</v>
      </c>
      <c r="M203">
        <v>1.76E-4</v>
      </c>
      <c r="N203">
        <v>1.7699999999999999E-4</v>
      </c>
      <c r="O203">
        <v>1.7699999999999999E-4</v>
      </c>
      <c r="P203">
        <v>1.75E-4</v>
      </c>
      <c r="Q203">
        <v>1.74E-4</v>
      </c>
      <c r="R203">
        <v>1.73E-4</v>
      </c>
      <c r="S203">
        <v>1.7000000000000001E-4</v>
      </c>
      <c r="T203">
        <v>1.6699999999999999E-4</v>
      </c>
      <c r="U203">
        <v>1.65E-4</v>
      </c>
      <c r="V203">
        <v>1.6100000000000001E-4</v>
      </c>
      <c r="W203">
        <v>1.5699999999999999E-4</v>
      </c>
      <c r="X203">
        <v>1.54E-4</v>
      </c>
      <c r="Y203">
        <v>1.5100000000000001E-4</v>
      </c>
      <c r="Z203">
        <v>1.4799999999999999E-4</v>
      </c>
      <c r="AA203">
        <v>1.45E-4</v>
      </c>
      <c r="AB203">
        <v>1.4200000000000001E-4</v>
      </c>
      <c r="AC203">
        <v>1.3899999999999999E-4</v>
      </c>
      <c r="AD203">
        <v>1.36E-4</v>
      </c>
      <c r="AE203">
        <v>1.34E-4</v>
      </c>
      <c r="AF203">
        <v>1.3100000000000001E-4</v>
      </c>
      <c r="AG203">
        <v>1.2799999999999999E-4</v>
      </c>
      <c r="AH203">
        <v>1.26E-4</v>
      </c>
      <c r="AI203">
        <v>1.22E-4</v>
      </c>
      <c r="AJ203">
        <v>1.1900000000000001E-4</v>
      </c>
      <c r="AK203" s="15">
        <v>-4.0000000000000001E-3</v>
      </c>
    </row>
    <row r="204" spans="1:37" x14ac:dyDescent="0.25">
      <c r="A204" t="s">
        <v>132</v>
      </c>
      <c r="B204" t="s">
        <v>508</v>
      </c>
      <c r="C204" t="s">
        <v>509</v>
      </c>
      <c r="D204" t="s">
        <v>491</v>
      </c>
      <c r="F204">
        <v>207.952133</v>
      </c>
      <c r="G204">
        <v>231.69172699999999</v>
      </c>
      <c r="H204">
        <v>250.50907900000001</v>
      </c>
      <c r="I204">
        <v>260.79406699999998</v>
      </c>
      <c r="J204">
        <v>273.59762599999999</v>
      </c>
      <c r="K204">
        <v>284.73254400000002</v>
      </c>
      <c r="L204">
        <v>287.59738199999998</v>
      </c>
      <c r="M204">
        <v>286.20315599999998</v>
      </c>
      <c r="N204">
        <v>291.37560999999999</v>
      </c>
      <c r="O204">
        <v>295.82556199999999</v>
      </c>
      <c r="P204">
        <v>296.49893200000002</v>
      </c>
      <c r="Q204">
        <v>300.003601</v>
      </c>
      <c r="R204">
        <v>304.52761800000002</v>
      </c>
      <c r="S204">
        <v>308.58505200000002</v>
      </c>
      <c r="T204">
        <v>312.80914300000001</v>
      </c>
      <c r="U204">
        <v>317.875427</v>
      </c>
      <c r="V204">
        <v>320.35043300000001</v>
      </c>
      <c r="W204">
        <v>321.876892</v>
      </c>
      <c r="X204">
        <v>325.856628</v>
      </c>
      <c r="Y204">
        <v>329.68374599999999</v>
      </c>
      <c r="Z204">
        <v>332.51541099999997</v>
      </c>
      <c r="AA204">
        <v>335.57598899999999</v>
      </c>
      <c r="AB204">
        <v>338.96481299999999</v>
      </c>
      <c r="AC204">
        <v>341.47540300000003</v>
      </c>
      <c r="AD204">
        <v>344.32199100000003</v>
      </c>
      <c r="AE204">
        <v>350.70605499999999</v>
      </c>
      <c r="AF204">
        <v>352.84414700000002</v>
      </c>
      <c r="AG204">
        <v>354.16177399999998</v>
      </c>
      <c r="AH204">
        <v>359.65835600000003</v>
      </c>
      <c r="AI204">
        <v>360.82986499999998</v>
      </c>
      <c r="AJ204">
        <v>361.13952599999999</v>
      </c>
      <c r="AK204" s="15">
        <v>1.9E-2</v>
      </c>
    </row>
    <row r="205" spans="1:37" x14ac:dyDescent="0.25">
      <c r="A205" t="s">
        <v>135</v>
      </c>
      <c r="C205" t="s">
        <v>510</v>
      </c>
    </row>
    <row r="206" spans="1:37" x14ac:dyDescent="0.25">
      <c r="A206" t="s">
        <v>104</v>
      </c>
      <c r="B206" t="s">
        <v>511</v>
      </c>
      <c r="C206" t="s">
        <v>512</v>
      </c>
      <c r="D206" t="s">
        <v>491</v>
      </c>
      <c r="F206">
        <v>91.140923000000001</v>
      </c>
      <c r="G206">
        <v>101.57009100000001</v>
      </c>
      <c r="H206">
        <v>122.007324</v>
      </c>
      <c r="I206">
        <v>134.36882</v>
      </c>
      <c r="J206">
        <v>142.74681100000001</v>
      </c>
      <c r="K206">
        <v>148.109756</v>
      </c>
      <c r="L206">
        <v>147.682907</v>
      </c>
      <c r="M206">
        <v>141.33781400000001</v>
      </c>
      <c r="N206">
        <v>138.36944600000001</v>
      </c>
      <c r="O206">
        <v>138.073395</v>
      </c>
      <c r="P206">
        <v>138.25938400000001</v>
      </c>
      <c r="Q206">
        <v>140.22210699999999</v>
      </c>
      <c r="R206">
        <v>144.37342799999999</v>
      </c>
      <c r="S206">
        <v>148.244675</v>
      </c>
      <c r="T206">
        <v>151.96386699999999</v>
      </c>
      <c r="U206">
        <v>156.659775</v>
      </c>
      <c r="V206">
        <v>161.44515999999999</v>
      </c>
      <c r="W206">
        <v>164.008972</v>
      </c>
      <c r="X206">
        <v>166.95872499999999</v>
      </c>
      <c r="Y206">
        <v>172.862381</v>
      </c>
      <c r="Z206">
        <v>179.956909</v>
      </c>
      <c r="AA206">
        <v>185.272369</v>
      </c>
      <c r="AB206">
        <v>188.929565</v>
      </c>
      <c r="AC206">
        <v>192.53448499999999</v>
      </c>
      <c r="AD206">
        <v>195.31875600000001</v>
      </c>
      <c r="AE206">
        <v>199.18071</v>
      </c>
      <c r="AF206">
        <v>202.54257200000001</v>
      </c>
      <c r="AG206">
        <v>202.73142999999999</v>
      </c>
      <c r="AH206">
        <v>205.17477400000001</v>
      </c>
      <c r="AI206">
        <v>210.11914100000001</v>
      </c>
      <c r="AJ206">
        <v>213.534637</v>
      </c>
      <c r="AK206" s="15">
        <v>2.9000000000000001E-2</v>
      </c>
    </row>
    <row r="207" spans="1:37" x14ac:dyDescent="0.25">
      <c r="A207" t="s">
        <v>108</v>
      </c>
      <c r="B207" t="s">
        <v>513</v>
      </c>
      <c r="C207" t="s">
        <v>514</v>
      </c>
      <c r="D207" t="s">
        <v>491</v>
      </c>
      <c r="F207">
        <v>46.458106999999998</v>
      </c>
      <c r="G207">
        <v>51.533301999999999</v>
      </c>
      <c r="H207">
        <v>61.584063999999998</v>
      </c>
      <c r="I207">
        <v>67.480025999999995</v>
      </c>
      <c r="J207">
        <v>71.053955000000002</v>
      </c>
      <c r="K207">
        <v>73.745536999999999</v>
      </c>
      <c r="L207">
        <v>74.008094999999997</v>
      </c>
      <c r="M207">
        <v>71.102187999999998</v>
      </c>
      <c r="N207">
        <v>69.762978000000004</v>
      </c>
      <c r="O207">
        <v>69.592879999999994</v>
      </c>
      <c r="P207">
        <v>69.727844000000005</v>
      </c>
      <c r="Q207">
        <v>70.691063</v>
      </c>
      <c r="R207">
        <v>72.775604000000001</v>
      </c>
      <c r="S207">
        <v>74.734939999999995</v>
      </c>
      <c r="T207">
        <v>76.598495</v>
      </c>
      <c r="U207">
        <v>78.970878999999996</v>
      </c>
      <c r="V207">
        <v>81.265197999999998</v>
      </c>
      <c r="W207">
        <v>82.382980000000003</v>
      </c>
      <c r="X207">
        <v>83.535544999999999</v>
      </c>
      <c r="Y207">
        <v>86.150604000000001</v>
      </c>
      <c r="Z207">
        <v>89.336394999999996</v>
      </c>
      <c r="AA207">
        <v>91.616553999999994</v>
      </c>
      <c r="AB207">
        <v>93.060012999999998</v>
      </c>
      <c r="AC207">
        <v>94.461594000000005</v>
      </c>
      <c r="AD207">
        <v>95.405356999999995</v>
      </c>
      <c r="AE207">
        <v>96.820175000000006</v>
      </c>
      <c r="AF207">
        <v>97.969802999999999</v>
      </c>
      <c r="AG207">
        <v>97.567085000000006</v>
      </c>
      <c r="AH207">
        <v>98.234961999999996</v>
      </c>
      <c r="AI207">
        <v>100.072861</v>
      </c>
      <c r="AJ207">
        <v>101.15113100000001</v>
      </c>
      <c r="AK207" s="15">
        <v>2.5999999999999999E-2</v>
      </c>
    </row>
    <row r="208" spans="1:37" x14ac:dyDescent="0.25">
      <c r="A208" t="s">
        <v>111</v>
      </c>
      <c r="B208" t="s">
        <v>515</v>
      </c>
      <c r="C208" t="s">
        <v>516</v>
      </c>
      <c r="D208" t="s">
        <v>491</v>
      </c>
      <c r="F208">
        <v>0.13500999999999999</v>
      </c>
      <c r="G208">
        <v>0.154755</v>
      </c>
      <c r="H208">
        <v>0.19117899999999999</v>
      </c>
      <c r="I208">
        <v>0.216553</v>
      </c>
      <c r="J208">
        <v>0.23633899999999999</v>
      </c>
      <c r="K208">
        <v>0.25270799999999999</v>
      </c>
      <c r="L208">
        <v>0.26027600000000001</v>
      </c>
      <c r="M208">
        <v>0.25709300000000002</v>
      </c>
      <c r="N208">
        <v>0.25964300000000001</v>
      </c>
      <c r="O208">
        <v>0.26708900000000002</v>
      </c>
      <c r="P208">
        <v>0.27582400000000001</v>
      </c>
      <c r="Q208">
        <v>0.28846699999999997</v>
      </c>
      <c r="R208">
        <v>0.30631199999999997</v>
      </c>
      <c r="S208">
        <v>0.32441700000000001</v>
      </c>
      <c r="T208">
        <v>0.34300000000000003</v>
      </c>
      <c r="U208">
        <v>0.36474600000000001</v>
      </c>
      <c r="V208">
        <v>0.38755899999999999</v>
      </c>
      <c r="W208">
        <v>0.40587000000000001</v>
      </c>
      <c r="X208">
        <v>0.42568800000000001</v>
      </c>
      <c r="Y208">
        <v>0.45412000000000002</v>
      </c>
      <c r="Z208">
        <v>0.48713899999999999</v>
      </c>
      <c r="AA208">
        <v>0.51681500000000002</v>
      </c>
      <c r="AB208">
        <v>0.54311200000000004</v>
      </c>
      <c r="AC208">
        <v>0.57040999999999997</v>
      </c>
      <c r="AD208">
        <v>0.59631400000000001</v>
      </c>
      <c r="AE208">
        <v>0.62661</v>
      </c>
      <c r="AF208">
        <v>0.65660499999999999</v>
      </c>
      <c r="AG208">
        <v>0.67727599999999999</v>
      </c>
      <c r="AH208">
        <v>0.70638999999999996</v>
      </c>
      <c r="AI208">
        <v>0.745556</v>
      </c>
      <c r="AJ208">
        <v>0.78089799999999998</v>
      </c>
      <c r="AK208" s="15">
        <v>0.06</v>
      </c>
    </row>
    <row r="209" spans="1:37" x14ac:dyDescent="0.25">
      <c r="A209" t="s">
        <v>114</v>
      </c>
      <c r="B209" t="s">
        <v>517</v>
      </c>
      <c r="C209" t="s">
        <v>518</v>
      </c>
      <c r="D209" t="s">
        <v>491</v>
      </c>
      <c r="F209">
        <v>0.39564199999999999</v>
      </c>
      <c r="G209">
        <v>0.43498399999999998</v>
      </c>
      <c r="H209">
        <v>0.51820900000000003</v>
      </c>
      <c r="I209">
        <v>0.56697600000000004</v>
      </c>
      <c r="J209">
        <v>0.60075699999999999</v>
      </c>
      <c r="K209">
        <v>0.62365400000000004</v>
      </c>
      <c r="L209">
        <v>0.62362399999999996</v>
      </c>
      <c r="M209">
        <v>0.598055</v>
      </c>
      <c r="N209">
        <v>0.586395</v>
      </c>
      <c r="O209">
        <v>0.585642</v>
      </c>
      <c r="P209">
        <v>0.58718000000000004</v>
      </c>
      <c r="Q209">
        <v>0.59699899999999995</v>
      </c>
      <c r="R209">
        <v>0.61636500000000005</v>
      </c>
      <c r="S209">
        <v>0.63479699999999994</v>
      </c>
      <c r="T209">
        <v>0.65218399999999999</v>
      </c>
      <c r="U209">
        <v>0.67355500000000001</v>
      </c>
      <c r="V209">
        <v>0.69614200000000004</v>
      </c>
      <c r="W209">
        <v>0.70925899999999997</v>
      </c>
      <c r="X209">
        <v>0.723858</v>
      </c>
      <c r="Y209">
        <v>0.75157499999999999</v>
      </c>
      <c r="Z209">
        <v>0.78487300000000004</v>
      </c>
      <c r="AA209">
        <v>0.81084999999999996</v>
      </c>
      <c r="AB209">
        <v>0.83000200000000002</v>
      </c>
      <c r="AC209">
        <v>0.85108600000000001</v>
      </c>
      <c r="AD209">
        <v>0.86995900000000004</v>
      </c>
      <c r="AE209">
        <v>0.89408600000000005</v>
      </c>
      <c r="AF209">
        <v>0.91631799999999997</v>
      </c>
      <c r="AG209">
        <v>0.92753300000000005</v>
      </c>
      <c r="AH209">
        <v>0.95025000000000004</v>
      </c>
      <c r="AI209">
        <v>0.98614900000000005</v>
      </c>
      <c r="AJ209">
        <v>1.0167109999999999</v>
      </c>
      <c r="AK209" s="15">
        <v>3.2000000000000001E-2</v>
      </c>
    </row>
    <row r="210" spans="1:37" x14ac:dyDescent="0.25">
      <c r="A210" t="s">
        <v>117</v>
      </c>
      <c r="B210" t="s">
        <v>519</v>
      </c>
      <c r="C210" t="s">
        <v>520</v>
      </c>
      <c r="D210" t="s">
        <v>491</v>
      </c>
      <c r="F210">
        <v>4.1055859999999997</v>
      </c>
      <c r="G210">
        <v>4.569261</v>
      </c>
      <c r="H210">
        <v>5.4856290000000003</v>
      </c>
      <c r="I210">
        <v>6.0439889999999998</v>
      </c>
      <c r="J210">
        <v>6.4301469999999998</v>
      </c>
      <c r="K210">
        <v>6.7173470000000002</v>
      </c>
      <c r="L210">
        <v>6.8170840000000004</v>
      </c>
      <c r="M210">
        <v>6.6461800000000002</v>
      </c>
      <c r="N210">
        <v>6.6288530000000003</v>
      </c>
      <c r="O210">
        <v>6.7641489999999997</v>
      </c>
      <c r="P210">
        <v>6.9495969999999998</v>
      </c>
      <c r="Q210">
        <v>7.268141</v>
      </c>
      <c r="R210">
        <v>7.7177720000000001</v>
      </c>
      <c r="S210">
        <v>8.1739460000000008</v>
      </c>
      <c r="T210">
        <v>8.6421480000000006</v>
      </c>
      <c r="U210">
        <v>9.1900469999999999</v>
      </c>
      <c r="V210">
        <v>9.7648379999999992</v>
      </c>
      <c r="W210">
        <v>10.226213</v>
      </c>
      <c r="X210">
        <v>10.725541</v>
      </c>
      <c r="Y210">
        <v>11.441903</v>
      </c>
      <c r="Z210">
        <v>12.273846000000001</v>
      </c>
      <c r="AA210">
        <v>13.021554999999999</v>
      </c>
      <c r="AB210">
        <v>13.684125999999999</v>
      </c>
      <c r="AC210">
        <v>14.371921</v>
      </c>
      <c r="AD210">
        <v>15.02459</v>
      </c>
      <c r="AE210">
        <v>15.787907000000001</v>
      </c>
      <c r="AF210">
        <v>16.543661</v>
      </c>
      <c r="AG210">
        <v>17.064501</v>
      </c>
      <c r="AH210">
        <v>17.798033</v>
      </c>
      <c r="AI210">
        <v>18.784842000000001</v>
      </c>
      <c r="AJ210">
        <v>19.675329000000001</v>
      </c>
      <c r="AK210" s="15">
        <v>5.3999999999999999E-2</v>
      </c>
    </row>
    <row r="211" spans="1:37" x14ac:dyDescent="0.25">
      <c r="A211" t="s">
        <v>120</v>
      </c>
      <c r="B211" t="s">
        <v>521</v>
      </c>
      <c r="C211" t="s">
        <v>522</v>
      </c>
      <c r="D211" t="s">
        <v>491</v>
      </c>
      <c r="F211">
        <v>0.175927</v>
      </c>
      <c r="G211">
        <v>0.19970599999999999</v>
      </c>
      <c r="H211">
        <v>0.24444199999999999</v>
      </c>
      <c r="I211">
        <v>0.27639599999999998</v>
      </c>
      <c r="J211">
        <v>0.30164999999999997</v>
      </c>
      <c r="K211">
        <v>0.322542</v>
      </c>
      <c r="L211">
        <v>0.332202</v>
      </c>
      <c r="M211">
        <v>0.32813900000000001</v>
      </c>
      <c r="N211">
        <v>0.33139400000000002</v>
      </c>
      <c r="O211">
        <v>0.34089700000000001</v>
      </c>
      <c r="P211">
        <v>0.35204600000000003</v>
      </c>
      <c r="Q211">
        <v>0.36818299999999998</v>
      </c>
      <c r="R211">
        <v>0.39095999999999997</v>
      </c>
      <c r="S211">
        <v>0.41406799999999999</v>
      </c>
      <c r="T211">
        <v>0.43778600000000001</v>
      </c>
      <c r="U211">
        <v>0.46554099999999998</v>
      </c>
      <c r="V211">
        <v>0.49465799999999999</v>
      </c>
      <c r="W211">
        <v>0.51802999999999999</v>
      </c>
      <c r="X211">
        <v>0.54332400000000003</v>
      </c>
      <c r="Y211">
        <v>0.57961300000000004</v>
      </c>
      <c r="Z211">
        <v>0.621757</v>
      </c>
      <c r="AA211">
        <v>0.65963400000000005</v>
      </c>
      <c r="AB211">
        <v>0.69319699999999995</v>
      </c>
      <c r="AC211">
        <v>0.72803899999999999</v>
      </c>
      <c r="AD211">
        <v>0.76110100000000003</v>
      </c>
      <c r="AE211">
        <v>0.79976899999999995</v>
      </c>
      <c r="AF211">
        <v>0.83805300000000005</v>
      </c>
      <c r="AG211">
        <v>0.86443700000000001</v>
      </c>
      <c r="AH211">
        <v>0.90159599999999995</v>
      </c>
      <c r="AI211">
        <v>0.95158500000000001</v>
      </c>
      <c r="AJ211">
        <v>0.99669399999999997</v>
      </c>
      <c r="AK211" s="15">
        <v>0.06</v>
      </c>
    </row>
    <row r="212" spans="1:37" x14ac:dyDescent="0.25">
      <c r="A212" t="s">
        <v>123</v>
      </c>
      <c r="B212" t="s">
        <v>523</v>
      </c>
      <c r="C212" t="s">
        <v>524</v>
      </c>
      <c r="D212" t="s">
        <v>491</v>
      </c>
      <c r="F212">
        <v>0.18624099999999999</v>
      </c>
      <c r="G212">
        <v>0.213477</v>
      </c>
      <c r="H212">
        <v>0.26372400000000001</v>
      </c>
      <c r="I212">
        <v>0.29872599999999999</v>
      </c>
      <c r="J212">
        <v>0.32602100000000001</v>
      </c>
      <c r="K212">
        <v>0.34860000000000002</v>
      </c>
      <c r="L212">
        <v>0.35904000000000003</v>
      </c>
      <c r="M212">
        <v>0.35464899999999999</v>
      </c>
      <c r="N212">
        <v>0.35816700000000001</v>
      </c>
      <c r="O212">
        <v>0.36843799999999999</v>
      </c>
      <c r="P212">
        <v>0.38048799999999999</v>
      </c>
      <c r="Q212">
        <v>0.397928</v>
      </c>
      <c r="R212">
        <v>0.422545</v>
      </c>
      <c r="S212">
        <v>0.44751999999999997</v>
      </c>
      <c r="T212">
        <v>0.47315400000000002</v>
      </c>
      <c r="U212">
        <v>0.50315200000000004</v>
      </c>
      <c r="V212">
        <v>0.53462100000000001</v>
      </c>
      <c r="W212">
        <v>0.55988099999999996</v>
      </c>
      <c r="X212">
        <v>0.58721900000000005</v>
      </c>
      <c r="Y212">
        <v>0.62644</v>
      </c>
      <c r="Z212">
        <v>0.67198800000000003</v>
      </c>
      <c r="AA212">
        <v>0.71292500000000003</v>
      </c>
      <c r="AB212">
        <v>0.74920100000000001</v>
      </c>
      <c r="AC212">
        <v>0.78685700000000003</v>
      </c>
      <c r="AD212">
        <v>0.82259000000000004</v>
      </c>
      <c r="AE212">
        <v>0.86438199999999998</v>
      </c>
      <c r="AF212">
        <v>0.90575899999999998</v>
      </c>
      <c r="AG212">
        <v>0.93427499999999997</v>
      </c>
      <c r="AH212">
        <v>0.97443500000000005</v>
      </c>
      <c r="AI212">
        <v>1.0284629999999999</v>
      </c>
      <c r="AJ212">
        <v>1.0772170000000001</v>
      </c>
      <c r="AK212" s="15">
        <v>0.06</v>
      </c>
    </row>
    <row r="213" spans="1:37" x14ac:dyDescent="0.25">
      <c r="A213" t="s">
        <v>126</v>
      </c>
      <c r="B213" t="s">
        <v>525</v>
      </c>
      <c r="C213" t="s">
        <v>526</v>
      </c>
      <c r="D213" t="s">
        <v>491</v>
      </c>
      <c r="F213">
        <v>0.174905</v>
      </c>
      <c r="G213">
        <v>0.200484</v>
      </c>
      <c r="H213">
        <v>0.247671</v>
      </c>
      <c r="I213">
        <v>0.28054299999999999</v>
      </c>
      <c r="J213">
        <v>0.306176</v>
      </c>
      <c r="K213">
        <v>0.32738099999999998</v>
      </c>
      <c r="L213">
        <v>0.33718700000000001</v>
      </c>
      <c r="M213">
        <v>0.333063</v>
      </c>
      <c r="N213">
        <v>0.336366</v>
      </c>
      <c r="O213">
        <v>0.34601199999999999</v>
      </c>
      <c r="P213">
        <v>0.35732799999999998</v>
      </c>
      <c r="Q213">
        <v>0.37370700000000001</v>
      </c>
      <c r="R213">
        <v>0.39682600000000001</v>
      </c>
      <c r="S213">
        <v>0.42028100000000002</v>
      </c>
      <c r="T213">
        <v>0.444355</v>
      </c>
      <c r="U213">
        <v>0.472526</v>
      </c>
      <c r="V213">
        <v>0.50207999999999997</v>
      </c>
      <c r="W213">
        <v>0.52580300000000002</v>
      </c>
      <c r="X213">
        <v>0.55147699999999999</v>
      </c>
      <c r="Y213">
        <v>0.58831</v>
      </c>
      <c r="Z213">
        <v>0.63108600000000004</v>
      </c>
      <c r="AA213">
        <v>0.66953099999999999</v>
      </c>
      <c r="AB213">
        <v>0.70359899999999997</v>
      </c>
      <c r="AC213">
        <v>0.73896300000000004</v>
      </c>
      <c r="AD213">
        <v>0.77252200000000004</v>
      </c>
      <c r="AE213">
        <v>0.81176899999999996</v>
      </c>
      <c r="AF213">
        <v>0.85062800000000005</v>
      </c>
      <c r="AG213">
        <v>0.87740799999999997</v>
      </c>
      <c r="AH213">
        <v>0.91512400000000005</v>
      </c>
      <c r="AI213">
        <v>0.96586300000000003</v>
      </c>
      <c r="AJ213">
        <v>1.011649</v>
      </c>
      <c r="AK213" s="15">
        <v>0.06</v>
      </c>
    </row>
    <row r="214" spans="1:37" x14ac:dyDescent="0.25">
      <c r="A214" t="s">
        <v>129</v>
      </c>
      <c r="B214" t="s">
        <v>527</v>
      </c>
      <c r="C214" t="s">
        <v>528</v>
      </c>
      <c r="D214" t="s">
        <v>491</v>
      </c>
      <c r="F214">
        <v>0.28611700000000001</v>
      </c>
      <c r="G214">
        <v>0.32795999999999997</v>
      </c>
      <c r="H214">
        <v>0.40515200000000001</v>
      </c>
      <c r="I214">
        <v>0.458926</v>
      </c>
      <c r="J214">
        <v>0.500857</v>
      </c>
      <c r="K214">
        <v>0.53554500000000005</v>
      </c>
      <c r="L214">
        <v>0.55158499999999999</v>
      </c>
      <c r="M214">
        <v>0.54483899999999996</v>
      </c>
      <c r="N214">
        <v>0.55024300000000004</v>
      </c>
      <c r="O214">
        <v>0.56602200000000003</v>
      </c>
      <c r="P214">
        <v>0.584534</v>
      </c>
      <c r="Q214">
        <v>0.61132699999999995</v>
      </c>
      <c r="R214">
        <v>0.649146</v>
      </c>
      <c r="S214">
        <v>0.68751499999999999</v>
      </c>
      <c r="T214">
        <v>0.72689499999999996</v>
      </c>
      <c r="U214">
        <v>0.77298</v>
      </c>
      <c r="V214">
        <v>0.821326</v>
      </c>
      <c r="W214">
        <v>0.86013200000000001</v>
      </c>
      <c r="X214">
        <v>0.90213100000000002</v>
      </c>
      <c r="Y214">
        <v>0.96238400000000002</v>
      </c>
      <c r="Z214">
        <v>1.032359</v>
      </c>
      <c r="AA214">
        <v>1.0952500000000001</v>
      </c>
      <c r="AB214">
        <v>1.150979</v>
      </c>
      <c r="AC214">
        <v>1.2088300000000001</v>
      </c>
      <c r="AD214">
        <v>1.2637259999999999</v>
      </c>
      <c r="AE214">
        <v>1.3279289999999999</v>
      </c>
      <c r="AF214">
        <v>1.3914960000000001</v>
      </c>
      <c r="AG214">
        <v>1.4353039999999999</v>
      </c>
      <c r="AH214">
        <v>1.4970019999999999</v>
      </c>
      <c r="AI214">
        <v>1.580003</v>
      </c>
      <c r="AJ214">
        <v>1.6549020000000001</v>
      </c>
      <c r="AK214" s="15">
        <v>0.06</v>
      </c>
    </row>
    <row r="215" spans="1:37" x14ac:dyDescent="0.25">
      <c r="A215" t="s">
        <v>155</v>
      </c>
      <c r="B215" t="s">
        <v>529</v>
      </c>
      <c r="C215" t="s">
        <v>530</v>
      </c>
      <c r="D215" t="s">
        <v>491</v>
      </c>
      <c r="F215">
        <v>143.05848700000001</v>
      </c>
      <c r="G215">
        <v>159.204025</v>
      </c>
      <c r="H215">
        <v>190.94740300000001</v>
      </c>
      <c r="I215">
        <v>209.99099699999999</v>
      </c>
      <c r="J215">
        <v>222.50271599999999</v>
      </c>
      <c r="K215">
        <v>230.983047</v>
      </c>
      <c r="L215">
        <v>230.97200000000001</v>
      </c>
      <c r="M215">
        <v>221.50202899999999</v>
      </c>
      <c r="N215">
        <v>217.18345600000001</v>
      </c>
      <c r="O215">
        <v>216.90455600000001</v>
      </c>
      <c r="P215">
        <v>217.47422800000001</v>
      </c>
      <c r="Q215">
        <v>220.81791699999999</v>
      </c>
      <c r="R215">
        <v>227.648956</v>
      </c>
      <c r="S215">
        <v>234.08216899999999</v>
      </c>
      <c r="T215">
        <v>240.281891</v>
      </c>
      <c r="U215">
        <v>248.073227</v>
      </c>
      <c r="V215">
        <v>255.91156000000001</v>
      </c>
      <c r="W215">
        <v>260.19714399999998</v>
      </c>
      <c r="X215">
        <v>264.95352200000002</v>
      </c>
      <c r="Y215">
        <v>274.41735799999998</v>
      </c>
      <c r="Z215">
        <v>285.79632600000002</v>
      </c>
      <c r="AA215">
        <v>294.37548800000002</v>
      </c>
      <c r="AB215">
        <v>300.34381100000002</v>
      </c>
      <c r="AC215">
        <v>306.25216699999999</v>
      </c>
      <c r="AD215">
        <v>310.8349</v>
      </c>
      <c r="AE215">
        <v>317.11334199999999</v>
      </c>
      <c r="AF215">
        <v>322.614868</v>
      </c>
      <c r="AG215">
        <v>323.07925399999999</v>
      </c>
      <c r="AH215">
        <v>327.15252700000002</v>
      </c>
      <c r="AI215">
        <v>335.23449699999998</v>
      </c>
      <c r="AJ215">
        <v>340.89920000000001</v>
      </c>
      <c r="AK215" s="15">
        <v>2.9000000000000001E-2</v>
      </c>
    </row>
    <row r="216" spans="1:37" x14ac:dyDescent="0.25">
      <c r="A216" t="s">
        <v>158</v>
      </c>
      <c r="C216" t="s">
        <v>531</v>
      </c>
    </row>
    <row r="217" spans="1:37" x14ac:dyDescent="0.25">
      <c r="A217" t="s">
        <v>104</v>
      </c>
      <c r="B217" t="s">
        <v>532</v>
      </c>
      <c r="C217" t="s">
        <v>533</v>
      </c>
      <c r="D217" t="s">
        <v>491</v>
      </c>
      <c r="F217">
        <v>210.45161400000001</v>
      </c>
      <c r="G217">
        <v>229.13398699999999</v>
      </c>
      <c r="H217">
        <v>268.86129799999998</v>
      </c>
      <c r="I217">
        <v>289.24981700000001</v>
      </c>
      <c r="J217">
        <v>299.80813599999999</v>
      </c>
      <c r="K217">
        <v>304.39239500000002</v>
      </c>
      <c r="L217">
        <v>297.63583399999999</v>
      </c>
      <c r="M217">
        <v>279.10485799999998</v>
      </c>
      <c r="N217">
        <v>267.56732199999999</v>
      </c>
      <c r="O217">
        <v>261.26058999999998</v>
      </c>
      <c r="P217">
        <v>256.08114599999999</v>
      </c>
      <c r="Q217">
        <v>254.177032</v>
      </c>
      <c r="R217">
        <v>256.10006700000002</v>
      </c>
      <c r="S217">
        <v>257.35122699999999</v>
      </c>
      <c r="T217">
        <v>258.14550800000001</v>
      </c>
      <c r="U217">
        <v>260.40475500000002</v>
      </c>
      <c r="V217">
        <v>262.48623700000002</v>
      </c>
      <c r="W217">
        <v>260.76153599999998</v>
      </c>
      <c r="X217">
        <v>259.45611600000001</v>
      </c>
      <c r="Y217">
        <v>262.55038500000001</v>
      </c>
      <c r="Z217">
        <v>267.080017</v>
      </c>
      <c r="AA217">
        <v>268.668701</v>
      </c>
      <c r="AB217">
        <v>267.65408300000001</v>
      </c>
      <c r="AC217">
        <v>266.44201700000002</v>
      </c>
      <c r="AD217">
        <v>263.96170000000001</v>
      </c>
      <c r="AE217">
        <v>262.74771099999998</v>
      </c>
      <c r="AF217">
        <v>260.76174900000001</v>
      </c>
      <c r="AG217">
        <v>254.69016999999999</v>
      </c>
      <c r="AH217">
        <v>251.534637</v>
      </c>
      <c r="AI217">
        <v>251.28286700000001</v>
      </c>
      <c r="AJ217">
        <v>249.08354199999999</v>
      </c>
      <c r="AK217" s="15">
        <v>6.0000000000000001E-3</v>
      </c>
    </row>
    <row r="218" spans="1:37" x14ac:dyDescent="0.25">
      <c r="A218" t="s">
        <v>108</v>
      </c>
      <c r="B218" t="s">
        <v>534</v>
      </c>
      <c r="C218" t="s">
        <v>535</v>
      </c>
      <c r="D218" t="s">
        <v>491</v>
      </c>
      <c r="F218">
        <v>0.425543</v>
      </c>
      <c r="G218">
        <v>0.46269300000000002</v>
      </c>
      <c r="H218">
        <v>0.54225900000000005</v>
      </c>
      <c r="I218">
        <v>0.582758</v>
      </c>
      <c r="J218">
        <v>0.60347099999999998</v>
      </c>
      <c r="K218">
        <v>0.61230899999999999</v>
      </c>
      <c r="L218">
        <v>0.59848400000000002</v>
      </c>
      <c r="M218">
        <v>0.561052</v>
      </c>
      <c r="N218">
        <v>0.53778999999999999</v>
      </c>
      <c r="O218">
        <v>0.52509799999999995</v>
      </c>
      <c r="P218">
        <v>0.51473899999999995</v>
      </c>
      <c r="Q218">
        <v>0.51102300000000001</v>
      </c>
      <c r="R218">
        <v>0.51512999999999998</v>
      </c>
      <c r="S218">
        <v>0.51793999999999996</v>
      </c>
      <c r="T218">
        <v>0.51988100000000004</v>
      </c>
      <c r="U218">
        <v>0.52486200000000005</v>
      </c>
      <c r="V218">
        <v>0.529474</v>
      </c>
      <c r="W218">
        <v>0.52644299999999999</v>
      </c>
      <c r="X218">
        <v>0.52422199999999997</v>
      </c>
      <c r="Y218">
        <v>0.53095099999999995</v>
      </c>
      <c r="Z218">
        <v>0.54074699999999998</v>
      </c>
      <c r="AA218">
        <v>0.54466499999999995</v>
      </c>
      <c r="AB218">
        <v>0.54341200000000001</v>
      </c>
      <c r="AC218">
        <v>0.54183099999999995</v>
      </c>
      <c r="AD218">
        <v>0.537744</v>
      </c>
      <c r="AE218">
        <v>0.53642299999999998</v>
      </c>
      <c r="AF218">
        <v>0.53358899999999998</v>
      </c>
      <c r="AG218">
        <v>0.52244599999999997</v>
      </c>
      <c r="AH218">
        <v>0.51721499999999998</v>
      </c>
      <c r="AI218">
        <v>0.518123</v>
      </c>
      <c r="AJ218">
        <v>0.51504700000000003</v>
      </c>
      <c r="AK218" s="15">
        <v>6.0000000000000001E-3</v>
      </c>
    </row>
    <row r="219" spans="1:37" x14ac:dyDescent="0.25">
      <c r="A219" t="s">
        <v>111</v>
      </c>
      <c r="B219" t="s">
        <v>536</v>
      </c>
      <c r="C219" t="s">
        <v>537</v>
      </c>
      <c r="D219" t="s">
        <v>491</v>
      </c>
      <c r="F219">
        <v>0.24471699999999999</v>
      </c>
      <c r="G219">
        <v>0.26134800000000002</v>
      </c>
      <c r="H219">
        <v>0.30102400000000001</v>
      </c>
      <c r="I219">
        <v>0.31814399999999998</v>
      </c>
      <c r="J219">
        <v>0.32419999999999999</v>
      </c>
      <c r="K219">
        <v>0.32391999999999999</v>
      </c>
      <c r="L219">
        <v>0.31198100000000001</v>
      </c>
      <c r="M219">
        <v>0.28839900000000002</v>
      </c>
      <c r="N219">
        <v>0.27279399999999998</v>
      </c>
      <c r="O219">
        <v>0.26317000000000002</v>
      </c>
      <c r="P219">
        <v>0.25515300000000002</v>
      </c>
      <c r="Q219">
        <v>0.250971</v>
      </c>
      <c r="R219">
        <v>0.25085800000000003</v>
      </c>
      <c r="S219">
        <v>0.25073000000000001</v>
      </c>
      <c r="T219">
        <v>0.25039499999999998</v>
      </c>
      <c r="U219">
        <v>0.25173600000000002</v>
      </c>
      <c r="V219">
        <v>0.253714</v>
      </c>
      <c r="W219">
        <v>0.25225700000000001</v>
      </c>
      <c r="X219">
        <v>0.25173299999999998</v>
      </c>
      <c r="Y219">
        <v>0.25608700000000001</v>
      </c>
      <c r="Z219">
        <v>0.26236100000000001</v>
      </c>
      <c r="AA219">
        <v>0.26605899999999999</v>
      </c>
      <c r="AB219">
        <v>0.26777899999999999</v>
      </c>
      <c r="AC219">
        <v>0.26987100000000003</v>
      </c>
      <c r="AD219">
        <v>0.27092300000000002</v>
      </c>
      <c r="AE219">
        <v>0.27361799999999997</v>
      </c>
      <c r="AF219">
        <v>0.27672799999999997</v>
      </c>
      <c r="AG219">
        <v>0.27564899999999998</v>
      </c>
      <c r="AH219">
        <v>0.27765899999999999</v>
      </c>
      <c r="AI219">
        <v>0.28270699999999999</v>
      </c>
      <c r="AJ219">
        <v>0.28621799999999997</v>
      </c>
      <c r="AK219" s="15">
        <v>5.0000000000000001E-3</v>
      </c>
    </row>
    <row r="220" spans="1:37" x14ac:dyDescent="0.25">
      <c r="A220" t="s">
        <v>114</v>
      </c>
      <c r="B220" t="s">
        <v>538</v>
      </c>
      <c r="C220" t="s">
        <v>539</v>
      </c>
      <c r="D220" t="s">
        <v>491</v>
      </c>
      <c r="F220">
        <v>3.620339</v>
      </c>
      <c r="G220">
        <v>3.611478</v>
      </c>
      <c r="H220">
        <v>3.8892959999999999</v>
      </c>
      <c r="I220">
        <v>3.849523</v>
      </c>
      <c r="J220">
        <v>3.6848879999999999</v>
      </c>
      <c r="K220">
        <v>3.519774</v>
      </c>
      <c r="L220">
        <v>3.297739</v>
      </c>
      <c r="M220">
        <v>2.9815299999999998</v>
      </c>
      <c r="N220">
        <v>2.7973970000000001</v>
      </c>
      <c r="O220">
        <v>2.696831</v>
      </c>
      <c r="P220">
        <v>2.6420219999999999</v>
      </c>
      <c r="Q220">
        <v>2.650506</v>
      </c>
      <c r="R220">
        <v>2.7620290000000001</v>
      </c>
      <c r="S220">
        <v>2.8914659999999999</v>
      </c>
      <c r="T220">
        <v>3.0398640000000001</v>
      </c>
      <c r="U220">
        <v>3.2485529999999998</v>
      </c>
      <c r="V220">
        <v>3.4472939999999999</v>
      </c>
      <c r="W220">
        <v>3.6122019999999999</v>
      </c>
      <c r="X220">
        <v>3.763274</v>
      </c>
      <c r="Y220">
        <v>4.0063339999999998</v>
      </c>
      <c r="Z220">
        <v>4.3510309999999999</v>
      </c>
      <c r="AA220">
        <v>4.6834049999999996</v>
      </c>
      <c r="AB220">
        <v>5.0219889999999996</v>
      </c>
      <c r="AC220">
        <v>5.3913390000000003</v>
      </c>
      <c r="AD220">
        <v>5.7710540000000004</v>
      </c>
      <c r="AE220">
        <v>6.2704420000000001</v>
      </c>
      <c r="AF220">
        <v>6.7809799999999996</v>
      </c>
      <c r="AG220">
        <v>7.2109909999999999</v>
      </c>
      <c r="AH220">
        <v>7.6881000000000004</v>
      </c>
      <c r="AI220">
        <v>8.3378300000000003</v>
      </c>
      <c r="AJ220">
        <v>8.9364159999999995</v>
      </c>
      <c r="AK220" s="15">
        <v>3.1E-2</v>
      </c>
    </row>
    <row r="221" spans="1:37" x14ac:dyDescent="0.25">
      <c r="A221" t="s">
        <v>117</v>
      </c>
      <c r="B221" t="s">
        <v>540</v>
      </c>
      <c r="C221" t="s">
        <v>541</v>
      </c>
      <c r="D221" t="s">
        <v>491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t="s">
        <v>170</v>
      </c>
    </row>
    <row r="222" spans="1:37" x14ac:dyDescent="0.25">
      <c r="A222" t="s">
        <v>120</v>
      </c>
      <c r="B222" t="s">
        <v>542</v>
      </c>
      <c r="C222" t="s">
        <v>543</v>
      </c>
      <c r="D222" t="s">
        <v>491</v>
      </c>
      <c r="F222">
        <v>0.104999</v>
      </c>
      <c r="G222">
        <v>0.11666700000000001</v>
      </c>
      <c r="H222">
        <v>0.13938600000000001</v>
      </c>
      <c r="I222">
        <v>0.15401300000000001</v>
      </c>
      <c r="J222">
        <v>0.164271</v>
      </c>
      <c r="K222">
        <v>0.171677</v>
      </c>
      <c r="L222">
        <v>0.17283499999999999</v>
      </c>
      <c r="M222">
        <v>0.16688600000000001</v>
      </c>
      <c r="N222">
        <v>0.164766</v>
      </c>
      <c r="O222">
        <v>0.16570299999999999</v>
      </c>
      <c r="P222">
        <v>0.16730700000000001</v>
      </c>
      <c r="Q222">
        <v>0.17108300000000001</v>
      </c>
      <c r="R222">
        <v>0.17763200000000001</v>
      </c>
      <c r="S222">
        <v>0.18395900000000001</v>
      </c>
      <c r="T222">
        <v>0.19018699999999999</v>
      </c>
      <c r="U222">
        <v>0.19777</v>
      </c>
      <c r="V222">
        <v>0.20549300000000001</v>
      </c>
      <c r="W222">
        <v>0.21044599999999999</v>
      </c>
      <c r="X222">
        <v>0.21584500000000001</v>
      </c>
      <c r="Y222">
        <v>0.22517400000000001</v>
      </c>
      <c r="Z222">
        <v>0.236208</v>
      </c>
      <c r="AA222">
        <v>0.245057</v>
      </c>
      <c r="AB222">
        <v>0.251828</v>
      </c>
      <c r="AC222">
        <v>0.25862800000000002</v>
      </c>
      <c r="AD222">
        <v>0.264378</v>
      </c>
      <c r="AE222">
        <v>0.27163999999999999</v>
      </c>
      <c r="AF222">
        <v>0.27831099999999998</v>
      </c>
      <c r="AG222">
        <v>0.28067500000000001</v>
      </c>
      <c r="AH222">
        <v>0.28620000000000001</v>
      </c>
      <c r="AI222">
        <v>0.29530400000000001</v>
      </c>
      <c r="AJ222">
        <v>0.30235699999999999</v>
      </c>
      <c r="AK222" s="15">
        <v>3.5999999999999997E-2</v>
      </c>
    </row>
    <row r="223" spans="1:37" x14ac:dyDescent="0.25">
      <c r="A223" t="s">
        <v>123</v>
      </c>
      <c r="B223" t="s">
        <v>544</v>
      </c>
      <c r="C223" t="s">
        <v>545</v>
      </c>
      <c r="D223" t="s">
        <v>491</v>
      </c>
      <c r="F223">
        <v>0.15276799999999999</v>
      </c>
      <c r="G223">
        <v>0.17108799999999999</v>
      </c>
      <c r="H223">
        <v>0.20652400000000001</v>
      </c>
      <c r="I223">
        <v>0.228607</v>
      </c>
      <c r="J223">
        <v>0.243834</v>
      </c>
      <c r="K223">
        <v>0.25482700000000003</v>
      </c>
      <c r="L223">
        <v>0.256546</v>
      </c>
      <c r="M223">
        <v>0.24771599999999999</v>
      </c>
      <c r="N223">
        <v>0.24456800000000001</v>
      </c>
      <c r="O223">
        <v>0.24596000000000001</v>
      </c>
      <c r="P223">
        <v>0.24834100000000001</v>
      </c>
      <c r="Q223">
        <v>0.25394499999999998</v>
      </c>
      <c r="R223">
        <v>0.26366499999999998</v>
      </c>
      <c r="S223">
        <v>0.27305699999999999</v>
      </c>
      <c r="T223">
        <v>0.282302</v>
      </c>
      <c r="U223">
        <v>0.29355700000000001</v>
      </c>
      <c r="V223">
        <v>0.30502099999999999</v>
      </c>
      <c r="W223">
        <v>0.31237300000000001</v>
      </c>
      <c r="X223">
        <v>0.32038699999999998</v>
      </c>
      <c r="Y223">
        <v>0.33423399999999998</v>
      </c>
      <c r="Z223">
        <v>0.35061300000000001</v>
      </c>
      <c r="AA223">
        <v>0.36374800000000002</v>
      </c>
      <c r="AB223">
        <v>0.37379800000000002</v>
      </c>
      <c r="AC223">
        <v>0.38389200000000001</v>
      </c>
      <c r="AD223">
        <v>0.392426</v>
      </c>
      <c r="AE223">
        <v>0.40320600000000001</v>
      </c>
      <c r="AF223">
        <v>0.41310799999999998</v>
      </c>
      <c r="AG223">
        <v>0.41661599999999999</v>
      </c>
      <c r="AH223">
        <v>0.424817</v>
      </c>
      <c r="AI223">
        <v>0.43833</v>
      </c>
      <c r="AJ223">
        <v>0.448799</v>
      </c>
      <c r="AK223" s="15">
        <v>3.6999999999999998E-2</v>
      </c>
    </row>
    <row r="224" spans="1:37" x14ac:dyDescent="0.25">
      <c r="A224" t="s">
        <v>126</v>
      </c>
      <c r="B224" t="s">
        <v>546</v>
      </c>
      <c r="C224" t="s">
        <v>547</v>
      </c>
      <c r="D224" t="s">
        <v>491</v>
      </c>
      <c r="F224">
        <v>0.168402</v>
      </c>
      <c r="G224">
        <v>0.18859699999999999</v>
      </c>
      <c r="H224">
        <v>0.227659</v>
      </c>
      <c r="I224">
        <v>0.252002</v>
      </c>
      <c r="J224">
        <v>0.26878800000000003</v>
      </c>
      <c r="K224">
        <v>0.28090599999999999</v>
      </c>
      <c r="L224">
        <v>0.2828</v>
      </c>
      <c r="M224">
        <v>0.27306599999999998</v>
      </c>
      <c r="N224">
        <v>0.26959699999999998</v>
      </c>
      <c r="O224">
        <v>0.27113100000000001</v>
      </c>
      <c r="P224">
        <v>0.273756</v>
      </c>
      <c r="Q224">
        <v>0.27993299999999999</v>
      </c>
      <c r="R224">
        <v>0.29064899999999999</v>
      </c>
      <c r="S224">
        <v>0.30100100000000002</v>
      </c>
      <c r="T224">
        <v>0.311193</v>
      </c>
      <c r="U224">
        <v>0.32359900000000003</v>
      </c>
      <c r="V224">
        <v>0.33623599999999998</v>
      </c>
      <c r="W224">
        <v>0.34434100000000001</v>
      </c>
      <c r="X224">
        <v>0.35317500000000002</v>
      </c>
      <c r="Y224">
        <v>0.36843900000000002</v>
      </c>
      <c r="Z224">
        <v>0.386494</v>
      </c>
      <c r="AA224">
        <v>0.40097300000000002</v>
      </c>
      <c r="AB224">
        <v>0.412053</v>
      </c>
      <c r="AC224">
        <v>0.42317900000000003</v>
      </c>
      <c r="AD224">
        <v>0.432587</v>
      </c>
      <c r="AE224">
        <v>0.444469</v>
      </c>
      <c r="AF224">
        <v>0.45538499999999998</v>
      </c>
      <c r="AG224">
        <v>0.45925199999999999</v>
      </c>
      <c r="AH224">
        <v>0.46829300000000001</v>
      </c>
      <c r="AI224">
        <v>0.48318899999999998</v>
      </c>
      <c r="AJ224">
        <v>0.49472899999999997</v>
      </c>
      <c r="AK224" s="15">
        <v>3.6999999999999998E-2</v>
      </c>
    </row>
    <row r="225" spans="1:37" x14ac:dyDescent="0.25">
      <c r="A225" t="s">
        <v>129</v>
      </c>
      <c r="B225" t="s">
        <v>548</v>
      </c>
      <c r="C225" t="s">
        <v>549</v>
      </c>
      <c r="D225" t="s">
        <v>491</v>
      </c>
      <c r="F225">
        <v>0.206702</v>
      </c>
      <c r="G225">
        <v>0.231489</v>
      </c>
      <c r="H225">
        <v>0.27943499999999999</v>
      </c>
      <c r="I225">
        <v>0.30931399999999998</v>
      </c>
      <c r="J225">
        <v>0.32991799999999999</v>
      </c>
      <c r="K225">
        <v>0.34479199999999999</v>
      </c>
      <c r="L225">
        <v>0.34711700000000001</v>
      </c>
      <c r="M225">
        <v>0.33516899999999999</v>
      </c>
      <c r="N225">
        <v>0.33091100000000001</v>
      </c>
      <c r="O225">
        <v>0.33279399999999998</v>
      </c>
      <c r="P225">
        <v>0.33601500000000001</v>
      </c>
      <c r="Q225">
        <v>0.34359800000000001</v>
      </c>
      <c r="R225">
        <v>0.35675000000000001</v>
      </c>
      <c r="S225">
        <v>0.36945699999999998</v>
      </c>
      <c r="T225">
        <v>0.381967</v>
      </c>
      <c r="U225">
        <v>0.39719500000000002</v>
      </c>
      <c r="V225">
        <v>0.41270499999999999</v>
      </c>
      <c r="W225">
        <v>0.422653</v>
      </c>
      <c r="X225">
        <v>0.43349599999999999</v>
      </c>
      <c r="Y225">
        <v>0.45223200000000002</v>
      </c>
      <c r="Z225">
        <v>0.47439399999999998</v>
      </c>
      <c r="AA225">
        <v>0.49216599999999999</v>
      </c>
      <c r="AB225">
        <v>0.50576500000000002</v>
      </c>
      <c r="AC225">
        <v>0.51942100000000002</v>
      </c>
      <c r="AD225">
        <v>0.53096900000000002</v>
      </c>
      <c r="AE225">
        <v>0.54555399999999998</v>
      </c>
      <c r="AF225">
        <v>0.558952</v>
      </c>
      <c r="AG225">
        <v>0.56369800000000003</v>
      </c>
      <c r="AH225">
        <v>0.57479499999999994</v>
      </c>
      <c r="AI225">
        <v>0.59307900000000002</v>
      </c>
      <c r="AJ225">
        <v>0.60724400000000001</v>
      </c>
      <c r="AK225" s="15">
        <v>3.6999999999999998E-2</v>
      </c>
    </row>
    <row r="226" spans="1:37" x14ac:dyDescent="0.25">
      <c r="A226" t="s">
        <v>179</v>
      </c>
      <c r="B226" t="s">
        <v>550</v>
      </c>
      <c r="C226" t="s">
        <v>551</v>
      </c>
      <c r="D226" t="s">
        <v>491</v>
      </c>
      <c r="F226">
        <v>215.37506099999999</v>
      </c>
      <c r="G226">
        <v>234.17735300000001</v>
      </c>
      <c r="H226">
        <v>274.44689899999997</v>
      </c>
      <c r="I226">
        <v>294.94412199999999</v>
      </c>
      <c r="J226">
        <v>305.42755099999999</v>
      </c>
      <c r="K226">
        <v>309.90060399999999</v>
      </c>
      <c r="L226">
        <v>302.90332000000001</v>
      </c>
      <c r="M226">
        <v>283.95864899999998</v>
      </c>
      <c r="N226">
        <v>272.18521099999998</v>
      </c>
      <c r="O226">
        <v>265.76129200000003</v>
      </c>
      <c r="P226">
        <v>260.518463</v>
      </c>
      <c r="Q226">
        <v>258.63812300000001</v>
      </c>
      <c r="R226">
        <v>260.716858</v>
      </c>
      <c r="S226">
        <v>262.13888500000002</v>
      </c>
      <c r="T226">
        <v>263.12133799999998</v>
      </c>
      <c r="U226">
        <v>265.64205900000002</v>
      </c>
      <c r="V226">
        <v>267.97619600000002</v>
      </c>
      <c r="W226">
        <v>266.44220000000001</v>
      </c>
      <c r="X226">
        <v>265.31829800000003</v>
      </c>
      <c r="Y226">
        <v>268.72378500000002</v>
      </c>
      <c r="Z226">
        <v>273.68182400000001</v>
      </c>
      <c r="AA226">
        <v>275.66473400000001</v>
      </c>
      <c r="AB226">
        <v>275.03070100000002</v>
      </c>
      <c r="AC226">
        <v>274.23019399999998</v>
      </c>
      <c r="AD226">
        <v>272.161743</v>
      </c>
      <c r="AE226">
        <v>271.493042</v>
      </c>
      <c r="AF226">
        <v>270.05877700000002</v>
      </c>
      <c r="AG226">
        <v>264.41949499999998</v>
      </c>
      <c r="AH226">
        <v>261.77172899999999</v>
      </c>
      <c r="AI226">
        <v>262.23144500000001</v>
      </c>
      <c r="AJ226">
        <v>260.67434700000001</v>
      </c>
      <c r="AK226" s="15">
        <v>6.0000000000000001E-3</v>
      </c>
    </row>
    <row r="227" spans="1:37" x14ac:dyDescent="0.25">
      <c r="A227" t="s">
        <v>552</v>
      </c>
      <c r="B227" t="s">
        <v>553</v>
      </c>
      <c r="C227" t="s">
        <v>554</v>
      </c>
      <c r="D227" t="s">
        <v>491</v>
      </c>
      <c r="F227">
        <v>566.38568099999998</v>
      </c>
      <c r="G227">
        <v>625.07305899999994</v>
      </c>
      <c r="H227">
        <v>715.903503</v>
      </c>
      <c r="I227">
        <v>765.72906499999999</v>
      </c>
      <c r="J227">
        <v>801.52783199999999</v>
      </c>
      <c r="K227">
        <v>825.61621100000002</v>
      </c>
      <c r="L227">
        <v>821.47271699999999</v>
      </c>
      <c r="M227">
        <v>791.66406199999994</v>
      </c>
      <c r="N227">
        <v>780.74432400000001</v>
      </c>
      <c r="O227">
        <v>778.49139400000001</v>
      </c>
      <c r="P227">
        <v>774.49169900000004</v>
      </c>
      <c r="Q227">
        <v>779.459656</v>
      </c>
      <c r="R227">
        <v>792.89331100000004</v>
      </c>
      <c r="S227">
        <v>804.805969</v>
      </c>
      <c r="T227">
        <v>816.21227999999996</v>
      </c>
      <c r="U227">
        <v>831.59051499999998</v>
      </c>
      <c r="V227">
        <v>844.238159</v>
      </c>
      <c r="W227">
        <v>848.51654099999996</v>
      </c>
      <c r="X227">
        <v>856.12835700000005</v>
      </c>
      <c r="Y227">
        <v>872.82488999999998</v>
      </c>
      <c r="Z227">
        <v>891.993652</v>
      </c>
      <c r="AA227">
        <v>905.61621100000002</v>
      </c>
      <c r="AB227">
        <v>914.33941700000003</v>
      </c>
      <c r="AC227">
        <v>921.957764</v>
      </c>
      <c r="AD227">
        <v>927.31878700000004</v>
      </c>
      <c r="AE227">
        <v>939.31243900000004</v>
      </c>
      <c r="AF227">
        <v>945.51776099999995</v>
      </c>
      <c r="AG227">
        <v>941.66033900000002</v>
      </c>
      <c r="AH227">
        <v>948.58288600000003</v>
      </c>
      <c r="AI227">
        <v>958.29565400000001</v>
      </c>
      <c r="AJ227">
        <v>962.71301300000005</v>
      </c>
      <c r="AK227" s="15">
        <v>1.7999999999999999E-2</v>
      </c>
    </row>
    <row r="228" spans="1:37" x14ac:dyDescent="0.25">
      <c r="A228" t="s">
        <v>555</v>
      </c>
      <c r="C228" t="s">
        <v>556</v>
      </c>
    </row>
    <row r="229" spans="1:37" x14ac:dyDescent="0.25">
      <c r="A229" t="s">
        <v>557</v>
      </c>
      <c r="B229" t="s">
        <v>558</v>
      </c>
      <c r="C229" t="s">
        <v>559</v>
      </c>
      <c r="D229" t="s">
        <v>560</v>
      </c>
      <c r="F229">
        <v>1508.5570070000001</v>
      </c>
      <c r="G229">
        <v>1600.7733149999999</v>
      </c>
      <c r="H229">
        <v>1616.5277100000001</v>
      </c>
      <c r="I229">
        <v>1618.108643</v>
      </c>
      <c r="J229">
        <v>1617.9658199999999</v>
      </c>
      <c r="K229">
        <v>1567.8839109999999</v>
      </c>
      <c r="L229">
        <v>1587.153687</v>
      </c>
      <c r="M229">
        <v>1586.3214109999999</v>
      </c>
      <c r="N229">
        <v>1606.0509030000001</v>
      </c>
      <c r="O229">
        <v>1623.5897219999999</v>
      </c>
      <c r="P229">
        <v>1641.5112300000001</v>
      </c>
      <c r="Q229">
        <v>1654.219482</v>
      </c>
      <c r="R229">
        <v>1664.4609379999999</v>
      </c>
      <c r="S229">
        <v>1678.1671140000001</v>
      </c>
      <c r="T229">
        <v>1686.5092770000001</v>
      </c>
      <c r="U229">
        <v>1700.822754</v>
      </c>
      <c r="V229">
        <v>1714.348389</v>
      </c>
      <c r="W229">
        <v>1725.946533</v>
      </c>
      <c r="X229">
        <v>1730.0469969999999</v>
      </c>
      <c r="Y229">
        <v>1747.594971</v>
      </c>
      <c r="Z229">
        <v>1753.466919</v>
      </c>
      <c r="AA229">
        <v>1765.8125</v>
      </c>
      <c r="AB229">
        <v>1783.167725</v>
      </c>
      <c r="AC229">
        <v>1804.6464840000001</v>
      </c>
      <c r="AD229">
        <v>1808.417236</v>
      </c>
      <c r="AE229">
        <v>1822.5867920000001</v>
      </c>
      <c r="AF229">
        <v>1832.412476</v>
      </c>
      <c r="AG229">
        <v>1846.727539</v>
      </c>
      <c r="AH229">
        <v>1860.8991699999999</v>
      </c>
      <c r="AI229">
        <v>1876.013062</v>
      </c>
      <c r="AJ229">
        <v>1898.7479249999999</v>
      </c>
      <c r="AK229" s="15">
        <v>8.0000000000000002E-3</v>
      </c>
    </row>
    <row r="230" spans="1:37" x14ac:dyDescent="0.25">
      <c r="A230" t="s">
        <v>561</v>
      </c>
      <c r="B230" t="s">
        <v>562</v>
      </c>
      <c r="C230" t="s">
        <v>563</v>
      </c>
      <c r="D230" t="s">
        <v>564</v>
      </c>
      <c r="F230">
        <v>3.4893709999999998</v>
      </c>
      <c r="G230">
        <v>3.512003</v>
      </c>
      <c r="H230">
        <v>3.5347819999999999</v>
      </c>
      <c r="I230">
        <v>3.5577100000000002</v>
      </c>
      <c r="J230">
        <v>3.5807850000000001</v>
      </c>
      <c r="K230">
        <v>3.6040100000000002</v>
      </c>
      <c r="L230">
        <v>3.627386</v>
      </c>
      <c r="M230">
        <v>3.6509140000000002</v>
      </c>
      <c r="N230">
        <v>3.6745939999999999</v>
      </c>
      <c r="O230">
        <v>3.6984279999999998</v>
      </c>
      <c r="P230">
        <v>3.7224159999999999</v>
      </c>
      <c r="Q230">
        <v>3.7465600000000001</v>
      </c>
      <c r="R230">
        <v>3.7708599999999999</v>
      </c>
      <c r="S230">
        <v>3.795318</v>
      </c>
      <c r="T230">
        <v>3.8199350000000001</v>
      </c>
      <c r="U230">
        <v>3.8447119999999999</v>
      </c>
      <c r="V230">
        <v>3.8696489999999999</v>
      </c>
      <c r="W230">
        <v>3.8947479999999999</v>
      </c>
      <c r="X230">
        <v>3.9200089999999999</v>
      </c>
      <c r="Y230">
        <v>3.9454349999999998</v>
      </c>
      <c r="Z230">
        <v>3.971025</v>
      </c>
      <c r="AA230">
        <v>3.9967820000000001</v>
      </c>
      <c r="AB230">
        <v>4.0227050000000002</v>
      </c>
      <c r="AC230">
        <v>4.0487970000000004</v>
      </c>
      <c r="AD230">
        <v>4.0750580000000003</v>
      </c>
      <c r="AE230">
        <v>4.1014889999999999</v>
      </c>
      <c r="AF230">
        <v>4.1280910000000004</v>
      </c>
      <c r="AG230">
        <v>4.1548660000000002</v>
      </c>
      <c r="AH230">
        <v>4.1818150000000003</v>
      </c>
      <c r="AI230">
        <v>4.208939</v>
      </c>
      <c r="AJ230">
        <v>4.2362380000000002</v>
      </c>
      <c r="AK230" s="15">
        <v>6.0000000000000001E-3</v>
      </c>
    </row>
    <row r="231" spans="1:37" x14ac:dyDescent="0.25">
      <c r="A231" t="s">
        <v>565</v>
      </c>
      <c r="C231" t="s">
        <v>566</v>
      </c>
    </row>
    <row r="232" spans="1:37" x14ac:dyDescent="0.25">
      <c r="A232" t="s">
        <v>567</v>
      </c>
      <c r="B232" t="s">
        <v>568</v>
      </c>
      <c r="C232" t="s">
        <v>569</v>
      </c>
      <c r="D232" t="s">
        <v>190</v>
      </c>
      <c r="F232">
        <v>431.86648600000001</v>
      </c>
      <c r="G232">
        <v>455.31277499999999</v>
      </c>
      <c r="H232">
        <v>455.85299700000002</v>
      </c>
      <c r="I232">
        <v>451.90289300000001</v>
      </c>
      <c r="J232">
        <v>447.02917500000001</v>
      </c>
      <c r="K232">
        <v>428.09738199999998</v>
      </c>
      <c r="L232">
        <v>426.76123000000001</v>
      </c>
      <c r="M232">
        <v>418.56616200000002</v>
      </c>
      <c r="N232">
        <v>414.38458300000002</v>
      </c>
      <c r="O232">
        <v>408.179169</v>
      </c>
      <c r="P232">
        <v>400.68405200000001</v>
      </c>
      <c r="Q232">
        <v>392.03097500000001</v>
      </c>
      <c r="R232">
        <v>382.96151700000001</v>
      </c>
      <c r="S232">
        <v>374.84906000000001</v>
      </c>
      <c r="T232">
        <v>365.70837399999999</v>
      </c>
      <c r="U232">
        <v>358.02682499999997</v>
      </c>
      <c r="V232">
        <v>350.32076999999998</v>
      </c>
      <c r="W232">
        <v>342.37686200000002</v>
      </c>
      <c r="X232">
        <v>333.15429699999999</v>
      </c>
      <c r="Y232">
        <v>326.692047</v>
      </c>
      <c r="Z232">
        <v>318.20410199999998</v>
      </c>
      <c r="AA232">
        <v>311.07351699999998</v>
      </c>
      <c r="AB232">
        <v>304.94457999999997</v>
      </c>
      <c r="AC232">
        <v>299.59271200000001</v>
      </c>
      <c r="AD232">
        <v>291.43927000000002</v>
      </c>
      <c r="AE232">
        <v>285.13330100000002</v>
      </c>
      <c r="AF232">
        <v>278.28723100000002</v>
      </c>
      <c r="AG232">
        <v>272.259613</v>
      </c>
      <c r="AH232">
        <v>266.32595800000001</v>
      </c>
      <c r="AI232">
        <v>260.63748199999998</v>
      </c>
      <c r="AJ232">
        <v>256.08175699999998</v>
      </c>
      <c r="AK232" s="15">
        <v>-1.7000000000000001E-2</v>
      </c>
    </row>
    <row r="233" spans="1:37" x14ac:dyDescent="0.25">
      <c r="A233" t="s">
        <v>570</v>
      </c>
      <c r="B233" t="s">
        <v>571</v>
      </c>
      <c r="C233" t="s">
        <v>572</v>
      </c>
      <c r="D233" t="s">
        <v>190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t="s">
        <v>170</v>
      </c>
    </row>
    <row r="234" spans="1:37" x14ac:dyDescent="0.25">
      <c r="A234" t="s">
        <v>573</v>
      </c>
      <c r="B234" t="s">
        <v>574</v>
      </c>
      <c r="C234" t="s">
        <v>575</v>
      </c>
      <c r="D234" t="s">
        <v>190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t="s">
        <v>170</v>
      </c>
    </row>
    <row r="235" spans="1:37" x14ac:dyDescent="0.25">
      <c r="A235" t="s">
        <v>576</v>
      </c>
      <c r="B235" t="s">
        <v>577</v>
      </c>
      <c r="C235" t="s">
        <v>578</v>
      </c>
      <c r="D235" t="s">
        <v>190</v>
      </c>
      <c r="F235">
        <v>0.462669</v>
      </c>
      <c r="G235">
        <v>0.48778700000000003</v>
      </c>
      <c r="H235">
        <v>1.467193</v>
      </c>
      <c r="I235">
        <v>2.9146839999999998</v>
      </c>
      <c r="J235">
        <v>4.8174729999999997</v>
      </c>
      <c r="K235">
        <v>6.9412919999999998</v>
      </c>
      <c r="L235">
        <v>10.786287</v>
      </c>
      <c r="M235">
        <v>15.933652</v>
      </c>
      <c r="N235">
        <v>22.684350999999999</v>
      </c>
      <c r="O235">
        <v>30.815408999999999</v>
      </c>
      <c r="P235">
        <v>40.295997999999997</v>
      </c>
      <c r="Q235">
        <v>49.499310000000001</v>
      </c>
      <c r="R235">
        <v>58.439315999999998</v>
      </c>
      <c r="S235">
        <v>67.318634000000003</v>
      </c>
      <c r="T235">
        <v>75.793678</v>
      </c>
      <c r="U235">
        <v>84.352965999999995</v>
      </c>
      <c r="V235">
        <v>92.703484000000003</v>
      </c>
      <c r="W235">
        <v>100.770264</v>
      </c>
      <c r="X235">
        <v>108.183212</v>
      </c>
      <c r="Y235">
        <v>116.248955</v>
      </c>
      <c r="Z235">
        <v>123.361244</v>
      </c>
      <c r="AA235">
        <v>130.73509200000001</v>
      </c>
      <c r="AB235">
        <v>138.33114599999999</v>
      </c>
      <c r="AC235">
        <v>146.13145399999999</v>
      </c>
      <c r="AD235">
        <v>152.33786000000001</v>
      </c>
      <c r="AE235">
        <v>159.238708</v>
      </c>
      <c r="AF235">
        <v>165.60131799999999</v>
      </c>
      <c r="AG235">
        <v>172.21379099999999</v>
      </c>
      <c r="AH235">
        <v>178.67195100000001</v>
      </c>
      <c r="AI235">
        <v>185.08367899999999</v>
      </c>
      <c r="AJ235">
        <v>192.133804</v>
      </c>
      <c r="AK235" s="15">
        <v>0.223</v>
      </c>
    </row>
    <row r="236" spans="1:37" x14ac:dyDescent="0.25">
      <c r="A236" t="s">
        <v>579</v>
      </c>
      <c r="C236" t="s">
        <v>580</v>
      </c>
    </row>
    <row r="237" spans="1:37" x14ac:dyDescent="0.25">
      <c r="A237" t="s">
        <v>581</v>
      </c>
      <c r="B237" t="s">
        <v>582</v>
      </c>
      <c r="C237" t="s">
        <v>583</v>
      </c>
      <c r="D237" t="s">
        <v>560</v>
      </c>
      <c r="F237">
        <v>347.68133499999999</v>
      </c>
      <c r="G237">
        <v>359.32345600000002</v>
      </c>
      <c r="H237">
        <v>357.10058600000002</v>
      </c>
      <c r="I237">
        <v>354.906677</v>
      </c>
      <c r="J237">
        <v>352.695404</v>
      </c>
      <c r="K237">
        <v>348.07818600000002</v>
      </c>
      <c r="L237">
        <v>341.28057899999999</v>
      </c>
      <c r="M237">
        <v>333.10046399999999</v>
      </c>
      <c r="N237">
        <v>325.25259399999999</v>
      </c>
      <c r="O237">
        <v>316.86505099999999</v>
      </c>
      <c r="P237">
        <v>308.73144500000001</v>
      </c>
      <c r="Q237">
        <v>305.11627199999998</v>
      </c>
      <c r="R237">
        <v>301.85186800000002</v>
      </c>
      <c r="S237">
        <v>298.30835000000002</v>
      </c>
      <c r="T237">
        <v>295.38018799999998</v>
      </c>
      <c r="U237">
        <v>292.62634300000002</v>
      </c>
      <c r="V237">
        <v>289.63000499999998</v>
      </c>
      <c r="W237">
        <v>286.272583</v>
      </c>
      <c r="X237">
        <v>282.6651</v>
      </c>
      <c r="Y237">
        <v>279.71716300000003</v>
      </c>
      <c r="Z237">
        <v>276.01687600000002</v>
      </c>
      <c r="AA237">
        <v>275.42544600000002</v>
      </c>
      <c r="AB237">
        <v>275.00784299999998</v>
      </c>
      <c r="AC237">
        <v>275.36859099999998</v>
      </c>
      <c r="AD237">
        <v>274.91848800000002</v>
      </c>
      <c r="AE237">
        <v>274.56326300000001</v>
      </c>
      <c r="AF237">
        <v>273.54470800000001</v>
      </c>
      <c r="AG237">
        <v>272.61859099999998</v>
      </c>
      <c r="AH237">
        <v>271.43493699999999</v>
      </c>
      <c r="AI237">
        <v>270.55728099999999</v>
      </c>
      <c r="AJ237">
        <v>270.13116500000001</v>
      </c>
      <c r="AK237" s="15">
        <v>-8.0000000000000002E-3</v>
      </c>
    </row>
    <row r="238" spans="1:37" x14ac:dyDescent="0.25">
      <c r="A238" t="s">
        <v>561</v>
      </c>
      <c r="B238" t="s">
        <v>584</v>
      </c>
      <c r="C238" t="s">
        <v>585</v>
      </c>
      <c r="D238" t="s">
        <v>564</v>
      </c>
      <c r="F238">
        <v>4.8419600000000003</v>
      </c>
      <c r="G238">
        <v>4.8707260000000003</v>
      </c>
      <c r="H238">
        <v>4.8996630000000003</v>
      </c>
      <c r="I238">
        <v>4.9287720000000004</v>
      </c>
      <c r="J238">
        <v>4.9580539999999997</v>
      </c>
      <c r="K238">
        <v>4.9875090000000002</v>
      </c>
      <c r="L238">
        <v>5.0171400000000004</v>
      </c>
      <c r="M238">
        <v>5.0469470000000003</v>
      </c>
      <c r="N238">
        <v>5.0769310000000001</v>
      </c>
      <c r="O238">
        <v>5.1070919999999997</v>
      </c>
      <c r="P238">
        <v>5.1374339999999998</v>
      </c>
      <c r="Q238">
        <v>5.1679550000000001</v>
      </c>
      <c r="R238">
        <v>5.198658</v>
      </c>
      <c r="S238">
        <v>5.2295429999999996</v>
      </c>
      <c r="T238">
        <v>5.2606109999999999</v>
      </c>
      <c r="U238">
        <v>5.2918640000000003</v>
      </c>
      <c r="V238">
        <v>5.3233030000000001</v>
      </c>
      <c r="W238">
        <v>5.3549290000000003</v>
      </c>
      <c r="X238">
        <v>5.3867419999999999</v>
      </c>
      <c r="Y238">
        <v>5.4187450000000004</v>
      </c>
      <c r="Z238">
        <v>5.4509379999999998</v>
      </c>
      <c r="AA238">
        <v>5.4833220000000003</v>
      </c>
      <c r="AB238">
        <v>5.515898</v>
      </c>
      <c r="AC238">
        <v>5.548667</v>
      </c>
      <c r="AD238">
        <v>5.5816319999999999</v>
      </c>
      <c r="AE238">
        <v>5.6147919999999996</v>
      </c>
      <c r="AF238">
        <v>5.6481500000000002</v>
      </c>
      <c r="AG238">
        <v>5.681705</v>
      </c>
      <c r="AH238">
        <v>5.7154600000000002</v>
      </c>
      <c r="AI238">
        <v>5.7494160000000001</v>
      </c>
      <c r="AJ238">
        <v>5.7835729999999996</v>
      </c>
      <c r="AK238" s="15">
        <v>6.0000000000000001E-3</v>
      </c>
    </row>
    <row r="239" spans="1:37" x14ac:dyDescent="0.25">
      <c r="A239" t="s">
        <v>565</v>
      </c>
      <c r="C239" t="s">
        <v>586</v>
      </c>
    </row>
    <row r="240" spans="1:37" x14ac:dyDescent="0.25">
      <c r="A240" t="s">
        <v>567</v>
      </c>
      <c r="B240" t="s">
        <v>587</v>
      </c>
      <c r="C240" t="s">
        <v>588</v>
      </c>
      <c r="D240" t="s">
        <v>190</v>
      </c>
      <c r="F240">
        <v>75.191635000000005</v>
      </c>
      <c r="G240">
        <v>76.9589</v>
      </c>
      <c r="H240">
        <v>76.098526000000007</v>
      </c>
      <c r="I240">
        <v>75.27037</v>
      </c>
      <c r="J240">
        <v>74.415176000000002</v>
      </c>
      <c r="K240">
        <v>73.084762999999995</v>
      </c>
      <c r="L240">
        <v>71.302963000000005</v>
      </c>
      <c r="M240">
        <v>69.233092999999997</v>
      </c>
      <c r="N240">
        <v>67.242203000000003</v>
      </c>
      <c r="O240">
        <v>65.154494999999997</v>
      </c>
      <c r="P240">
        <v>63.145538000000002</v>
      </c>
      <c r="Q240">
        <v>62.077964999999999</v>
      </c>
      <c r="R240">
        <v>61.089278999999998</v>
      </c>
      <c r="S240">
        <v>60.040740999999997</v>
      </c>
      <c r="T240">
        <v>59.132660000000001</v>
      </c>
      <c r="U240">
        <v>58.274765000000002</v>
      </c>
      <c r="V240">
        <v>57.367573</v>
      </c>
      <c r="W240">
        <v>56.396614</v>
      </c>
      <c r="X240">
        <v>55.386253000000004</v>
      </c>
      <c r="Y240">
        <v>54.511924999999998</v>
      </c>
      <c r="Z240">
        <v>53.470908999999999</v>
      </c>
      <c r="AA240">
        <v>52.990333999999997</v>
      </c>
      <c r="AB240">
        <v>52.540813</v>
      </c>
      <c r="AC240">
        <v>52.235802</v>
      </c>
      <c r="AD240">
        <v>51.775986000000003</v>
      </c>
      <c r="AE240">
        <v>51.338679999999997</v>
      </c>
      <c r="AF240">
        <v>50.768425000000001</v>
      </c>
      <c r="AG240">
        <v>50.210804000000003</v>
      </c>
      <c r="AH240">
        <v>49.611865999999999</v>
      </c>
      <c r="AI240">
        <v>49.066448000000001</v>
      </c>
      <c r="AJ240">
        <v>48.596412999999998</v>
      </c>
      <c r="AK240" s="15">
        <v>-1.4E-2</v>
      </c>
    </row>
    <row r="241" spans="1:37" x14ac:dyDescent="0.25">
      <c r="A241" t="s">
        <v>570</v>
      </c>
      <c r="B241" t="s">
        <v>589</v>
      </c>
      <c r="C241" t="s">
        <v>590</v>
      </c>
      <c r="D241" t="s">
        <v>190</v>
      </c>
      <c r="F241">
        <v>1.7463169999999999</v>
      </c>
      <c r="G241">
        <v>1.7177500000000001</v>
      </c>
      <c r="H241">
        <v>1.622441</v>
      </c>
      <c r="I241">
        <v>1.5316080000000001</v>
      </c>
      <c r="J241">
        <v>1.4458219999999999</v>
      </c>
      <c r="K241">
        <v>1.3535349999999999</v>
      </c>
      <c r="L241">
        <v>1.2628820000000001</v>
      </c>
      <c r="M241">
        <v>1.1675450000000001</v>
      </c>
      <c r="N241">
        <v>1.07799</v>
      </c>
      <c r="O241">
        <v>0.99074499999999999</v>
      </c>
      <c r="P241">
        <v>0.90485899999999997</v>
      </c>
      <c r="Q241">
        <v>0.83253600000000005</v>
      </c>
      <c r="R241">
        <v>0.76458099999999996</v>
      </c>
      <c r="S241">
        <v>0.69626699999999997</v>
      </c>
      <c r="T241">
        <v>0.63292599999999999</v>
      </c>
      <c r="U241">
        <v>0.57323100000000005</v>
      </c>
      <c r="V241">
        <v>0.52168000000000003</v>
      </c>
      <c r="W241">
        <v>0.46667500000000001</v>
      </c>
      <c r="X241">
        <v>0.40619699999999997</v>
      </c>
      <c r="Y241">
        <v>0.34445199999999998</v>
      </c>
      <c r="Z241">
        <v>0.289381</v>
      </c>
      <c r="AA241">
        <v>0.28704800000000003</v>
      </c>
      <c r="AB241">
        <v>0.28491499999999997</v>
      </c>
      <c r="AC241">
        <v>0.283605</v>
      </c>
      <c r="AD241">
        <v>0.28147299999999997</v>
      </c>
      <c r="AE241">
        <v>0.27944799999999997</v>
      </c>
      <c r="AF241">
        <v>0.27677400000000002</v>
      </c>
      <c r="AG241">
        <v>0.27421899999999999</v>
      </c>
      <c r="AH241">
        <v>0.27142100000000002</v>
      </c>
      <c r="AI241">
        <v>0.268957</v>
      </c>
      <c r="AJ241">
        <v>0.26695799999999997</v>
      </c>
      <c r="AK241" s="15">
        <v>-6.0999999999999999E-2</v>
      </c>
    </row>
    <row r="242" spans="1:37" x14ac:dyDescent="0.25">
      <c r="A242" t="s">
        <v>573</v>
      </c>
      <c r="B242" t="s">
        <v>591</v>
      </c>
      <c r="C242" t="s">
        <v>592</v>
      </c>
      <c r="D242" t="s">
        <v>190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t="s">
        <v>170</v>
      </c>
    </row>
    <row r="243" spans="1:37" x14ac:dyDescent="0.25">
      <c r="A243" t="s">
        <v>576</v>
      </c>
      <c r="B243" t="s">
        <v>593</v>
      </c>
      <c r="C243" t="s">
        <v>594</v>
      </c>
      <c r="D243" t="s">
        <v>190</v>
      </c>
      <c r="F243">
        <v>0.40545300000000001</v>
      </c>
      <c r="G243">
        <v>0.46474900000000002</v>
      </c>
      <c r="H243">
        <v>0.50729500000000005</v>
      </c>
      <c r="I243">
        <v>0.54806900000000003</v>
      </c>
      <c r="J243">
        <v>0.585534</v>
      </c>
      <c r="K243">
        <v>0.617282</v>
      </c>
      <c r="L243">
        <v>0.63884099999999999</v>
      </c>
      <c r="M243">
        <v>0.65778499999999995</v>
      </c>
      <c r="N243">
        <v>0.67478000000000005</v>
      </c>
      <c r="O243">
        <v>0.68839099999999998</v>
      </c>
      <c r="P243">
        <v>0.70272500000000004</v>
      </c>
      <c r="Q243">
        <v>0.72755800000000004</v>
      </c>
      <c r="R243">
        <v>0.75117999999999996</v>
      </c>
      <c r="S243">
        <v>0.77397400000000005</v>
      </c>
      <c r="T243">
        <v>0.79636099999999999</v>
      </c>
      <c r="U243">
        <v>0.81736399999999998</v>
      </c>
      <c r="V243">
        <v>0.83218199999999998</v>
      </c>
      <c r="W243">
        <v>0.84796899999999997</v>
      </c>
      <c r="X243">
        <v>0.86652399999999996</v>
      </c>
      <c r="Y243">
        <v>0.88872399999999996</v>
      </c>
      <c r="Z243">
        <v>0.931948</v>
      </c>
      <c r="AA243">
        <v>0.98800500000000002</v>
      </c>
      <c r="AB243">
        <v>1.0480560000000001</v>
      </c>
      <c r="AC243">
        <v>1.114857</v>
      </c>
      <c r="AD243">
        <v>1.182455</v>
      </c>
      <c r="AE243">
        <v>1.254731</v>
      </c>
      <c r="AF243">
        <v>1.3279970000000001</v>
      </c>
      <c r="AG243">
        <v>1.405883</v>
      </c>
      <c r="AH243">
        <v>1.4871030000000001</v>
      </c>
      <c r="AI243">
        <v>1.5747169999999999</v>
      </c>
      <c r="AJ243">
        <v>1.67012</v>
      </c>
      <c r="AK243" s="15">
        <v>4.8000000000000001E-2</v>
      </c>
    </row>
    <row r="244" spans="1:37" x14ac:dyDescent="0.25">
      <c r="A244" t="s">
        <v>595</v>
      </c>
      <c r="C244" t="s">
        <v>596</v>
      </c>
    </row>
    <row r="245" spans="1:37" x14ac:dyDescent="0.25">
      <c r="A245" t="s">
        <v>597</v>
      </c>
      <c r="B245" t="s">
        <v>598</v>
      </c>
      <c r="C245" t="s">
        <v>599</v>
      </c>
      <c r="D245" t="s">
        <v>600</v>
      </c>
      <c r="F245">
        <v>4133.4975590000004</v>
      </c>
      <c r="G245">
        <v>4480.1191410000001</v>
      </c>
      <c r="H245">
        <v>4842.9975590000004</v>
      </c>
      <c r="I245">
        <v>5102.3203119999998</v>
      </c>
      <c r="J245">
        <v>5347.5864259999998</v>
      </c>
      <c r="K245">
        <v>5607.7910160000001</v>
      </c>
      <c r="L245">
        <v>5849.7714839999999</v>
      </c>
      <c r="M245">
        <v>6069.5566410000001</v>
      </c>
      <c r="N245">
        <v>6297.9384769999997</v>
      </c>
      <c r="O245">
        <v>6534.3159180000002</v>
      </c>
      <c r="P245">
        <v>6777.189453</v>
      </c>
      <c r="Q245">
        <v>7022.310547</v>
      </c>
      <c r="R245">
        <v>7284.1108400000003</v>
      </c>
      <c r="S245">
        <v>7539.5625</v>
      </c>
      <c r="T245">
        <v>7817.6918949999999</v>
      </c>
      <c r="U245">
        <v>8120.7763670000004</v>
      </c>
      <c r="V245">
        <v>8411.2099610000005</v>
      </c>
      <c r="W245">
        <v>8685.3125</v>
      </c>
      <c r="X245">
        <v>8970.6113280000009</v>
      </c>
      <c r="Y245">
        <v>9279.484375</v>
      </c>
      <c r="Z245">
        <v>9597.0019530000009</v>
      </c>
      <c r="AA245">
        <v>9926.3789059999999</v>
      </c>
      <c r="AB245">
        <v>10264.111328000001</v>
      </c>
      <c r="AC245">
        <v>10615.589844</v>
      </c>
      <c r="AD245">
        <v>10958.377930000001</v>
      </c>
      <c r="AE245">
        <v>11328.463867</v>
      </c>
      <c r="AF245">
        <v>11711.177734000001</v>
      </c>
      <c r="AG245">
        <v>12075.369140999999</v>
      </c>
      <c r="AH245">
        <v>12473.224609000001</v>
      </c>
      <c r="AI245">
        <v>12883.205078000001</v>
      </c>
      <c r="AJ245">
        <v>13275.191406</v>
      </c>
      <c r="AK245" s="15">
        <v>0.04</v>
      </c>
    </row>
    <row r="246" spans="1:37" x14ac:dyDescent="0.25">
      <c r="A246" t="s">
        <v>601</v>
      </c>
      <c r="B246" t="s">
        <v>602</v>
      </c>
      <c r="C246" t="s">
        <v>603</v>
      </c>
      <c r="D246" t="s">
        <v>600</v>
      </c>
      <c r="F246">
        <v>1553.1899410000001</v>
      </c>
      <c r="G246">
        <v>1718.5379640000001</v>
      </c>
      <c r="H246">
        <v>1906.9501949999999</v>
      </c>
      <c r="I246">
        <v>2082.2116700000001</v>
      </c>
      <c r="J246">
        <v>2230.2214359999998</v>
      </c>
      <c r="K246">
        <v>2362.141357</v>
      </c>
      <c r="L246">
        <v>2468.0270999999998</v>
      </c>
      <c r="M246">
        <v>2554.6623540000001</v>
      </c>
      <c r="N246">
        <v>2636.6213379999999</v>
      </c>
      <c r="O246">
        <v>2709.3046880000002</v>
      </c>
      <c r="P246">
        <v>2779.0397950000001</v>
      </c>
      <c r="Q246">
        <v>2855.7797850000002</v>
      </c>
      <c r="R246">
        <v>2942.678711</v>
      </c>
      <c r="S246">
        <v>3027.2678219999998</v>
      </c>
      <c r="T246">
        <v>3126.9262699999999</v>
      </c>
      <c r="U246">
        <v>3235.2683109999998</v>
      </c>
      <c r="V246">
        <v>3346.806885</v>
      </c>
      <c r="W246">
        <v>3459.9541020000001</v>
      </c>
      <c r="X246">
        <v>3568.9562989999999</v>
      </c>
      <c r="Y246">
        <v>3693.2529300000001</v>
      </c>
      <c r="Z246">
        <v>3824.2673340000001</v>
      </c>
      <c r="AA246">
        <v>3958.3852539999998</v>
      </c>
      <c r="AB246">
        <v>4098.7045900000003</v>
      </c>
      <c r="AC246">
        <v>4242.7089839999999</v>
      </c>
      <c r="AD246">
        <v>4388.6625979999999</v>
      </c>
      <c r="AE246">
        <v>4552.1650390000004</v>
      </c>
      <c r="AF246">
        <v>4712.7109380000002</v>
      </c>
      <c r="AG246">
        <v>4875.279297</v>
      </c>
      <c r="AH246">
        <v>5043.6132809999999</v>
      </c>
      <c r="AI246">
        <v>5208.5297849999997</v>
      </c>
      <c r="AJ246">
        <v>5371.4960940000001</v>
      </c>
      <c r="AK246" s="15">
        <v>4.2000000000000003E-2</v>
      </c>
    </row>
    <row r="247" spans="1:37" x14ac:dyDescent="0.25">
      <c r="A247" t="s">
        <v>604</v>
      </c>
      <c r="B247" t="s">
        <v>605</v>
      </c>
      <c r="C247" t="s">
        <v>606</v>
      </c>
      <c r="D247" t="s">
        <v>600</v>
      </c>
      <c r="F247">
        <v>2580.3076169999999</v>
      </c>
      <c r="G247">
        <v>2761.5812989999999</v>
      </c>
      <c r="H247">
        <v>2936.0473630000001</v>
      </c>
      <c r="I247">
        <v>3020.1083979999999</v>
      </c>
      <c r="J247">
        <v>3117.36499</v>
      </c>
      <c r="K247">
        <v>3245.649414</v>
      </c>
      <c r="L247">
        <v>3381.7441410000001</v>
      </c>
      <c r="M247">
        <v>3514.8942870000001</v>
      </c>
      <c r="N247">
        <v>3661.3173830000001</v>
      </c>
      <c r="O247">
        <v>3825.0112300000001</v>
      </c>
      <c r="P247">
        <v>3998.149414</v>
      </c>
      <c r="Q247">
        <v>4166.5307620000003</v>
      </c>
      <c r="R247">
        <v>4341.4321289999998</v>
      </c>
      <c r="S247">
        <v>4512.2944340000004</v>
      </c>
      <c r="T247">
        <v>4690.765625</v>
      </c>
      <c r="U247">
        <v>4885.5083009999998</v>
      </c>
      <c r="V247">
        <v>5064.4033200000003</v>
      </c>
      <c r="W247">
        <v>5225.3579099999997</v>
      </c>
      <c r="X247">
        <v>5401.6547849999997</v>
      </c>
      <c r="Y247">
        <v>5586.2319340000004</v>
      </c>
      <c r="Z247">
        <v>5772.7348629999997</v>
      </c>
      <c r="AA247">
        <v>5967.9931640000004</v>
      </c>
      <c r="AB247">
        <v>6165.4072269999997</v>
      </c>
      <c r="AC247">
        <v>6372.8808589999999</v>
      </c>
      <c r="AD247">
        <v>6569.7153319999998</v>
      </c>
      <c r="AE247">
        <v>6776.298828</v>
      </c>
      <c r="AF247">
        <v>6998.466797</v>
      </c>
      <c r="AG247">
        <v>7200.0898440000001</v>
      </c>
      <c r="AH247">
        <v>7429.611328</v>
      </c>
      <c r="AI247">
        <v>7674.6757809999999</v>
      </c>
      <c r="AJ247">
        <v>7903.6948240000002</v>
      </c>
      <c r="AK247" s="15">
        <v>3.7999999999999999E-2</v>
      </c>
    </row>
    <row r="248" spans="1:37" x14ac:dyDescent="0.25">
      <c r="A248" t="s">
        <v>565</v>
      </c>
      <c r="C248" t="s">
        <v>607</v>
      </c>
    </row>
    <row r="249" spans="1:37" x14ac:dyDescent="0.25">
      <c r="A249" t="s">
        <v>567</v>
      </c>
      <c r="B249" t="s">
        <v>608</v>
      </c>
      <c r="C249" t="s">
        <v>609</v>
      </c>
      <c r="D249" t="s">
        <v>190</v>
      </c>
      <c r="F249">
        <v>425.03616299999999</v>
      </c>
      <c r="G249">
        <v>370.24560500000001</v>
      </c>
      <c r="H249">
        <v>252.653122</v>
      </c>
      <c r="I249">
        <v>226.24581900000001</v>
      </c>
      <c r="J249">
        <v>293.446594</v>
      </c>
      <c r="K249">
        <v>287.95434599999999</v>
      </c>
      <c r="L249">
        <v>269.74572799999999</v>
      </c>
      <c r="M249">
        <v>298.33557100000002</v>
      </c>
      <c r="N249">
        <v>297.11917099999999</v>
      </c>
      <c r="O249">
        <v>307.34466600000002</v>
      </c>
      <c r="P249">
        <v>308.88790899999998</v>
      </c>
      <c r="Q249">
        <v>287.654358</v>
      </c>
      <c r="R249">
        <v>306.24054000000001</v>
      </c>
      <c r="S249">
        <v>305.51928700000002</v>
      </c>
      <c r="T249">
        <v>308.330963</v>
      </c>
      <c r="U249">
        <v>291.13928199999998</v>
      </c>
      <c r="V249">
        <v>309.98889200000002</v>
      </c>
      <c r="W249">
        <v>310.407532</v>
      </c>
      <c r="X249">
        <v>296.98941000000002</v>
      </c>
      <c r="Y249">
        <v>313.76461799999998</v>
      </c>
      <c r="Z249">
        <v>312.93249500000002</v>
      </c>
      <c r="AA249">
        <v>296.40905800000002</v>
      </c>
      <c r="AB249">
        <v>313.66189600000001</v>
      </c>
      <c r="AC249">
        <v>313.04077100000001</v>
      </c>
      <c r="AD249">
        <v>318.13922100000002</v>
      </c>
      <c r="AE249">
        <v>314.39709499999998</v>
      </c>
      <c r="AF249">
        <v>316.72891199999998</v>
      </c>
      <c r="AG249">
        <v>317.82919299999998</v>
      </c>
      <c r="AH249">
        <v>316.59680200000003</v>
      </c>
      <c r="AI249">
        <v>315.79705799999999</v>
      </c>
      <c r="AJ249">
        <v>316.30053700000002</v>
      </c>
      <c r="AK249" s="15">
        <v>-0.01</v>
      </c>
    </row>
    <row r="250" spans="1:37" x14ac:dyDescent="0.25">
      <c r="A250" t="s">
        <v>570</v>
      </c>
      <c r="B250" t="s">
        <v>610</v>
      </c>
      <c r="C250" t="s">
        <v>611</v>
      </c>
      <c r="D250" t="s">
        <v>190</v>
      </c>
      <c r="F250">
        <v>413.53491200000002</v>
      </c>
      <c r="G250">
        <v>474.50048800000002</v>
      </c>
      <c r="H250">
        <v>704.24414100000001</v>
      </c>
      <c r="I250">
        <v>747.77252199999998</v>
      </c>
      <c r="J250">
        <v>617.69500700000003</v>
      </c>
      <c r="K250">
        <v>623.54443400000002</v>
      </c>
      <c r="L250">
        <v>651.77941899999996</v>
      </c>
      <c r="M250">
        <v>593.12518299999999</v>
      </c>
      <c r="N250">
        <v>594.11492899999996</v>
      </c>
      <c r="O250">
        <v>572.40936299999998</v>
      </c>
      <c r="P250">
        <v>577.09655799999996</v>
      </c>
      <c r="Q250">
        <v>618.64599599999997</v>
      </c>
      <c r="R250">
        <v>579.948486</v>
      </c>
      <c r="S250">
        <v>579.65319799999997</v>
      </c>
      <c r="T250">
        <v>572.24395800000002</v>
      </c>
      <c r="U250">
        <v>607.745361</v>
      </c>
      <c r="V250">
        <v>570.14923099999999</v>
      </c>
      <c r="W250">
        <v>567.50323500000002</v>
      </c>
      <c r="X250">
        <v>591.57428000000004</v>
      </c>
      <c r="Y250">
        <v>556.13769500000001</v>
      </c>
      <c r="Z250">
        <v>550.32708700000001</v>
      </c>
      <c r="AA250">
        <v>580.63720699999999</v>
      </c>
      <c r="AB250">
        <v>539.14996299999996</v>
      </c>
      <c r="AC250">
        <v>535.70849599999997</v>
      </c>
      <c r="AD250">
        <v>517.95916699999998</v>
      </c>
      <c r="AE250">
        <v>517.56463599999995</v>
      </c>
      <c r="AF250">
        <v>506.65536500000002</v>
      </c>
      <c r="AG250">
        <v>499.68572999999998</v>
      </c>
      <c r="AH250">
        <v>499.529877</v>
      </c>
      <c r="AI250">
        <v>494.734039</v>
      </c>
      <c r="AJ250">
        <v>487.25003099999998</v>
      </c>
      <c r="AK250" s="15">
        <v>5.0000000000000001E-3</v>
      </c>
    </row>
    <row r="251" spans="1:37" x14ac:dyDescent="0.25">
      <c r="A251" t="s">
        <v>573</v>
      </c>
      <c r="B251" t="s">
        <v>612</v>
      </c>
      <c r="C251" t="s">
        <v>613</v>
      </c>
      <c r="D251" t="s">
        <v>190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t="s">
        <v>170</v>
      </c>
    </row>
    <row r="252" spans="1:37" x14ac:dyDescent="0.25">
      <c r="A252" t="s">
        <v>576</v>
      </c>
      <c r="B252" t="s">
        <v>614</v>
      </c>
      <c r="C252" t="s">
        <v>615</v>
      </c>
      <c r="D252" t="s">
        <v>190</v>
      </c>
      <c r="F252">
        <v>17.315902999999999</v>
      </c>
      <c r="G252">
        <v>36.718674</v>
      </c>
      <c r="H252">
        <v>17.100639000000001</v>
      </c>
      <c r="I252">
        <v>18.175018000000001</v>
      </c>
      <c r="J252">
        <v>30.260731</v>
      </c>
      <c r="K252">
        <v>33.053322000000001</v>
      </c>
      <c r="L252">
        <v>34.955939999999998</v>
      </c>
      <c r="M252">
        <v>42.351486000000001</v>
      </c>
      <c r="N252">
        <v>43.570652000000003</v>
      </c>
      <c r="O252">
        <v>47.041564999999999</v>
      </c>
      <c r="P252">
        <v>43.275649999999999</v>
      </c>
      <c r="Q252">
        <v>40.027729000000001</v>
      </c>
      <c r="R252">
        <v>45.376812000000001</v>
      </c>
      <c r="S252">
        <v>46.843704000000002</v>
      </c>
      <c r="T252">
        <v>49.102119000000002</v>
      </c>
      <c r="U252">
        <v>45.52393</v>
      </c>
      <c r="V252">
        <v>49.935234000000001</v>
      </c>
      <c r="W252">
        <v>51.650298999999997</v>
      </c>
      <c r="X252">
        <v>51.096953999999997</v>
      </c>
      <c r="Y252">
        <v>56.260711999999998</v>
      </c>
      <c r="Z252">
        <v>61.169593999999996</v>
      </c>
      <c r="AA252">
        <v>59.988880000000002</v>
      </c>
      <c r="AB252">
        <v>68.321358000000004</v>
      </c>
      <c r="AC252">
        <v>71.590667999999994</v>
      </c>
      <c r="AD252">
        <v>77.730148</v>
      </c>
      <c r="AE252">
        <v>82.270934999999994</v>
      </c>
      <c r="AF252">
        <v>87.080887000000004</v>
      </c>
      <c r="AG252">
        <v>90.691199999999995</v>
      </c>
      <c r="AH252">
        <v>92.562622000000005</v>
      </c>
      <c r="AI252">
        <v>96.801299999999998</v>
      </c>
      <c r="AJ252">
        <v>101.31399500000001</v>
      </c>
      <c r="AK252" s="15">
        <v>6.0999999999999999E-2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43CDA-E6B6-41ED-918D-8131E2F6EAF4}">
  <dimension ref="A1:AK182"/>
  <sheetViews>
    <sheetView topLeftCell="A154" workbookViewId="0">
      <selection activeCell="I20" sqref="I20"/>
    </sheetView>
  </sheetViews>
  <sheetFormatPr defaultRowHeight="15" x14ac:dyDescent="0.25"/>
  <cols>
    <col min="1" max="1" width="92.28515625" bestFit="1" customWidth="1"/>
  </cols>
  <sheetData>
    <row r="1" spans="1:37" x14ac:dyDescent="0.25">
      <c r="A1" t="s">
        <v>911</v>
      </c>
    </row>
    <row r="2" spans="1:37" x14ac:dyDescent="0.25">
      <c r="A2" t="s">
        <v>912</v>
      </c>
    </row>
    <row r="3" spans="1:37" x14ac:dyDescent="0.25">
      <c r="A3" t="s">
        <v>913</v>
      </c>
    </row>
    <row r="4" spans="1:37" x14ac:dyDescent="0.25">
      <c r="A4" t="s">
        <v>93</v>
      </c>
    </row>
    <row r="5" spans="1:37" x14ac:dyDescent="0.25">
      <c r="B5" t="s">
        <v>94</v>
      </c>
      <c r="C5" t="s">
        <v>95</v>
      </c>
      <c r="D5" t="s">
        <v>96</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97</v>
      </c>
    </row>
    <row r="6" spans="1:37" x14ac:dyDescent="0.25">
      <c r="A6" t="s">
        <v>914</v>
      </c>
      <c r="C6" t="s">
        <v>915</v>
      </c>
    </row>
    <row r="7" spans="1:37" x14ac:dyDescent="0.25">
      <c r="A7" t="s">
        <v>916</v>
      </c>
      <c r="B7" t="s">
        <v>917</v>
      </c>
      <c r="C7" t="s">
        <v>918</v>
      </c>
      <c r="D7" t="s">
        <v>96</v>
      </c>
      <c r="F7">
        <v>8137.9472660000001</v>
      </c>
      <c r="G7">
        <v>8044.6572269999997</v>
      </c>
      <c r="H7">
        <v>8008.4472660000001</v>
      </c>
      <c r="I7">
        <v>8071.8247069999998</v>
      </c>
      <c r="J7">
        <v>8110.6987300000001</v>
      </c>
      <c r="K7">
        <v>8289.3398440000001</v>
      </c>
      <c r="L7">
        <v>8367.8544920000004</v>
      </c>
      <c r="M7">
        <v>8372.7695309999999</v>
      </c>
      <c r="N7">
        <v>8397.1572269999997</v>
      </c>
      <c r="O7">
        <v>8415.6455079999996</v>
      </c>
      <c r="P7">
        <v>8478.9003909999992</v>
      </c>
      <c r="Q7">
        <v>8559.1396480000003</v>
      </c>
      <c r="R7">
        <v>8671.8203119999998</v>
      </c>
      <c r="S7">
        <v>8787.7568360000005</v>
      </c>
      <c r="T7">
        <v>8923.0683590000008</v>
      </c>
      <c r="U7">
        <v>9075.2412110000005</v>
      </c>
      <c r="V7">
        <v>9210.8125</v>
      </c>
      <c r="W7">
        <v>9330.9511719999991</v>
      </c>
      <c r="X7">
        <v>9456.8681639999995</v>
      </c>
      <c r="Y7">
        <v>9603.8183590000008</v>
      </c>
      <c r="Z7">
        <v>9773.0966800000006</v>
      </c>
      <c r="AA7">
        <v>9940.2919920000004</v>
      </c>
      <c r="AB7">
        <v>10107.215819999999</v>
      </c>
      <c r="AC7">
        <v>10272.465819999999</v>
      </c>
      <c r="AD7">
        <v>10432.699219</v>
      </c>
      <c r="AE7">
        <v>10607.579102</v>
      </c>
      <c r="AF7">
        <v>10769.418944999999</v>
      </c>
      <c r="AG7">
        <v>10916.048828000001</v>
      </c>
      <c r="AH7">
        <v>11088.785156</v>
      </c>
      <c r="AI7">
        <v>11262.652344</v>
      </c>
      <c r="AJ7">
        <v>11441.147461</v>
      </c>
      <c r="AK7" s="15">
        <v>1.0999999999999999E-2</v>
      </c>
    </row>
    <row r="8" spans="1:37" x14ac:dyDescent="0.25">
      <c r="A8" t="s">
        <v>919</v>
      </c>
      <c r="B8" t="s">
        <v>920</v>
      </c>
      <c r="C8" t="s">
        <v>921</v>
      </c>
      <c r="D8" t="s">
        <v>96</v>
      </c>
      <c r="F8">
        <v>4302.9804690000001</v>
      </c>
      <c r="G8">
        <v>4259.6860349999997</v>
      </c>
      <c r="H8">
        <v>4248.2285160000001</v>
      </c>
      <c r="I8">
        <v>4354.2148440000001</v>
      </c>
      <c r="J8">
        <v>4450.9541019999997</v>
      </c>
      <c r="K8">
        <v>4592.9873049999997</v>
      </c>
      <c r="L8">
        <v>4679.4311520000001</v>
      </c>
      <c r="M8">
        <v>4735.2446289999998</v>
      </c>
      <c r="N8">
        <v>4805.0244140000004</v>
      </c>
      <c r="O8">
        <v>4884.5791019999997</v>
      </c>
      <c r="P8">
        <v>4966.9633789999998</v>
      </c>
      <c r="Q8">
        <v>5059.8344729999999</v>
      </c>
      <c r="R8">
        <v>5173.6127930000002</v>
      </c>
      <c r="S8">
        <v>5289.4975590000004</v>
      </c>
      <c r="T8">
        <v>5418.2543949999999</v>
      </c>
      <c r="U8">
        <v>5558.4619140000004</v>
      </c>
      <c r="V8">
        <v>5687.6987300000001</v>
      </c>
      <c r="W8">
        <v>5806.4848629999997</v>
      </c>
      <c r="X8">
        <v>5929.1127930000002</v>
      </c>
      <c r="Y8">
        <v>6066.1577150000003</v>
      </c>
      <c r="Z8">
        <v>6218.7397460000002</v>
      </c>
      <c r="AA8">
        <v>6370.0810549999997</v>
      </c>
      <c r="AB8">
        <v>6521.3930659999996</v>
      </c>
      <c r="AC8">
        <v>6671.6508789999998</v>
      </c>
      <c r="AD8">
        <v>6818.4331050000001</v>
      </c>
      <c r="AE8">
        <v>6975.6796880000002</v>
      </c>
      <c r="AF8">
        <v>7123.6811520000001</v>
      </c>
      <c r="AG8">
        <v>7260.7182620000003</v>
      </c>
      <c r="AH8">
        <v>7416.4877930000002</v>
      </c>
      <c r="AI8">
        <v>7573.0903319999998</v>
      </c>
      <c r="AJ8">
        <v>7733.0625</v>
      </c>
      <c r="AK8" s="15">
        <v>0.02</v>
      </c>
    </row>
    <row r="9" spans="1:37" x14ac:dyDescent="0.25">
      <c r="A9" t="s">
        <v>922</v>
      </c>
      <c r="B9" t="s">
        <v>923</v>
      </c>
      <c r="C9" t="s">
        <v>924</v>
      </c>
      <c r="D9" t="s">
        <v>96</v>
      </c>
      <c r="F9">
        <v>1248.547607</v>
      </c>
      <c r="G9">
        <v>1208.990967</v>
      </c>
      <c r="H9">
        <v>1231.247314</v>
      </c>
      <c r="I9">
        <v>1244.0482179999999</v>
      </c>
      <c r="J9">
        <v>1245.631836</v>
      </c>
      <c r="K9">
        <v>1288.0352780000001</v>
      </c>
      <c r="L9">
        <v>1318.6142580000001</v>
      </c>
      <c r="M9">
        <v>1343.148682</v>
      </c>
      <c r="N9">
        <v>1365.5039059999999</v>
      </c>
      <c r="O9">
        <v>1386.8511960000001</v>
      </c>
      <c r="P9">
        <v>1408.861572</v>
      </c>
      <c r="Q9">
        <v>1433.0760499999999</v>
      </c>
      <c r="R9">
        <v>1461.6125489999999</v>
      </c>
      <c r="S9">
        <v>1490.6469729999999</v>
      </c>
      <c r="T9">
        <v>1522.3610839999999</v>
      </c>
      <c r="U9">
        <v>1556.4541019999999</v>
      </c>
      <c r="V9">
        <v>1588.4057620000001</v>
      </c>
      <c r="W9">
        <v>1618.341553</v>
      </c>
      <c r="X9">
        <v>1649.14563</v>
      </c>
      <c r="Y9">
        <v>1682.938721</v>
      </c>
      <c r="Z9">
        <v>1719.9760739999999</v>
      </c>
      <c r="AA9">
        <v>1756.879639</v>
      </c>
      <c r="AB9">
        <v>1793.9013669999999</v>
      </c>
      <c r="AC9">
        <v>1830.848389</v>
      </c>
      <c r="AD9">
        <v>1867.252686</v>
      </c>
      <c r="AE9">
        <v>1905.8876949999999</v>
      </c>
      <c r="AF9">
        <v>1942.861572</v>
      </c>
      <c r="AG9">
        <v>1977.8519289999999</v>
      </c>
      <c r="AH9">
        <v>2016.7319339999999</v>
      </c>
      <c r="AI9">
        <v>2055.9758299999999</v>
      </c>
      <c r="AJ9">
        <v>2096.0932619999999</v>
      </c>
      <c r="AK9" s="15">
        <v>1.7000000000000001E-2</v>
      </c>
    </row>
    <row r="10" spans="1:37" x14ac:dyDescent="0.25">
      <c r="A10" t="s">
        <v>925</v>
      </c>
      <c r="B10" t="s">
        <v>926</v>
      </c>
      <c r="C10" t="s">
        <v>927</v>
      </c>
      <c r="D10" t="s">
        <v>96</v>
      </c>
      <c r="F10">
        <v>2586.4187010000001</v>
      </c>
      <c r="G10">
        <v>2575.9807129999999</v>
      </c>
      <c r="H10">
        <v>2528.9716800000001</v>
      </c>
      <c r="I10">
        <v>2473.5615229999999</v>
      </c>
      <c r="J10">
        <v>2414.1127929999998</v>
      </c>
      <c r="K10">
        <v>2408.3173830000001</v>
      </c>
      <c r="L10">
        <v>2369.8093260000001</v>
      </c>
      <c r="M10">
        <v>2294.3759770000001</v>
      </c>
      <c r="N10">
        <v>2226.6289059999999</v>
      </c>
      <c r="O10">
        <v>2144.2150879999999</v>
      </c>
      <c r="P10">
        <v>2103.0756839999999</v>
      </c>
      <c r="Q10">
        <v>2066.2292480000001</v>
      </c>
      <c r="R10">
        <v>2036.5952150000001</v>
      </c>
      <c r="S10">
        <v>2007.6123050000001</v>
      </c>
      <c r="T10">
        <v>1982.453125</v>
      </c>
      <c r="U10">
        <v>1960.325073</v>
      </c>
      <c r="V10">
        <v>1934.7078859999999</v>
      </c>
      <c r="W10">
        <v>1906.124634</v>
      </c>
      <c r="X10">
        <v>1878.610107</v>
      </c>
      <c r="Y10">
        <v>1854.722168</v>
      </c>
      <c r="Z10">
        <v>1834.380737</v>
      </c>
      <c r="AA10">
        <v>1813.331177</v>
      </c>
      <c r="AB10">
        <v>1791.921143</v>
      </c>
      <c r="AC10">
        <v>1769.966553</v>
      </c>
      <c r="AD10">
        <v>1747.013428</v>
      </c>
      <c r="AE10">
        <v>1726.0120850000001</v>
      </c>
      <c r="AF10">
        <v>1702.8756100000001</v>
      </c>
      <c r="AG10">
        <v>1677.478149</v>
      </c>
      <c r="AH10">
        <v>1655.565063</v>
      </c>
      <c r="AI10">
        <v>1633.586182</v>
      </c>
      <c r="AJ10">
        <v>1611.991211</v>
      </c>
      <c r="AK10" s="15">
        <v>-1.6E-2</v>
      </c>
    </row>
    <row r="11" spans="1:37" x14ac:dyDescent="0.25">
      <c r="A11" t="s">
        <v>928</v>
      </c>
      <c r="B11" t="s">
        <v>929</v>
      </c>
      <c r="C11" t="s">
        <v>930</v>
      </c>
      <c r="D11" t="s">
        <v>96</v>
      </c>
      <c r="F11">
        <v>957.422729</v>
      </c>
      <c r="G11">
        <v>948.78186000000005</v>
      </c>
      <c r="H11">
        <v>943.22558600000002</v>
      </c>
      <c r="I11">
        <v>944.22729500000003</v>
      </c>
      <c r="J11">
        <v>963.10845900000004</v>
      </c>
      <c r="K11">
        <v>973.97558600000002</v>
      </c>
      <c r="L11">
        <v>981.32605000000001</v>
      </c>
      <c r="M11">
        <v>988.90734899999995</v>
      </c>
      <c r="N11">
        <v>996.68048099999999</v>
      </c>
      <c r="O11">
        <v>1004.7071529999999</v>
      </c>
      <c r="P11">
        <v>1014.170166</v>
      </c>
      <c r="Q11">
        <v>1026.4647219999999</v>
      </c>
      <c r="R11">
        <v>1041.619629</v>
      </c>
      <c r="S11">
        <v>1057.97522</v>
      </c>
      <c r="T11">
        <v>1074.859741</v>
      </c>
      <c r="U11">
        <v>1092.1798100000001</v>
      </c>
      <c r="V11">
        <v>1110.3305660000001</v>
      </c>
      <c r="W11">
        <v>1128.975586</v>
      </c>
      <c r="X11">
        <v>1148.1273189999999</v>
      </c>
      <c r="Y11">
        <v>1167.8801269999999</v>
      </c>
      <c r="Z11">
        <v>1188.147827</v>
      </c>
      <c r="AA11">
        <v>1208.6374510000001</v>
      </c>
      <c r="AB11">
        <v>1229.6573490000001</v>
      </c>
      <c r="AC11">
        <v>1251.1888429999999</v>
      </c>
      <c r="AD11">
        <v>1273.2749020000001</v>
      </c>
      <c r="AE11">
        <v>1295.959106</v>
      </c>
      <c r="AF11">
        <v>1319.2639160000001</v>
      </c>
      <c r="AG11">
        <v>1343.1521</v>
      </c>
      <c r="AH11">
        <v>1367.526611</v>
      </c>
      <c r="AI11">
        <v>1392.3630370000001</v>
      </c>
      <c r="AJ11">
        <v>1417.786987</v>
      </c>
      <c r="AK11" s="15">
        <v>1.2999999999999999E-2</v>
      </c>
    </row>
    <row r="12" spans="1:37" x14ac:dyDescent="0.25">
      <c r="A12" t="s">
        <v>919</v>
      </c>
      <c r="B12" t="s">
        <v>931</v>
      </c>
      <c r="C12" t="s">
        <v>932</v>
      </c>
      <c r="D12" t="s">
        <v>96</v>
      </c>
      <c r="F12">
        <v>354.45794699999999</v>
      </c>
      <c r="G12">
        <v>350.05218500000001</v>
      </c>
      <c r="H12">
        <v>358.10797100000002</v>
      </c>
      <c r="I12">
        <v>367.63021900000001</v>
      </c>
      <c r="J12">
        <v>382.08251999999999</v>
      </c>
      <c r="K12">
        <v>395.44461100000001</v>
      </c>
      <c r="L12">
        <v>404.19421399999999</v>
      </c>
      <c r="M12">
        <v>413.14623999999998</v>
      </c>
      <c r="N12">
        <v>422.272491</v>
      </c>
      <c r="O12">
        <v>431.60797100000002</v>
      </c>
      <c r="P12">
        <v>442.34173600000003</v>
      </c>
      <c r="Q12">
        <v>455.74542200000002</v>
      </c>
      <c r="R12">
        <v>469.54049700000002</v>
      </c>
      <c r="S12">
        <v>483.74432400000001</v>
      </c>
      <c r="T12">
        <v>498.294128</v>
      </c>
      <c r="U12">
        <v>513.14343299999996</v>
      </c>
      <c r="V12">
        <v>528.492615</v>
      </c>
      <c r="W12">
        <v>544.175659</v>
      </c>
      <c r="X12">
        <v>560.20043899999996</v>
      </c>
      <c r="Y12">
        <v>576.61730999999997</v>
      </c>
      <c r="Z12">
        <v>593.38311799999997</v>
      </c>
      <c r="AA12">
        <v>610.34582499999999</v>
      </c>
      <c r="AB12">
        <v>627.66613800000005</v>
      </c>
      <c r="AC12">
        <v>645.33544900000004</v>
      </c>
      <c r="AD12">
        <v>663.37817399999994</v>
      </c>
      <c r="AE12">
        <v>681.82012899999995</v>
      </c>
      <c r="AF12">
        <v>700.67541500000004</v>
      </c>
      <c r="AG12">
        <v>719.92620799999997</v>
      </c>
      <c r="AH12">
        <v>739.52136199999995</v>
      </c>
      <c r="AI12">
        <v>759.44842500000004</v>
      </c>
      <c r="AJ12">
        <v>779.777649</v>
      </c>
      <c r="AK12" s="15">
        <v>2.7E-2</v>
      </c>
    </row>
    <row r="13" spans="1:37" x14ac:dyDescent="0.25">
      <c r="A13" t="s">
        <v>922</v>
      </c>
      <c r="B13" t="s">
        <v>933</v>
      </c>
      <c r="C13" t="s">
        <v>934</v>
      </c>
      <c r="D13" t="s">
        <v>96</v>
      </c>
      <c r="F13">
        <v>144.39099100000001</v>
      </c>
      <c r="G13">
        <v>142.48464999999999</v>
      </c>
      <c r="H13">
        <v>140.01033000000001</v>
      </c>
      <c r="I13">
        <v>145.20468099999999</v>
      </c>
      <c r="J13">
        <v>154.378052</v>
      </c>
      <c r="K13">
        <v>159.085373</v>
      </c>
      <c r="L13">
        <v>160.22856100000001</v>
      </c>
      <c r="M13">
        <v>161.31054700000001</v>
      </c>
      <c r="N13">
        <v>162.33833300000001</v>
      </c>
      <c r="O13">
        <v>163.32978800000001</v>
      </c>
      <c r="P13">
        <v>164.28627</v>
      </c>
      <c r="Q13">
        <v>165.27641299999999</v>
      </c>
      <c r="R13">
        <v>168.59809899999999</v>
      </c>
      <c r="S13">
        <v>172.569031</v>
      </c>
      <c r="T13">
        <v>176.61901900000001</v>
      </c>
      <c r="U13">
        <v>180.72470100000001</v>
      </c>
      <c r="V13">
        <v>184.976868</v>
      </c>
      <c r="W13">
        <v>189.29672199999999</v>
      </c>
      <c r="X13">
        <v>193.68644699999999</v>
      </c>
      <c r="Y13">
        <v>198.16670199999999</v>
      </c>
      <c r="Z13">
        <v>202.722092</v>
      </c>
      <c r="AA13">
        <v>207.281082</v>
      </c>
      <c r="AB13">
        <v>211.91345200000001</v>
      </c>
      <c r="AC13">
        <v>216.614136</v>
      </c>
      <c r="AD13">
        <v>221.389816</v>
      </c>
      <c r="AE13">
        <v>226.24854999999999</v>
      </c>
      <c r="AF13">
        <v>231.194244</v>
      </c>
      <c r="AG13">
        <v>236.21678199999999</v>
      </c>
      <c r="AH13">
        <v>241.29222100000001</v>
      </c>
      <c r="AI13">
        <v>246.41319300000001</v>
      </c>
      <c r="AJ13">
        <v>251.60691800000001</v>
      </c>
      <c r="AK13" s="15">
        <v>1.9E-2</v>
      </c>
    </row>
    <row r="14" spans="1:37" x14ac:dyDescent="0.25">
      <c r="A14" t="s">
        <v>925</v>
      </c>
      <c r="B14" t="s">
        <v>935</v>
      </c>
      <c r="C14" t="s">
        <v>936</v>
      </c>
      <c r="D14" t="s">
        <v>96</v>
      </c>
      <c r="F14">
        <v>458.57382200000001</v>
      </c>
      <c r="G14">
        <v>456.24505599999998</v>
      </c>
      <c r="H14">
        <v>445.10730000000001</v>
      </c>
      <c r="I14">
        <v>431.392426</v>
      </c>
      <c r="J14">
        <v>426.64788800000002</v>
      </c>
      <c r="K14">
        <v>419.44561800000002</v>
      </c>
      <c r="L14">
        <v>416.90329000000003</v>
      </c>
      <c r="M14">
        <v>414.45056199999999</v>
      </c>
      <c r="N14">
        <v>412.06964099999999</v>
      </c>
      <c r="O14">
        <v>409.76937900000001</v>
      </c>
      <c r="P14">
        <v>407.54217499999999</v>
      </c>
      <c r="Q14">
        <v>405.44284099999999</v>
      </c>
      <c r="R14">
        <v>403.48098800000002</v>
      </c>
      <c r="S14">
        <v>401.66186499999998</v>
      </c>
      <c r="T14">
        <v>399.946594</v>
      </c>
      <c r="U14">
        <v>398.31167599999998</v>
      </c>
      <c r="V14">
        <v>396.86102299999999</v>
      </c>
      <c r="W14">
        <v>395.50320399999998</v>
      </c>
      <c r="X14">
        <v>394.240387</v>
      </c>
      <c r="Y14">
        <v>393.096161</v>
      </c>
      <c r="Z14">
        <v>392.04260299999999</v>
      </c>
      <c r="AA14">
        <v>391.01049799999998</v>
      </c>
      <c r="AB14">
        <v>390.077789</v>
      </c>
      <c r="AC14">
        <v>389.23925800000001</v>
      </c>
      <c r="AD14">
        <v>388.50683600000002</v>
      </c>
      <c r="AE14">
        <v>387.89044200000001</v>
      </c>
      <c r="AF14">
        <v>387.394318</v>
      </c>
      <c r="AG14">
        <v>387.00915500000002</v>
      </c>
      <c r="AH14">
        <v>386.71298200000001</v>
      </c>
      <c r="AI14">
        <v>386.501373</v>
      </c>
      <c r="AJ14">
        <v>386.40249599999999</v>
      </c>
      <c r="AK14" s="15">
        <v>-6.0000000000000001E-3</v>
      </c>
    </row>
    <row r="15" spans="1:37" x14ac:dyDescent="0.25">
      <c r="A15" t="s">
        <v>937</v>
      </c>
      <c r="B15" t="s">
        <v>938</v>
      </c>
      <c r="C15" t="s">
        <v>939</v>
      </c>
      <c r="D15" t="s">
        <v>96</v>
      </c>
      <c r="F15">
        <v>774.61474599999997</v>
      </c>
      <c r="G15">
        <v>765.58789100000001</v>
      </c>
      <c r="H15">
        <v>752.96264599999995</v>
      </c>
      <c r="I15">
        <v>766.385986</v>
      </c>
      <c r="J15">
        <v>786.28137200000003</v>
      </c>
      <c r="K15">
        <v>801.11718800000006</v>
      </c>
      <c r="L15">
        <v>811.31835899999999</v>
      </c>
      <c r="M15">
        <v>825.381348</v>
      </c>
      <c r="N15">
        <v>840.193848</v>
      </c>
      <c r="O15">
        <v>856.30773899999997</v>
      </c>
      <c r="P15">
        <v>873.75384499999996</v>
      </c>
      <c r="Q15">
        <v>891.58019999999999</v>
      </c>
      <c r="R15">
        <v>910.05517599999996</v>
      </c>
      <c r="S15">
        <v>931.16235400000005</v>
      </c>
      <c r="T15">
        <v>956.871399</v>
      </c>
      <c r="U15">
        <v>983.54119900000001</v>
      </c>
      <c r="V15">
        <v>1010.915161</v>
      </c>
      <c r="W15">
        <v>1039.2738039999999</v>
      </c>
      <c r="X15">
        <v>1068.667236</v>
      </c>
      <c r="Y15">
        <v>1099.1345209999999</v>
      </c>
      <c r="Z15">
        <v>1130.6870120000001</v>
      </c>
      <c r="AA15">
        <v>1163.1354980000001</v>
      </c>
      <c r="AB15">
        <v>1196.7154539999999</v>
      </c>
      <c r="AC15">
        <v>1231.476318</v>
      </c>
      <c r="AD15">
        <v>1267.4555660000001</v>
      </c>
      <c r="AE15">
        <v>1304.682129</v>
      </c>
      <c r="AF15">
        <v>1342.544312</v>
      </c>
      <c r="AG15">
        <v>1381.6640620000001</v>
      </c>
      <c r="AH15">
        <v>1422.120361</v>
      </c>
      <c r="AI15">
        <v>1464.0042719999999</v>
      </c>
      <c r="AJ15">
        <v>1507.389893</v>
      </c>
      <c r="AK15" s="15">
        <v>2.1999999999999999E-2</v>
      </c>
    </row>
    <row r="16" spans="1:37" x14ac:dyDescent="0.25">
      <c r="A16" t="s">
        <v>919</v>
      </c>
      <c r="B16" t="s">
        <v>940</v>
      </c>
      <c r="C16" t="s">
        <v>941</v>
      </c>
      <c r="D16" t="s">
        <v>96</v>
      </c>
      <c r="F16">
        <v>456.19122299999998</v>
      </c>
      <c r="G16">
        <v>449.94876099999999</v>
      </c>
      <c r="H16">
        <v>442.92568999999997</v>
      </c>
      <c r="I16">
        <v>459.63311800000002</v>
      </c>
      <c r="J16">
        <v>479.913025</v>
      </c>
      <c r="K16">
        <v>497.428833</v>
      </c>
      <c r="L16">
        <v>511.16436800000002</v>
      </c>
      <c r="M16">
        <v>525.31982400000004</v>
      </c>
      <c r="N16">
        <v>539.91449</v>
      </c>
      <c r="O16">
        <v>554.96588099999997</v>
      </c>
      <c r="P16">
        <v>570.48095699999999</v>
      </c>
      <c r="Q16">
        <v>586.34258999999997</v>
      </c>
      <c r="R16">
        <v>602.74468999999999</v>
      </c>
      <c r="S16">
        <v>621.64074700000003</v>
      </c>
      <c r="T16">
        <v>644.99255400000004</v>
      </c>
      <c r="U16">
        <v>669.14416500000004</v>
      </c>
      <c r="V16">
        <v>693.91619900000001</v>
      </c>
      <c r="W16">
        <v>719.509277</v>
      </c>
      <c r="X16">
        <v>745.96301300000005</v>
      </c>
      <c r="Y16">
        <v>773.31005900000002</v>
      </c>
      <c r="Z16">
        <v>801.56311000000005</v>
      </c>
      <c r="AA16">
        <v>830.58727999999996</v>
      </c>
      <c r="AB16">
        <v>860.55676300000005</v>
      </c>
      <c r="AC16">
        <v>891.51232900000002</v>
      </c>
      <c r="AD16">
        <v>923.48596199999997</v>
      </c>
      <c r="AE16">
        <v>956.50354000000004</v>
      </c>
      <c r="AF16">
        <v>990.10925299999997</v>
      </c>
      <c r="AG16">
        <v>1024.770874</v>
      </c>
      <c r="AH16">
        <v>1060.5523679999999</v>
      </c>
      <c r="AI16">
        <v>1097.5275879999999</v>
      </c>
      <c r="AJ16">
        <v>1135.7583010000001</v>
      </c>
      <c r="AK16" s="15">
        <v>3.1E-2</v>
      </c>
    </row>
    <row r="17" spans="1:37" x14ac:dyDescent="0.25">
      <c r="A17" t="s">
        <v>922</v>
      </c>
      <c r="B17" t="s">
        <v>942</v>
      </c>
      <c r="C17" t="s">
        <v>943</v>
      </c>
      <c r="D17" t="s">
        <v>96</v>
      </c>
      <c r="F17">
        <v>47.314914999999999</v>
      </c>
      <c r="G17">
        <v>46.312927000000002</v>
      </c>
      <c r="H17">
        <v>45.152821000000003</v>
      </c>
      <c r="I17">
        <v>47.717002999999998</v>
      </c>
      <c r="J17">
        <v>49.770553999999997</v>
      </c>
      <c r="K17">
        <v>50.592807999999998</v>
      </c>
      <c r="L17">
        <v>50.292202000000003</v>
      </c>
      <c r="M17">
        <v>50.251838999999997</v>
      </c>
      <c r="N17">
        <v>50.450287000000003</v>
      </c>
      <c r="O17">
        <v>51.424644000000001</v>
      </c>
      <c r="P17">
        <v>53.208652000000001</v>
      </c>
      <c r="Q17">
        <v>55.024239000000001</v>
      </c>
      <c r="R17">
        <v>56.885071000000003</v>
      </c>
      <c r="S17">
        <v>58.798740000000002</v>
      </c>
      <c r="T17">
        <v>60.767471</v>
      </c>
      <c r="U17">
        <v>62.794899000000001</v>
      </c>
      <c r="V17">
        <v>64.863808000000006</v>
      </c>
      <c r="W17">
        <v>66.991730000000004</v>
      </c>
      <c r="X17">
        <v>69.181800999999993</v>
      </c>
      <c r="Y17">
        <v>71.436249000000004</v>
      </c>
      <c r="Z17">
        <v>73.756714000000002</v>
      </c>
      <c r="AA17">
        <v>76.131134000000003</v>
      </c>
      <c r="AB17">
        <v>78.572754000000003</v>
      </c>
      <c r="AC17">
        <v>81.084457</v>
      </c>
      <c r="AD17">
        <v>83.668259000000006</v>
      </c>
      <c r="AE17">
        <v>86.325539000000006</v>
      </c>
      <c r="AF17">
        <v>89.013351</v>
      </c>
      <c r="AG17">
        <v>91.774283999999994</v>
      </c>
      <c r="AH17">
        <v>94.612564000000006</v>
      </c>
      <c r="AI17">
        <v>97.533164999999997</v>
      </c>
      <c r="AJ17">
        <v>100.53993199999999</v>
      </c>
      <c r="AK17" s="15">
        <v>2.5000000000000001E-2</v>
      </c>
    </row>
    <row r="18" spans="1:37" x14ac:dyDescent="0.25">
      <c r="A18" t="s">
        <v>925</v>
      </c>
      <c r="B18" t="s">
        <v>944</v>
      </c>
      <c r="C18" t="s">
        <v>945</v>
      </c>
      <c r="D18" t="s">
        <v>96</v>
      </c>
      <c r="F18">
        <v>271.10864299999997</v>
      </c>
      <c r="G18">
        <v>269.32617199999999</v>
      </c>
      <c r="H18">
        <v>264.884094</v>
      </c>
      <c r="I18">
        <v>259.03582799999998</v>
      </c>
      <c r="J18">
        <v>256.59777800000001</v>
      </c>
      <c r="K18">
        <v>253.095551</v>
      </c>
      <c r="L18">
        <v>249.861816</v>
      </c>
      <c r="M18">
        <v>249.80967699999999</v>
      </c>
      <c r="N18">
        <v>249.829071</v>
      </c>
      <c r="O18">
        <v>249.91725199999999</v>
      </c>
      <c r="P18">
        <v>250.064224</v>
      </c>
      <c r="Q18">
        <v>250.21336400000001</v>
      </c>
      <c r="R18">
        <v>250.4254</v>
      </c>
      <c r="S18">
        <v>250.72283899999999</v>
      </c>
      <c r="T18">
        <v>251.111389</v>
      </c>
      <c r="U18">
        <v>251.60209699999999</v>
      </c>
      <c r="V18">
        <v>252.13514699999999</v>
      </c>
      <c r="W18">
        <v>252.77285800000001</v>
      </c>
      <c r="X18">
        <v>253.522369</v>
      </c>
      <c r="Y18">
        <v>254.388184</v>
      </c>
      <c r="Z18">
        <v>255.36712600000001</v>
      </c>
      <c r="AA18">
        <v>256.41717499999999</v>
      </c>
      <c r="AB18">
        <v>257.58596799999998</v>
      </c>
      <c r="AC18">
        <v>258.87951700000002</v>
      </c>
      <c r="AD18">
        <v>260.30136099999999</v>
      </c>
      <c r="AE18">
        <v>261.85308800000001</v>
      </c>
      <c r="AF18">
        <v>263.42175300000002</v>
      </c>
      <c r="AG18">
        <v>265.11892699999999</v>
      </c>
      <c r="AH18">
        <v>266.95550500000002</v>
      </c>
      <c r="AI18">
        <v>268.943512</v>
      </c>
      <c r="AJ18">
        <v>271.09173600000003</v>
      </c>
      <c r="AK18" s="15">
        <v>0</v>
      </c>
    </row>
    <row r="19" spans="1:37" x14ac:dyDescent="0.25">
      <c r="A19" t="s">
        <v>946</v>
      </c>
      <c r="B19" t="s">
        <v>947</v>
      </c>
      <c r="C19" t="s">
        <v>948</v>
      </c>
      <c r="D19" t="s">
        <v>96</v>
      </c>
      <c r="F19">
        <v>1373.611572</v>
      </c>
      <c r="G19">
        <v>1360.1289059999999</v>
      </c>
      <c r="H19">
        <v>1342.9125979999999</v>
      </c>
      <c r="I19">
        <v>1360.84375</v>
      </c>
      <c r="J19">
        <v>1409.705811</v>
      </c>
      <c r="K19">
        <v>1473.088745</v>
      </c>
      <c r="L19">
        <v>1534.9376219999999</v>
      </c>
      <c r="M19">
        <v>1598.3271480000001</v>
      </c>
      <c r="N19">
        <v>1663.858154</v>
      </c>
      <c r="O19">
        <v>1731.450439</v>
      </c>
      <c r="P19">
        <v>1803.8164059999999</v>
      </c>
      <c r="Q19">
        <v>1883.4985349999999</v>
      </c>
      <c r="R19">
        <v>1966.675659</v>
      </c>
      <c r="S19">
        <v>2053.8186040000001</v>
      </c>
      <c r="T19">
        <v>2147.2226559999999</v>
      </c>
      <c r="U19">
        <v>2246.4633789999998</v>
      </c>
      <c r="V19">
        <v>2349.7685550000001</v>
      </c>
      <c r="W19">
        <v>2458.1594239999999</v>
      </c>
      <c r="X19">
        <v>2571.8562010000001</v>
      </c>
      <c r="Y19">
        <v>2691.1123050000001</v>
      </c>
      <c r="Z19">
        <v>2816.0620119999999</v>
      </c>
      <c r="AA19">
        <v>2945.0795899999998</v>
      </c>
      <c r="AB19">
        <v>3080.3271479999999</v>
      </c>
      <c r="AC19">
        <v>3222.0959469999998</v>
      </c>
      <c r="AD19">
        <v>3370.7309570000002</v>
      </c>
      <c r="AE19">
        <v>3526.5517580000001</v>
      </c>
      <c r="AF19">
        <v>3687.5200199999999</v>
      </c>
      <c r="AG19">
        <v>3856.1203609999998</v>
      </c>
      <c r="AH19">
        <v>4032.7141109999998</v>
      </c>
      <c r="AI19">
        <v>4217.6723629999997</v>
      </c>
      <c r="AJ19">
        <v>4411.4189450000003</v>
      </c>
      <c r="AK19" s="15">
        <v>0.04</v>
      </c>
    </row>
    <row r="20" spans="1:37" x14ac:dyDescent="0.25">
      <c r="A20" t="s">
        <v>919</v>
      </c>
      <c r="B20" t="s">
        <v>949</v>
      </c>
      <c r="C20" t="s">
        <v>950</v>
      </c>
      <c r="D20" t="s">
        <v>96</v>
      </c>
      <c r="F20">
        <v>845.51757799999996</v>
      </c>
      <c r="G20">
        <v>836.12353499999995</v>
      </c>
      <c r="H20">
        <v>826.19036900000003</v>
      </c>
      <c r="I20">
        <v>853.61633300000005</v>
      </c>
      <c r="J20">
        <v>892.150757</v>
      </c>
      <c r="K20">
        <v>942.14379899999994</v>
      </c>
      <c r="L20">
        <v>992.22686799999997</v>
      </c>
      <c r="M20">
        <v>1044.1076660000001</v>
      </c>
      <c r="N20">
        <v>1098.2296140000001</v>
      </c>
      <c r="O20">
        <v>1154.554932</v>
      </c>
      <c r="P20">
        <v>1215.8725589999999</v>
      </c>
      <c r="Q20">
        <v>1284.618164</v>
      </c>
      <c r="R20">
        <v>1356.7105710000001</v>
      </c>
      <c r="S20">
        <v>1432.5367429999999</v>
      </c>
      <c r="T20">
        <v>1512.301025</v>
      </c>
      <c r="U20">
        <v>1596.2615969999999</v>
      </c>
      <c r="V20">
        <v>1683.990356</v>
      </c>
      <c r="W20">
        <v>1776.2829589999999</v>
      </c>
      <c r="X20">
        <v>1873.3469239999999</v>
      </c>
      <c r="Y20">
        <v>1975.4171140000001</v>
      </c>
      <c r="Z20">
        <v>2082.6340329999998</v>
      </c>
      <c r="AA20">
        <v>2193.7666020000001</v>
      </c>
      <c r="AB20">
        <v>2310.5329590000001</v>
      </c>
      <c r="AC20">
        <v>2433.2089839999999</v>
      </c>
      <c r="AD20">
        <v>2562.1120609999998</v>
      </c>
      <c r="AE20">
        <v>2697.5407709999999</v>
      </c>
      <c r="AF20">
        <v>2837.9072270000001</v>
      </c>
      <c r="AG20">
        <v>2985.2338869999999</v>
      </c>
      <c r="AH20">
        <v>3139.8508299999999</v>
      </c>
      <c r="AI20">
        <v>3302.0947270000001</v>
      </c>
      <c r="AJ20">
        <v>3472.3508299999999</v>
      </c>
      <c r="AK20" s="15">
        <v>4.8000000000000001E-2</v>
      </c>
    </row>
    <row r="21" spans="1:37" x14ac:dyDescent="0.25">
      <c r="A21" t="s">
        <v>922</v>
      </c>
      <c r="B21" t="s">
        <v>951</v>
      </c>
      <c r="C21" t="s">
        <v>952</v>
      </c>
      <c r="D21" t="s">
        <v>96</v>
      </c>
      <c r="F21">
        <v>162.52583300000001</v>
      </c>
      <c r="G21">
        <v>160.60905500000001</v>
      </c>
      <c r="H21">
        <v>159.69984400000001</v>
      </c>
      <c r="I21">
        <v>157.66686999999999</v>
      </c>
      <c r="J21">
        <v>165.81179800000001</v>
      </c>
      <c r="K21">
        <v>171.72134399999999</v>
      </c>
      <c r="L21">
        <v>176.47160299999999</v>
      </c>
      <c r="M21">
        <v>181.19580099999999</v>
      </c>
      <c r="N21">
        <v>185.92308</v>
      </c>
      <c r="O21">
        <v>190.64459199999999</v>
      </c>
      <c r="P21">
        <v>195.345856</v>
      </c>
      <c r="Q21">
        <v>200.01878400000001</v>
      </c>
      <c r="R21">
        <v>204.72389200000001</v>
      </c>
      <c r="S21">
        <v>209.48121599999999</v>
      </c>
      <c r="T21">
        <v>216.36926299999999</v>
      </c>
      <c r="U21">
        <v>224.68408199999999</v>
      </c>
      <c r="V21">
        <v>233.207809</v>
      </c>
      <c r="W21">
        <v>242.028458</v>
      </c>
      <c r="X21">
        <v>251.15528900000001</v>
      </c>
      <c r="Y21">
        <v>260.59903000000003</v>
      </c>
      <c r="Z21">
        <v>270.366669</v>
      </c>
      <c r="AA21">
        <v>280.32421900000003</v>
      </c>
      <c r="AB21">
        <v>290.62496900000002</v>
      </c>
      <c r="AC21">
        <v>301.282104</v>
      </c>
      <c r="AD21">
        <v>312.31076000000002</v>
      </c>
      <c r="AE21">
        <v>323.723389</v>
      </c>
      <c r="AF21">
        <v>335.35818499999999</v>
      </c>
      <c r="AG21">
        <v>347.38476600000001</v>
      </c>
      <c r="AH21">
        <v>359.82699600000001</v>
      </c>
      <c r="AI21">
        <v>372.71127300000001</v>
      </c>
      <c r="AJ21">
        <v>386.06414799999999</v>
      </c>
      <c r="AK21" s="15">
        <v>2.9000000000000001E-2</v>
      </c>
    </row>
    <row r="22" spans="1:37" x14ac:dyDescent="0.25">
      <c r="A22" t="s">
        <v>925</v>
      </c>
      <c r="B22" t="s">
        <v>953</v>
      </c>
      <c r="C22" t="s">
        <v>954</v>
      </c>
      <c r="D22" t="s">
        <v>96</v>
      </c>
      <c r="F22">
        <v>365.56823700000001</v>
      </c>
      <c r="G22">
        <v>363.39636200000001</v>
      </c>
      <c r="H22">
        <v>357.0224</v>
      </c>
      <c r="I22">
        <v>349.56048600000003</v>
      </c>
      <c r="J22">
        <v>351.74325599999997</v>
      </c>
      <c r="K22">
        <v>359.22363300000001</v>
      </c>
      <c r="L22">
        <v>366.23913599999997</v>
      </c>
      <c r="M22">
        <v>373.02365099999997</v>
      </c>
      <c r="N22">
        <v>379.70550500000002</v>
      </c>
      <c r="O22">
        <v>386.25097699999998</v>
      </c>
      <c r="P22">
        <v>392.597961</v>
      </c>
      <c r="Q22">
        <v>398.86163299999998</v>
      </c>
      <c r="R22">
        <v>405.241241</v>
      </c>
      <c r="S22">
        <v>411.80072000000001</v>
      </c>
      <c r="T22">
        <v>418.55230699999998</v>
      </c>
      <c r="U22">
        <v>425.51769999999999</v>
      </c>
      <c r="V22">
        <v>432.57046500000001</v>
      </c>
      <c r="W22">
        <v>439.84799199999998</v>
      </c>
      <c r="X22">
        <v>447.35391199999998</v>
      </c>
      <c r="Y22">
        <v>455.096069</v>
      </c>
      <c r="Z22">
        <v>463.06127900000001</v>
      </c>
      <c r="AA22">
        <v>470.98870799999997</v>
      </c>
      <c r="AB22">
        <v>479.16915899999998</v>
      </c>
      <c r="AC22">
        <v>487.604736</v>
      </c>
      <c r="AD22">
        <v>496.30807499999997</v>
      </c>
      <c r="AE22">
        <v>505.28762799999998</v>
      </c>
      <c r="AF22">
        <v>514.254639</v>
      </c>
      <c r="AG22">
        <v>523.50164800000005</v>
      </c>
      <c r="AH22">
        <v>533.03643799999998</v>
      </c>
      <c r="AI22">
        <v>542.86639400000001</v>
      </c>
      <c r="AJ22">
        <v>553.00408900000002</v>
      </c>
      <c r="AK22" s="15">
        <v>1.4E-2</v>
      </c>
    </row>
    <row r="23" spans="1:37" x14ac:dyDescent="0.25">
      <c r="A23" t="s">
        <v>955</v>
      </c>
      <c r="B23" t="s">
        <v>956</v>
      </c>
      <c r="C23" t="s">
        <v>957</v>
      </c>
      <c r="D23" t="s">
        <v>96</v>
      </c>
      <c r="F23">
        <v>6635.4204099999997</v>
      </c>
      <c r="G23">
        <v>6585.9047849999997</v>
      </c>
      <c r="H23">
        <v>6548.7924800000001</v>
      </c>
      <c r="I23">
        <v>6614.7646480000003</v>
      </c>
      <c r="J23">
        <v>6793.1245120000003</v>
      </c>
      <c r="K23">
        <v>6974.6445309999999</v>
      </c>
      <c r="L23">
        <v>7120.6728519999997</v>
      </c>
      <c r="M23">
        <v>7276.5258789999998</v>
      </c>
      <c r="N23">
        <v>7445.5317379999997</v>
      </c>
      <c r="O23">
        <v>7615.6254879999997</v>
      </c>
      <c r="P23">
        <v>7786.6318359999996</v>
      </c>
      <c r="Q23">
        <v>7960.9580079999996</v>
      </c>
      <c r="R23">
        <v>8156.423828</v>
      </c>
      <c r="S23">
        <v>8359.9296880000002</v>
      </c>
      <c r="T23">
        <v>8570.2128909999992</v>
      </c>
      <c r="U23">
        <v>8802.8369139999995</v>
      </c>
      <c r="V23">
        <v>9051.6513670000004</v>
      </c>
      <c r="W23">
        <v>9309.5439449999994</v>
      </c>
      <c r="X23">
        <v>9576.6708980000003</v>
      </c>
      <c r="Y23">
        <v>9853.4726559999999</v>
      </c>
      <c r="Z23">
        <v>10140.314453000001</v>
      </c>
      <c r="AA23">
        <v>10437.144531</v>
      </c>
      <c r="AB23">
        <v>10743.910156</v>
      </c>
      <c r="AC23">
        <v>11060.556640999999</v>
      </c>
      <c r="AD23">
        <v>11386.928711</v>
      </c>
      <c r="AE23">
        <v>11723.846680000001</v>
      </c>
      <c r="AF23">
        <v>12071.566406</v>
      </c>
      <c r="AG23">
        <v>12431.919921999999</v>
      </c>
      <c r="AH23">
        <v>12814.024414</v>
      </c>
      <c r="AI23">
        <v>13209.824219</v>
      </c>
      <c r="AJ23">
        <v>13619.548828000001</v>
      </c>
      <c r="AK23" s="15">
        <v>2.4E-2</v>
      </c>
    </row>
    <row r="24" spans="1:37" x14ac:dyDescent="0.25">
      <c r="A24" t="s">
        <v>919</v>
      </c>
      <c r="B24" t="s">
        <v>958</v>
      </c>
      <c r="C24" t="s">
        <v>959</v>
      </c>
      <c r="D24" t="s">
        <v>96</v>
      </c>
      <c r="F24">
        <v>3947.9780270000001</v>
      </c>
      <c r="G24">
        <v>3917.946289</v>
      </c>
      <c r="H24">
        <v>3917.4916990000002</v>
      </c>
      <c r="I24">
        <v>3991.8120119999999</v>
      </c>
      <c r="J24">
        <v>4133.6943359999996</v>
      </c>
      <c r="K24">
        <v>4306.779297</v>
      </c>
      <c r="L24">
        <v>4455.8330079999996</v>
      </c>
      <c r="M24">
        <v>4606.8061520000001</v>
      </c>
      <c r="N24">
        <v>4760.9345700000003</v>
      </c>
      <c r="O24">
        <v>4917.2915039999998</v>
      </c>
      <c r="P24">
        <v>5075.8168949999999</v>
      </c>
      <c r="Q24">
        <v>5238.1992190000001</v>
      </c>
      <c r="R24">
        <v>5422.7231449999999</v>
      </c>
      <c r="S24">
        <v>5615.591797</v>
      </c>
      <c r="T24">
        <v>5815.1142579999996</v>
      </c>
      <c r="U24">
        <v>6021.0756840000004</v>
      </c>
      <c r="V24">
        <v>6233.6484380000002</v>
      </c>
      <c r="W24">
        <v>6453.5766599999997</v>
      </c>
      <c r="X24">
        <v>6680.9970700000003</v>
      </c>
      <c r="Y24">
        <v>6916.2563479999999</v>
      </c>
      <c r="Z24">
        <v>7159.6298829999996</v>
      </c>
      <c r="AA24">
        <v>7411.1274409999996</v>
      </c>
      <c r="AB24">
        <v>7670.7358400000003</v>
      </c>
      <c r="AC24">
        <v>7938.4404299999997</v>
      </c>
      <c r="AD24">
        <v>8214.1474610000005</v>
      </c>
      <c r="AE24">
        <v>8498.4951170000004</v>
      </c>
      <c r="AF24">
        <v>8791.7050780000009</v>
      </c>
      <c r="AG24">
        <v>9094.1210940000001</v>
      </c>
      <c r="AH24">
        <v>9406.859375</v>
      </c>
      <c r="AI24">
        <v>9730.7353519999997</v>
      </c>
      <c r="AJ24">
        <v>10065.959961</v>
      </c>
      <c r="AK24" s="15">
        <v>3.2000000000000001E-2</v>
      </c>
    </row>
    <row r="25" spans="1:37" x14ac:dyDescent="0.25">
      <c r="A25" t="s">
        <v>922</v>
      </c>
      <c r="B25" t="s">
        <v>960</v>
      </c>
      <c r="C25" t="s">
        <v>961</v>
      </c>
      <c r="D25" t="s">
        <v>96</v>
      </c>
      <c r="F25">
        <v>1199.596313</v>
      </c>
      <c r="G25">
        <v>1189.8610839999999</v>
      </c>
      <c r="H25">
        <v>1181.0344239999999</v>
      </c>
      <c r="I25">
        <v>1205.6644289999999</v>
      </c>
      <c r="J25">
        <v>1267.6385499999999</v>
      </c>
      <c r="K25">
        <v>1308.169067</v>
      </c>
      <c r="L25">
        <v>1330.903687</v>
      </c>
      <c r="M25">
        <v>1352.945557</v>
      </c>
      <c r="N25">
        <v>1374.584961</v>
      </c>
      <c r="O25">
        <v>1395.662842</v>
      </c>
      <c r="P25">
        <v>1416.03772</v>
      </c>
      <c r="Q25">
        <v>1436.0323490000001</v>
      </c>
      <c r="R25">
        <v>1455.3569339999999</v>
      </c>
      <c r="S25">
        <v>1474.3454589999999</v>
      </c>
      <c r="T25">
        <v>1493.146362</v>
      </c>
      <c r="U25">
        <v>1527.5982670000001</v>
      </c>
      <c r="V25">
        <v>1571.3492429999999</v>
      </c>
      <c r="W25">
        <v>1616.432495</v>
      </c>
      <c r="X25">
        <v>1662.8654790000001</v>
      </c>
      <c r="Y25">
        <v>1710.70813</v>
      </c>
      <c r="Z25">
        <v>1760.042236</v>
      </c>
      <c r="AA25">
        <v>1810.8328859999999</v>
      </c>
      <c r="AB25">
        <v>1863.0699460000001</v>
      </c>
      <c r="AC25">
        <v>1916.7387699999999</v>
      </c>
      <c r="AD25">
        <v>1971.8134769999999</v>
      </c>
      <c r="AE25">
        <v>2028.4077150000001</v>
      </c>
      <c r="AF25">
        <v>2086.5473630000001</v>
      </c>
      <c r="AG25">
        <v>2146.288818</v>
      </c>
      <c r="AH25">
        <v>2207.8479000000002</v>
      </c>
      <c r="AI25">
        <v>2271.376221</v>
      </c>
      <c r="AJ25">
        <v>2336.9096679999998</v>
      </c>
      <c r="AK25" s="15">
        <v>2.1999999999999999E-2</v>
      </c>
    </row>
    <row r="26" spans="1:37" x14ac:dyDescent="0.25">
      <c r="A26" t="s">
        <v>925</v>
      </c>
      <c r="B26" t="s">
        <v>962</v>
      </c>
      <c r="C26" t="s">
        <v>963</v>
      </c>
      <c r="D26" t="s">
        <v>96</v>
      </c>
      <c r="F26">
        <v>1487.8460689999999</v>
      </c>
      <c r="G26">
        <v>1478.0970460000001</v>
      </c>
      <c r="H26">
        <v>1450.2662350000001</v>
      </c>
      <c r="I26">
        <v>1417.287842</v>
      </c>
      <c r="J26">
        <v>1391.791504</v>
      </c>
      <c r="K26">
        <v>1359.696533</v>
      </c>
      <c r="L26">
        <v>1333.936279</v>
      </c>
      <c r="M26">
        <v>1316.7739260000001</v>
      </c>
      <c r="N26">
        <v>1310.0123289999999</v>
      </c>
      <c r="O26">
        <v>1302.671509</v>
      </c>
      <c r="P26">
        <v>1294.777466</v>
      </c>
      <c r="Q26">
        <v>1286.7264399999999</v>
      </c>
      <c r="R26">
        <v>1278.3438719999999</v>
      </c>
      <c r="S26">
        <v>1269.991943</v>
      </c>
      <c r="T26">
        <v>1261.951904</v>
      </c>
      <c r="U26">
        <v>1254.1633300000001</v>
      </c>
      <c r="V26">
        <v>1246.6538089999999</v>
      </c>
      <c r="W26">
        <v>1239.5347899999999</v>
      </c>
      <c r="X26">
        <v>1232.808716</v>
      </c>
      <c r="Y26">
        <v>1226.5083010000001</v>
      </c>
      <c r="Z26">
        <v>1220.642822</v>
      </c>
      <c r="AA26">
        <v>1215.184814</v>
      </c>
      <c r="AB26">
        <v>1210.1048579999999</v>
      </c>
      <c r="AC26">
        <v>1205.3764650000001</v>
      </c>
      <c r="AD26">
        <v>1200.9678960000001</v>
      </c>
      <c r="AE26">
        <v>1196.9445800000001</v>
      </c>
      <c r="AF26">
        <v>1193.3145750000001</v>
      </c>
      <c r="AG26">
        <v>1191.509888</v>
      </c>
      <c r="AH26">
        <v>1199.317139</v>
      </c>
      <c r="AI26">
        <v>1207.7126459999999</v>
      </c>
      <c r="AJ26">
        <v>1216.6793210000001</v>
      </c>
      <c r="AK26" s="15">
        <v>-7.0000000000000001E-3</v>
      </c>
    </row>
    <row r="27" spans="1:37" x14ac:dyDescent="0.25">
      <c r="A27" t="s">
        <v>964</v>
      </c>
      <c r="B27" t="s">
        <v>965</v>
      </c>
      <c r="C27" t="s">
        <v>966</v>
      </c>
      <c r="D27" t="s">
        <v>96</v>
      </c>
      <c r="F27">
        <v>1353.0085449999999</v>
      </c>
      <c r="G27">
        <v>1342.2001949999999</v>
      </c>
      <c r="H27">
        <v>1311.1032709999999</v>
      </c>
      <c r="I27">
        <v>1292.0166019999999</v>
      </c>
      <c r="J27">
        <v>1335.985596</v>
      </c>
      <c r="K27">
        <v>1382.3507079999999</v>
      </c>
      <c r="L27">
        <v>1425.536621</v>
      </c>
      <c r="M27">
        <v>1470.3048100000001</v>
      </c>
      <c r="N27">
        <v>1516.6958010000001</v>
      </c>
      <c r="O27">
        <v>1564.8923339999999</v>
      </c>
      <c r="P27">
        <v>1615.1195070000001</v>
      </c>
      <c r="Q27">
        <v>1667.2460940000001</v>
      </c>
      <c r="R27">
        <v>1724.0573730000001</v>
      </c>
      <c r="S27">
        <v>1790.705811</v>
      </c>
      <c r="T27">
        <v>1860.9882809999999</v>
      </c>
      <c r="U27">
        <v>1935.2126459999999</v>
      </c>
      <c r="V27">
        <v>2013.3317870000001</v>
      </c>
      <c r="W27">
        <v>2096.5903320000002</v>
      </c>
      <c r="X27">
        <v>2187.2021479999999</v>
      </c>
      <c r="Y27">
        <v>2282.814453</v>
      </c>
      <c r="Z27">
        <v>2383.5280760000001</v>
      </c>
      <c r="AA27">
        <v>2489.0742190000001</v>
      </c>
      <c r="AB27">
        <v>2600.2583009999998</v>
      </c>
      <c r="AC27">
        <v>2717.5766600000002</v>
      </c>
      <c r="AD27">
        <v>2841.4057619999999</v>
      </c>
      <c r="AE27">
        <v>2972.0656739999999</v>
      </c>
      <c r="AF27">
        <v>3109.0522460000002</v>
      </c>
      <c r="AG27">
        <v>3253.6877439999998</v>
      </c>
      <c r="AH27">
        <v>3406.4968260000001</v>
      </c>
      <c r="AI27">
        <v>3568.1184079999998</v>
      </c>
      <c r="AJ27">
        <v>3739.1208499999998</v>
      </c>
      <c r="AK27" s="15">
        <v>3.4000000000000002E-2</v>
      </c>
    </row>
    <row r="28" spans="1:37" x14ac:dyDescent="0.25">
      <c r="A28" t="s">
        <v>919</v>
      </c>
      <c r="B28" t="s">
        <v>967</v>
      </c>
      <c r="C28" t="s">
        <v>968</v>
      </c>
      <c r="D28" t="s">
        <v>96</v>
      </c>
      <c r="F28">
        <v>565.80566399999998</v>
      </c>
      <c r="G28">
        <v>558.74279799999999</v>
      </c>
      <c r="H28">
        <v>543.36633300000005</v>
      </c>
      <c r="I28">
        <v>544.53155500000003</v>
      </c>
      <c r="J28">
        <v>570.56835899999999</v>
      </c>
      <c r="K28">
        <v>597.32977300000005</v>
      </c>
      <c r="L28">
        <v>623.27331500000003</v>
      </c>
      <c r="M28">
        <v>650.54449499999998</v>
      </c>
      <c r="N28">
        <v>679.19543499999997</v>
      </c>
      <c r="O28">
        <v>709.34307899999999</v>
      </c>
      <c r="P28">
        <v>741.12396200000001</v>
      </c>
      <c r="Q28">
        <v>774.50775099999998</v>
      </c>
      <c r="R28">
        <v>811.95007299999997</v>
      </c>
      <c r="S28">
        <v>858.425659</v>
      </c>
      <c r="T28">
        <v>907.62164299999995</v>
      </c>
      <c r="U28">
        <v>959.753784</v>
      </c>
      <c r="V28">
        <v>1014.856689</v>
      </c>
      <c r="W28">
        <v>1073.158203</v>
      </c>
      <c r="X28">
        <v>1134.821655</v>
      </c>
      <c r="Y28">
        <v>1200.119019</v>
      </c>
      <c r="Z28">
        <v>1269.1641850000001</v>
      </c>
      <c r="AA28">
        <v>1341.8350829999999</v>
      </c>
      <c r="AB28">
        <v>1418.6645510000001</v>
      </c>
      <c r="AC28">
        <v>1499.9993899999999</v>
      </c>
      <c r="AD28">
        <v>1586.1236570000001</v>
      </c>
      <c r="AE28">
        <v>1677.2951660000001</v>
      </c>
      <c r="AF28">
        <v>1773.2955320000001</v>
      </c>
      <c r="AG28">
        <v>1874.9647219999999</v>
      </c>
      <c r="AH28">
        <v>1982.69397</v>
      </c>
      <c r="AI28">
        <v>2096.9509280000002</v>
      </c>
      <c r="AJ28">
        <v>2218.1689449999999</v>
      </c>
      <c r="AK28" s="15">
        <v>4.7E-2</v>
      </c>
    </row>
    <row r="29" spans="1:37" x14ac:dyDescent="0.25">
      <c r="A29" t="s">
        <v>922</v>
      </c>
      <c r="B29" t="s">
        <v>969</v>
      </c>
      <c r="C29" t="s">
        <v>970</v>
      </c>
      <c r="D29" t="s">
        <v>96</v>
      </c>
      <c r="F29">
        <v>196.62283300000001</v>
      </c>
      <c r="G29">
        <v>195.11071799999999</v>
      </c>
      <c r="H29">
        <v>193.45254499999999</v>
      </c>
      <c r="I29">
        <v>191.373749</v>
      </c>
      <c r="J29">
        <v>203.26641799999999</v>
      </c>
      <c r="K29">
        <v>210.620529</v>
      </c>
      <c r="L29">
        <v>216.90722700000001</v>
      </c>
      <c r="M29">
        <v>223.296997</v>
      </c>
      <c r="N29">
        <v>229.79087799999999</v>
      </c>
      <c r="O29">
        <v>236.41250600000001</v>
      </c>
      <c r="P29">
        <v>243.19622799999999</v>
      </c>
      <c r="Q29">
        <v>250.120712</v>
      </c>
      <c r="R29">
        <v>257.27819799999997</v>
      </c>
      <c r="S29">
        <v>264.72820999999999</v>
      </c>
      <c r="T29">
        <v>272.51208500000001</v>
      </c>
      <c r="U29">
        <v>280.65536500000002</v>
      </c>
      <c r="V29">
        <v>289.13256799999999</v>
      </c>
      <c r="W29">
        <v>298.892944</v>
      </c>
      <c r="X29">
        <v>311.96774299999998</v>
      </c>
      <c r="Y29">
        <v>325.65560900000003</v>
      </c>
      <c r="Z29">
        <v>339.96771200000001</v>
      </c>
      <c r="AA29">
        <v>354.90216099999998</v>
      </c>
      <c r="AB29">
        <v>370.51757800000001</v>
      </c>
      <c r="AC29">
        <v>386.87048299999998</v>
      </c>
      <c r="AD29">
        <v>404.00076300000001</v>
      </c>
      <c r="AE29">
        <v>421.93933099999998</v>
      </c>
      <c r="AF29">
        <v>440.598297</v>
      </c>
      <c r="AG29">
        <v>460.15017699999999</v>
      </c>
      <c r="AH29">
        <v>480.65197799999999</v>
      </c>
      <c r="AI29">
        <v>502.17416400000002</v>
      </c>
      <c r="AJ29">
        <v>524.77630599999998</v>
      </c>
      <c r="AK29" s="15">
        <v>3.3000000000000002E-2</v>
      </c>
    </row>
    <row r="30" spans="1:37" x14ac:dyDescent="0.25">
      <c r="A30" t="s">
        <v>925</v>
      </c>
      <c r="B30" t="s">
        <v>971</v>
      </c>
      <c r="C30" t="s">
        <v>972</v>
      </c>
      <c r="D30" t="s">
        <v>96</v>
      </c>
      <c r="F30">
        <v>590.58013900000003</v>
      </c>
      <c r="G30">
        <v>588.34661900000003</v>
      </c>
      <c r="H30">
        <v>574.28448500000002</v>
      </c>
      <c r="I30">
        <v>556.111267</v>
      </c>
      <c r="J30">
        <v>562.150757</v>
      </c>
      <c r="K30">
        <v>574.40039100000001</v>
      </c>
      <c r="L30">
        <v>585.35613999999998</v>
      </c>
      <c r="M30">
        <v>596.46331799999996</v>
      </c>
      <c r="N30">
        <v>607.709473</v>
      </c>
      <c r="O30">
        <v>619.13665800000001</v>
      </c>
      <c r="P30">
        <v>630.79931599999998</v>
      </c>
      <c r="Q30">
        <v>642.617615</v>
      </c>
      <c r="R30">
        <v>654.82910200000003</v>
      </c>
      <c r="S30">
        <v>667.55194100000006</v>
      </c>
      <c r="T30">
        <v>680.85443099999998</v>
      </c>
      <c r="U30">
        <v>694.803406</v>
      </c>
      <c r="V30">
        <v>709.34258999999997</v>
      </c>
      <c r="W30">
        <v>724.53924600000005</v>
      </c>
      <c r="X30">
        <v>740.41265899999996</v>
      </c>
      <c r="Y30">
        <v>757.03979500000003</v>
      </c>
      <c r="Z30">
        <v>774.39617899999996</v>
      </c>
      <c r="AA30">
        <v>792.33697500000005</v>
      </c>
      <c r="AB30">
        <v>811.07605000000001</v>
      </c>
      <c r="AC30">
        <v>830.70678699999996</v>
      </c>
      <c r="AD30">
        <v>851.28149399999995</v>
      </c>
      <c r="AE30">
        <v>872.83136000000002</v>
      </c>
      <c r="AF30">
        <v>895.15838599999995</v>
      </c>
      <c r="AG30">
        <v>918.57275400000003</v>
      </c>
      <c r="AH30">
        <v>943.15081799999996</v>
      </c>
      <c r="AI30">
        <v>968.99340800000004</v>
      </c>
      <c r="AJ30">
        <v>996.17553699999996</v>
      </c>
      <c r="AK30" s="15">
        <v>1.7999999999999999E-2</v>
      </c>
    </row>
    <row r="31" spans="1:37" x14ac:dyDescent="0.25">
      <c r="A31" t="s">
        <v>973</v>
      </c>
      <c r="B31" t="s">
        <v>974</v>
      </c>
      <c r="C31" t="s">
        <v>975</v>
      </c>
      <c r="D31" t="s">
        <v>96</v>
      </c>
      <c r="F31">
        <v>1982.211914</v>
      </c>
      <c r="G31">
        <v>1968.8955080000001</v>
      </c>
      <c r="H31">
        <v>1948.8973390000001</v>
      </c>
      <c r="I31">
        <v>1941.037476</v>
      </c>
      <c r="J31">
        <v>2032.8979489999999</v>
      </c>
      <c r="K31">
        <v>2098.8972170000002</v>
      </c>
      <c r="L31">
        <v>2166.6721189999998</v>
      </c>
      <c r="M31">
        <v>2235.8352049999999</v>
      </c>
      <c r="N31">
        <v>2309.943115</v>
      </c>
      <c r="O31">
        <v>2393.873047</v>
      </c>
      <c r="P31">
        <v>2481.0913089999999</v>
      </c>
      <c r="Q31">
        <v>2570.5625</v>
      </c>
      <c r="R31">
        <v>2663.619385</v>
      </c>
      <c r="S31">
        <v>2760.506836</v>
      </c>
      <c r="T31">
        <v>2861.351318</v>
      </c>
      <c r="U31">
        <v>2966.2326659999999</v>
      </c>
      <c r="V31">
        <v>3074.599365</v>
      </c>
      <c r="W31">
        <v>3187.0017090000001</v>
      </c>
      <c r="X31">
        <v>3313.9208979999999</v>
      </c>
      <c r="Y31">
        <v>3451.8759770000001</v>
      </c>
      <c r="Z31">
        <v>3595.4504390000002</v>
      </c>
      <c r="AA31">
        <v>3743.7260740000002</v>
      </c>
      <c r="AB31">
        <v>3897.9616700000001</v>
      </c>
      <c r="AC31">
        <v>4058.4077149999998</v>
      </c>
      <c r="AD31">
        <v>4225.298828</v>
      </c>
      <c r="AE31">
        <v>4398.9106449999999</v>
      </c>
      <c r="AF31">
        <v>4577.7197269999997</v>
      </c>
      <c r="AG31">
        <v>4763.6845700000003</v>
      </c>
      <c r="AH31">
        <v>4957.0625</v>
      </c>
      <c r="AI31">
        <v>5158.1103519999997</v>
      </c>
      <c r="AJ31">
        <v>5367.2294920000004</v>
      </c>
      <c r="AK31" s="15">
        <v>3.4000000000000002E-2</v>
      </c>
    </row>
    <row r="32" spans="1:37" x14ac:dyDescent="0.25">
      <c r="A32" t="s">
        <v>919</v>
      </c>
      <c r="B32" t="s">
        <v>976</v>
      </c>
      <c r="C32" t="s">
        <v>977</v>
      </c>
      <c r="D32" t="s">
        <v>96</v>
      </c>
      <c r="F32">
        <v>818.36968999999999</v>
      </c>
      <c r="G32">
        <v>813.67010500000004</v>
      </c>
      <c r="H32">
        <v>803.43237299999998</v>
      </c>
      <c r="I32">
        <v>810.87341300000003</v>
      </c>
      <c r="J32">
        <v>850.44378700000004</v>
      </c>
      <c r="K32">
        <v>891.16436799999997</v>
      </c>
      <c r="L32">
        <v>932.10314900000003</v>
      </c>
      <c r="M32">
        <v>974.86077899999998</v>
      </c>
      <c r="N32">
        <v>1019.719482</v>
      </c>
      <c r="O32">
        <v>1066.548828</v>
      </c>
      <c r="P32">
        <v>1115.485962</v>
      </c>
      <c r="Q32">
        <v>1166.253052</v>
      </c>
      <c r="R32">
        <v>1219.3448490000001</v>
      </c>
      <c r="S32">
        <v>1274.9764399999999</v>
      </c>
      <c r="T32">
        <v>1333.238525</v>
      </c>
      <c r="U32">
        <v>1394.2531739999999</v>
      </c>
      <c r="V32">
        <v>1457.7658690000001</v>
      </c>
      <c r="W32">
        <v>1524.1157229999999</v>
      </c>
      <c r="X32">
        <v>1593.4967039999999</v>
      </c>
      <c r="Y32">
        <v>1666.0230710000001</v>
      </c>
      <c r="Z32">
        <v>1741.7248540000001</v>
      </c>
      <c r="AA32">
        <v>1820.2172849999999</v>
      </c>
      <c r="AB32">
        <v>1902.099121</v>
      </c>
      <c r="AC32">
        <v>1987.5229489999999</v>
      </c>
      <c r="AD32">
        <v>2076.6276859999998</v>
      </c>
      <c r="AE32">
        <v>2169.5827640000002</v>
      </c>
      <c r="AF32">
        <v>2265.8332519999999</v>
      </c>
      <c r="AG32">
        <v>2366.2216800000001</v>
      </c>
      <c r="AH32">
        <v>2470.9040530000002</v>
      </c>
      <c r="AI32">
        <v>2580.040039</v>
      </c>
      <c r="AJ32">
        <v>2693.8869629999999</v>
      </c>
      <c r="AK32" s="15">
        <v>4.1000000000000002E-2</v>
      </c>
    </row>
    <row r="33" spans="1:37" x14ac:dyDescent="0.25">
      <c r="A33" t="s">
        <v>922</v>
      </c>
      <c r="B33" t="s">
        <v>978</v>
      </c>
      <c r="C33" t="s">
        <v>979</v>
      </c>
      <c r="D33" t="s">
        <v>96</v>
      </c>
      <c r="F33">
        <v>952.50073199999997</v>
      </c>
      <c r="G33">
        <v>944.43841599999996</v>
      </c>
      <c r="H33">
        <v>938.802368</v>
      </c>
      <c r="I33">
        <v>928.63763400000005</v>
      </c>
      <c r="J33">
        <v>979.34069799999997</v>
      </c>
      <c r="K33">
        <v>1006.701111</v>
      </c>
      <c r="L33">
        <v>1035.299927</v>
      </c>
      <c r="M33">
        <v>1062.9313959999999</v>
      </c>
      <c r="N33">
        <v>1092.8594969999999</v>
      </c>
      <c r="O33">
        <v>1127.0394289999999</v>
      </c>
      <c r="P33">
        <v>1162.294678</v>
      </c>
      <c r="Q33">
        <v>1197.878052</v>
      </c>
      <c r="R33">
        <v>1234.5952150000001</v>
      </c>
      <c r="S33">
        <v>1272.442139</v>
      </c>
      <c r="T33">
        <v>1311.455811</v>
      </c>
      <c r="U33">
        <v>1351.58728</v>
      </c>
      <c r="V33">
        <v>1392.5970460000001</v>
      </c>
      <c r="W33">
        <v>1434.654419</v>
      </c>
      <c r="X33">
        <v>1488.0251459999999</v>
      </c>
      <c r="Y33">
        <v>1549.111328</v>
      </c>
      <c r="Z33">
        <v>1612.4766850000001</v>
      </c>
      <c r="AA33">
        <v>1677.6417240000001</v>
      </c>
      <c r="AB33">
        <v>1745.2014160000001</v>
      </c>
      <c r="AC33">
        <v>1815.24353</v>
      </c>
      <c r="AD33">
        <v>1887.8579099999999</v>
      </c>
      <c r="AE33">
        <v>1963.1383060000001</v>
      </c>
      <c r="AF33">
        <v>2040.1708980000001</v>
      </c>
      <c r="AG33">
        <v>2120.000732</v>
      </c>
      <c r="AH33">
        <v>2202.7241210000002</v>
      </c>
      <c r="AI33">
        <v>2288.428711</v>
      </c>
      <c r="AJ33">
        <v>2377.2416990000002</v>
      </c>
      <c r="AK33" s="15">
        <v>3.1E-2</v>
      </c>
    </row>
    <row r="34" spans="1:37" x14ac:dyDescent="0.25">
      <c r="A34" t="s">
        <v>925</v>
      </c>
      <c r="B34" t="s">
        <v>980</v>
      </c>
      <c r="C34" t="s">
        <v>981</v>
      </c>
      <c r="D34" t="s">
        <v>96</v>
      </c>
      <c r="F34">
        <v>211.341522</v>
      </c>
      <c r="G34">
        <v>210.786957</v>
      </c>
      <c r="H34">
        <v>206.66258199999999</v>
      </c>
      <c r="I34">
        <v>201.526535</v>
      </c>
      <c r="J34">
        <v>203.11357100000001</v>
      </c>
      <c r="K34">
        <v>201.03175400000001</v>
      </c>
      <c r="L34">
        <v>199.26895099999999</v>
      </c>
      <c r="M34">
        <v>198.04306</v>
      </c>
      <c r="N34">
        <v>197.36404400000001</v>
      </c>
      <c r="O34">
        <v>200.28466800000001</v>
      </c>
      <c r="P34">
        <v>203.31050099999999</v>
      </c>
      <c r="Q34">
        <v>206.43139600000001</v>
      </c>
      <c r="R34">
        <v>209.67952</v>
      </c>
      <c r="S34">
        <v>213.08843999999999</v>
      </c>
      <c r="T34">
        <v>216.656891</v>
      </c>
      <c r="U34">
        <v>220.39228800000001</v>
      </c>
      <c r="V34">
        <v>224.236481</v>
      </c>
      <c r="W34">
        <v>228.23170500000001</v>
      </c>
      <c r="X34">
        <v>232.39897199999999</v>
      </c>
      <c r="Y34">
        <v>236.74176</v>
      </c>
      <c r="Z34">
        <v>241.248795</v>
      </c>
      <c r="AA34">
        <v>245.86717200000001</v>
      </c>
      <c r="AB34">
        <v>250.66116299999999</v>
      </c>
      <c r="AC34">
        <v>255.64106799999999</v>
      </c>
      <c r="AD34">
        <v>260.81347699999998</v>
      </c>
      <c r="AE34">
        <v>266.18963600000001</v>
      </c>
      <c r="AF34">
        <v>271.71575899999999</v>
      </c>
      <c r="AG34">
        <v>277.46185300000002</v>
      </c>
      <c r="AH34">
        <v>283.434662</v>
      </c>
      <c r="AI34">
        <v>289.64141799999999</v>
      </c>
      <c r="AJ34">
        <v>296.10073899999998</v>
      </c>
      <c r="AK34" s="15">
        <v>1.0999999999999999E-2</v>
      </c>
    </row>
    <row r="35" spans="1:37" x14ac:dyDescent="0.25">
      <c r="A35" t="s">
        <v>982</v>
      </c>
      <c r="B35" t="s">
        <v>983</v>
      </c>
      <c r="C35" t="s">
        <v>984</v>
      </c>
      <c r="D35" t="s">
        <v>96</v>
      </c>
      <c r="F35">
        <v>1783.6911620000001</v>
      </c>
      <c r="G35">
        <v>1773.1679690000001</v>
      </c>
      <c r="H35">
        <v>1733.1260990000001</v>
      </c>
      <c r="I35">
        <v>1745.2020259999999</v>
      </c>
      <c r="J35">
        <v>1746.330078</v>
      </c>
      <c r="K35">
        <v>1768.644043</v>
      </c>
      <c r="L35">
        <v>1780.53125</v>
      </c>
      <c r="M35">
        <v>1793.806274</v>
      </c>
      <c r="N35">
        <v>1819.9589840000001</v>
      </c>
      <c r="O35">
        <v>1848.7998050000001</v>
      </c>
      <c r="P35">
        <v>1878.9956050000001</v>
      </c>
      <c r="Q35">
        <v>1910.9373780000001</v>
      </c>
      <c r="R35">
        <v>1944.5509030000001</v>
      </c>
      <c r="S35">
        <v>1979.3339840000001</v>
      </c>
      <c r="T35">
        <v>2014.7695309999999</v>
      </c>
      <c r="U35">
        <v>2050.4545899999998</v>
      </c>
      <c r="V35">
        <v>2085.2958979999999</v>
      </c>
      <c r="W35">
        <v>2120.5922850000002</v>
      </c>
      <c r="X35">
        <v>2156.5036620000001</v>
      </c>
      <c r="Y35">
        <v>2193.3022460000002</v>
      </c>
      <c r="Z35">
        <v>2231.088135</v>
      </c>
      <c r="AA35">
        <v>2268.6826169999999</v>
      </c>
      <c r="AB35">
        <v>2307.1679690000001</v>
      </c>
      <c r="AC35">
        <v>2346.639404</v>
      </c>
      <c r="AD35">
        <v>2387.1484380000002</v>
      </c>
      <c r="AE35">
        <v>2428.7297359999998</v>
      </c>
      <c r="AF35">
        <v>2469.938721</v>
      </c>
      <c r="AG35">
        <v>2512.0744629999999</v>
      </c>
      <c r="AH35">
        <v>2555.3933109999998</v>
      </c>
      <c r="AI35">
        <v>2600.130615</v>
      </c>
      <c r="AJ35">
        <v>2646.4492190000001</v>
      </c>
      <c r="AK35" s="15">
        <v>1.2999999999999999E-2</v>
      </c>
    </row>
    <row r="36" spans="1:37" x14ac:dyDescent="0.25">
      <c r="A36" t="s">
        <v>919</v>
      </c>
      <c r="B36" t="s">
        <v>985</v>
      </c>
      <c r="C36" t="s">
        <v>986</v>
      </c>
      <c r="D36" t="s">
        <v>96</v>
      </c>
      <c r="F36">
        <v>1098.6669919999999</v>
      </c>
      <c r="G36">
        <v>1094.3973390000001</v>
      </c>
      <c r="H36">
        <v>1067.0477289999999</v>
      </c>
      <c r="I36">
        <v>1079.190063</v>
      </c>
      <c r="J36">
        <v>1097.2650149999999</v>
      </c>
      <c r="K36">
        <v>1126.280884</v>
      </c>
      <c r="L36">
        <v>1149.7542719999999</v>
      </c>
      <c r="M36">
        <v>1173.681274</v>
      </c>
      <c r="N36">
        <v>1198.398193</v>
      </c>
      <c r="O36">
        <v>1223.9483640000001</v>
      </c>
      <c r="P36">
        <v>1250.3104249999999</v>
      </c>
      <c r="Q36">
        <v>1277.717529</v>
      </c>
      <c r="R36">
        <v>1306.145874</v>
      </c>
      <c r="S36">
        <v>1335.303345</v>
      </c>
      <c r="T36">
        <v>1364.8688959999999</v>
      </c>
      <c r="U36">
        <v>1394.604004</v>
      </c>
      <c r="V36">
        <v>1423.822144</v>
      </c>
      <c r="W36">
        <v>1453.3312989999999</v>
      </c>
      <c r="X36">
        <v>1483.2373050000001</v>
      </c>
      <c r="Y36">
        <v>1513.7200929999999</v>
      </c>
      <c r="Z36">
        <v>1544.8426509999999</v>
      </c>
      <c r="AA36">
        <v>1575.8414310000001</v>
      </c>
      <c r="AB36">
        <v>1607.434448</v>
      </c>
      <c r="AC36">
        <v>1639.690918</v>
      </c>
      <c r="AD36">
        <v>1672.6527100000001</v>
      </c>
      <c r="AE36">
        <v>1706.3510739999999</v>
      </c>
      <c r="AF36">
        <v>1739.799927</v>
      </c>
      <c r="AG36">
        <v>1773.9014890000001</v>
      </c>
      <c r="AH36">
        <v>1808.830078</v>
      </c>
      <c r="AI36">
        <v>1844.747314</v>
      </c>
      <c r="AJ36">
        <v>1881.7673339999999</v>
      </c>
      <c r="AK36" s="15">
        <v>1.7999999999999999E-2</v>
      </c>
    </row>
    <row r="37" spans="1:37" x14ac:dyDescent="0.25">
      <c r="A37" t="s">
        <v>922</v>
      </c>
      <c r="B37" t="s">
        <v>987</v>
      </c>
      <c r="C37" t="s">
        <v>988</v>
      </c>
      <c r="D37" t="s">
        <v>96</v>
      </c>
      <c r="F37">
        <v>220.21585099999999</v>
      </c>
      <c r="G37">
        <v>216.24664300000001</v>
      </c>
      <c r="H37">
        <v>211.86702</v>
      </c>
      <c r="I37">
        <v>220.81286600000001</v>
      </c>
      <c r="J37">
        <v>213.26506000000001</v>
      </c>
      <c r="K37">
        <v>216.27977000000001</v>
      </c>
      <c r="L37">
        <v>215.22036700000001</v>
      </c>
      <c r="M37">
        <v>214.489227</v>
      </c>
      <c r="N37">
        <v>219.71537799999999</v>
      </c>
      <c r="O37">
        <v>226.524902</v>
      </c>
      <c r="P37">
        <v>233.632599</v>
      </c>
      <c r="Q37">
        <v>241.15069600000001</v>
      </c>
      <c r="R37">
        <v>249.05639600000001</v>
      </c>
      <c r="S37">
        <v>257.23455799999999</v>
      </c>
      <c r="T37">
        <v>265.570404</v>
      </c>
      <c r="U37">
        <v>273.96151700000001</v>
      </c>
      <c r="V37">
        <v>282.15319799999997</v>
      </c>
      <c r="W37">
        <v>290.44174199999998</v>
      </c>
      <c r="X37">
        <v>298.86004600000001</v>
      </c>
      <c r="Y37">
        <v>307.46725500000002</v>
      </c>
      <c r="Z37">
        <v>316.29583700000001</v>
      </c>
      <c r="AA37">
        <v>325.08178700000002</v>
      </c>
      <c r="AB37">
        <v>334.051941</v>
      </c>
      <c r="AC37">
        <v>343.22576900000001</v>
      </c>
      <c r="AD37">
        <v>352.61303700000002</v>
      </c>
      <c r="AE37">
        <v>362.218658</v>
      </c>
      <c r="AF37">
        <v>371.749146</v>
      </c>
      <c r="AG37">
        <v>381.45288099999999</v>
      </c>
      <c r="AH37">
        <v>391.390198</v>
      </c>
      <c r="AI37">
        <v>401.61654700000003</v>
      </c>
      <c r="AJ37">
        <v>412.17156999999997</v>
      </c>
      <c r="AK37" s="15">
        <v>2.1000000000000001E-2</v>
      </c>
    </row>
    <row r="38" spans="1:37" x14ac:dyDescent="0.25">
      <c r="A38" t="s">
        <v>925</v>
      </c>
      <c r="B38" t="s">
        <v>989</v>
      </c>
      <c r="C38" t="s">
        <v>990</v>
      </c>
      <c r="D38" t="s">
        <v>96</v>
      </c>
      <c r="F38">
        <v>464.808289</v>
      </c>
      <c r="G38">
        <v>462.523956</v>
      </c>
      <c r="H38">
        <v>454.21130399999998</v>
      </c>
      <c r="I38">
        <v>445.19912699999998</v>
      </c>
      <c r="J38">
        <v>435.800049</v>
      </c>
      <c r="K38">
        <v>426.08334400000001</v>
      </c>
      <c r="L38">
        <v>415.55658</v>
      </c>
      <c r="M38">
        <v>405.63577299999997</v>
      </c>
      <c r="N38">
        <v>401.84548999999998</v>
      </c>
      <c r="O38">
        <v>398.32656900000001</v>
      </c>
      <c r="P38">
        <v>395.05255099999999</v>
      </c>
      <c r="Q38">
        <v>392.06924400000003</v>
      </c>
      <c r="R38">
        <v>389.34860200000003</v>
      </c>
      <c r="S38">
        <v>386.79617300000001</v>
      </c>
      <c r="T38">
        <v>384.33026100000001</v>
      </c>
      <c r="U38">
        <v>381.88891599999999</v>
      </c>
      <c r="V38">
        <v>379.32058699999999</v>
      </c>
      <c r="W38">
        <v>376.81918300000001</v>
      </c>
      <c r="X38">
        <v>374.40631100000002</v>
      </c>
      <c r="Y38">
        <v>372.114868</v>
      </c>
      <c r="Z38">
        <v>369.94964599999997</v>
      </c>
      <c r="AA38">
        <v>367.75939899999997</v>
      </c>
      <c r="AB38">
        <v>365.68167099999999</v>
      </c>
      <c r="AC38">
        <v>363.72265599999997</v>
      </c>
      <c r="AD38">
        <v>361.88262900000001</v>
      </c>
      <c r="AE38">
        <v>360.15997299999998</v>
      </c>
      <c r="AF38">
        <v>358.38961799999998</v>
      </c>
      <c r="AG38">
        <v>356.71994000000001</v>
      </c>
      <c r="AH38">
        <v>355.173157</v>
      </c>
      <c r="AI38">
        <v>353.766907</v>
      </c>
      <c r="AJ38">
        <v>352.510132</v>
      </c>
      <c r="AK38" s="15">
        <v>-8.9999999999999993E-3</v>
      </c>
    </row>
    <row r="39" spans="1:37" x14ac:dyDescent="0.25">
      <c r="A39" t="s">
        <v>991</v>
      </c>
      <c r="B39" t="s">
        <v>992</v>
      </c>
      <c r="C39" t="s">
        <v>993</v>
      </c>
      <c r="D39" t="s">
        <v>96</v>
      </c>
      <c r="F39">
        <v>4357.921875</v>
      </c>
      <c r="G39">
        <v>4325.7465819999998</v>
      </c>
      <c r="H39">
        <v>4384.0703119999998</v>
      </c>
      <c r="I39">
        <v>4460.5610349999997</v>
      </c>
      <c r="J39">
        <v>4664.8891599999997</v>
      </c>
      <c r="K39">
        <v>4922.8813479999999</v>
      </c>
      <c r="L39">
        <v>5173.1362300000001</v>
      </c>
      <c r="M39">
        <v>5426.1264650000003</v>
      </c>
      <c r="N39">
        <v>5698.5659180000002</v>
      </c>
      <c r="O39">
        <v>5979.7871089999999</v>
      </c>
      <c r="P39">
        <v>6266.625</v>
      </c>
      <c r="Q39">
        <v>6559.75</v>
      </c>
      <c r="R39">
        <v>6854.7700199999999</v>
      </c>
      <c r="S39">
        <v>7154.685547</v>
      </c>
      <c r="T39">
        <v>7467.6289059999999</v>
      </c>
      <c r="U39">
        <v>7785.1650390000004</v>
      </c>
      <c r="V39">
        <v>8106.6821289999998</v>
      </c>
      <c r="W39">
        <v>8429.6621090000008</v>
      </c>
      <c r="X39">
        <v>8754.2070309999999</v>
      </c>
      <c r="Y39">
        <v>9083.0810550000006</v>
      </c>
      <c r="Z39">
        <v>9419.2470699999994</v>
      </c>
      <c r="AA39">
        <v>9765.1953119999998</v>
      </c>
      <c r="AB39">
        <v>10120.896484000001</v>
      </c>
      <c r="AC39">
        <v>10483.727539</v>
      </c>
      <c r="AD39">
        <v>10850.332031</v>
      </c>
      <c r="AE39">
        <v>11216.771484000001</v>
      </c>
      <c r="AF39">
        <v>11582.038086</v>
      </c>
      <c r="AG39">
        <v>11948.403319999999</v>
      </c>
      <c r="AH39">
        <v>12314.568359000001</v>
      </c>
      <c r="AI39">
        <v>12677.059569999999</v>
      </c>
      <c r="AJ39">
        <v>13032.415039</v>
      </c>
      <c r="AK39" s="15">
        <v>3.6999999999999998E-2</v>
      </c>
    </row>
    <row r="40" spans="1:37" x14ac:dyDescent="0.25">
      <c r="A40" t="s">
        <v>919</v>
      </c>
      <c r="B40" t="s">
        <v>994</v>
      </c>
      <c r="C40" t="s">
        <v>995</v>
      </c>
      <c r="D40" t="s">
        <v>96</v>
      </c>
      <c r="F40">
        <v>3349.8808589999999</v>
      </c>
      <c r="G40">
        <v>3327.1196289999998</v>
      </c>
      <c r="H40">
        <v>3395.1958009999998</v>
      </c>
      <c r="I40">
        <v>3459.8090820000002</v>
      </c>
      <c r="J40">
        <v>3620.561279</v>
      </c>
      <c r="K40">
        <v>3846.8156739999999</v>
      </c>
      <c r="L40">
        <v>4067.975586</v>
      </c>
      <c r="M40">
        <v>4292.1513670000004</v>
      </c>
      <c r="N40">
        <v>4538.8232420000004</v>
      </c>
      <c r="O40">
        <v>4790.2080079999996</v>
      </c>
      <c r="P40">
        <v>5045.5014650000003</v>
      </c>
      <c r="Q40">
        <v>5306.9702150000003</v>
      </c>
      <c r="R40">
        <v>5570.875</v>
      </c>
      <c r="S40">
        <v>5837.4692379999997</v>
      </c>
      <c r="T40">
        <v>6106.607422</v>
      </c>
      <c r="U40">
        <v>6379.8901370000003</v>
      </c>
      <c r="V40">
        <v>6656.7646480000003</v>
      </c>
      <c r="W40">
        <v>6935.0141599999997</v>
      </c>
      <c r="X40">
        <v>7214.6845700000003</v>
      </c>
      <c r="Y40">
        <v>7498.1484380000002</v>
      </c>
      <c r="Z40">
        <v>7787.9462890000004</v>
      </c>
      <c r="AA40">
        <v>8086.2597660000001</v>
      </c>
      <c r="AB40">
        <v>8393.0625</v>
      </c>
      <c r="AC40">
        <v>8706.0478519999997</v>
      </c>
      <c r="AD40">
        <v>9022.2460940000001</v>
      </c>
      <c r="AE40">
        <v>9338.1708980000003</v>
      </c>
      <c r="AF40">
        <v>9652.9082030000009</v>
      </c>
      <c r="AG40">
        <v>9968.4257809999999</v>
      </c>
      <c r="AH40">
        <v>10283.542969</v>
      </c>
      <c r="AI40">
        <v>10595.155273</v>
      </c>
      <c r="AJ40">
        <v>10900.165039</v>
      </c>
      <c r="AK40" s="15">
        <v>0.04</v>
      </c>
    </row>
    <row r="41" spans="1:37" x14ac:dyDescent="0.25">
      <c r="A41" t="s">
        <v>922</v>
      </c>
      <c r="B41" t="s">
        <v>996</v>
      </c>
      <c r="C41" t="s">
        <v>997</v>
      </c>
      <c r="D41" t="s">
        <v>96</v>
      </c>
      <c r="F41">
        <v>763.29528800000003</v>
      </c>
      <c r="G41">
        <v>755.79339600000003</v>
      </c>
      <c r="H41">
        <v>749.40118399999994</v>
      </c>
      <c r="I41">
        <v>764.84326199999998</v>
      </c>
      <c r="J41">
        <v>810.92901600000005</v>
      </c>
      <c r="K41">
        <v>840.35424799999998</v>
      </c>
      <c r="L41">
        <v>868.55017099999998</v>
      </c>
      <c r="M41">
        <v>896.76080300000001</v>
      </c>
      <c r="N41">
        <v>925.35150099999998</v>
      </c>
      <c r="O41">
        <v>954.18035899999995</v>
      </c>
      <c r="P41">
        <v>983.14331100000004</v>
      </c>
      <c r="Q41">
        <v>1012.402466</v>
      </c>
      <c r="R41">
        <v>1041.440918</v>
      </c>
      <c r="S41">
        <v>1072.9735109999999</v>
      </c>
      <c r="T41">
        <v>1115.262939</v>
      </c>
      <c r="U41">
        <v>1158.197388</v>
      </c>
      <c r="V41">
        <v>1201.7226559999999</v>
      </c>
      <c r="W41">
        <v>1245.5942379999999</v>
      </c>
      <c r="X41">
        <v>1289.846558</v>
      </c>
      <c r="Y41">
        <v>1334.7799070000001</v>
      </c>
      <c r="Z41">
        <v>1380.7322999999999</v>
      </c>
      <c r="AA41">
        <v>1427.9495850000001</v>
      </c>
      <c r="AB41">
        <v>1476.429443</v>
      </c>
      <c r="AC41">
        <v>1525.9201660000001</v>
      </c>
      <c r="AD41">
        <v>1576.103149</v>
      </c>
      <c r="AE41">
        <v>1626.6022949999999</v>
      </c>
      <c r="AF41">
        <v>1677.323975</v>
      </c>
      <c r="AG41">
        <v>1728.5076899999999</v>
      </c>
      <c r="AH41">
        <v>1780.0437010000001</v>
      </c>
      <c r="AI41">
        <v>1831.6148679999999</v>
      </c>
      <c r="AJ41">
        <v>1882.9018550000001</v>
      </c>
      <c r="AK41" s="15">
        <v>3.1E-2</v>
      </c>
    </row>
    <row r="42" spans="1:37" x14ac:dyDescent="0.25">
      <c r="A42" t="s">
        <v>925</v>
      </c>
      <c r="B42" t="s">
        <v>998</v>
      </c>
      <c r="C42" t="s">
        <v>999</v>
      </c>
      <c r="D42" t="s">
        <v>96</v>
      </c>
      <c r="F42">
        <v>244.745743</v>
      </c>
      <c r="G42">
        <v>242.83332799999999</v>
      </c>
      <c r="H42">
        <v>239.47311400000001</v>
      </c>
      <c r="I42">
        <v>235.90872200000001</v>
      </c>
      <c r="J42">
        <v>233.399002</v>
      </c>
      <c r="K42">
        <v>235.711243</v>
      </c>
      <c r="L42">
        <v>236.610367</v>
      </c>
      <c r="M42">
        <v>237.21414200000001</v>
      </c>
      <c r="N42">
        <v>234.39123499999999</v>
      </c>
      <c r="O42">
        <v>235.398697</v>
      </c>
      <c r="P42">
        <v>237.980301</v>
      </c>
      <c r="Q42">
        <v>240.377533</v>
      </c>
      <c r="R42">
        <v>242.45396400000001</v>
      </c>
      <c r="S42">
        <v>244.24255400000001</v>
      </c>
      <c r="T42">
        <v>245.758667</v>
      </c>
      <c r="U42">
        <v>247.077866</v>
      </c>
      <c r="V42">
        <v>248.19485499999999</v>
      </c>
      <c r="W42">
        <v>249.05323799999999</v>
      </c>
      <c r="X42">
        <v>249.67555200000001</v>
      </c>
      <c r="Y42">
        <v>250.15248099999999</v>
      </c>
      <c r="Z42">
        <v>250.567993</v>
      </c>
      <c r="AA42">
        <v>250.98649599999999</v>
      </c>
      <c r="AB42">
        <v>251.40448000000001</v>
      </c>
      <c r="AC42">
        <v>251.75990300000001</v>
      </c>
      <c r="AD42">
        <v>251.98220800000001</v>
      </c>
      <c r="AE42">
        <v>251.99816899999999</v>
      </c>
      <c r="AF42">
        <v>251.80561800000001</v>
      </c>
      <c r="AG42">
        <v>251.46980300000001</v>
      </c>
      <c r="AH42">
        <v>250.98173499999999</v>
      </c>
      <c r="AI42">
        <v>250.289413</v>
      </c>
      <c r="AJ42">
        <v>249.34840399999999</v>
      </c>
      <c r="AK42" s="15">
        <v>1E-3</v>
      </c>
    </row>
    <row r="43" spans="1:37" x14ac:dyDescent="0.25">
      <c r="A43" t="s">
        <v>1000</v>
      </c>
      <c r="B43" t="s">
        <v>1001</v>
      </c>
      <c r="C43" t="s">
        <v>1002</v>
      </c>
      <c r="D43" t="s">
        <v>96</v>
      </c>
      <c r="F43">
        <v>1099.797607</v>
      </c>
      <c r="G43">
        <v>1091.7677000000001</v>
      </c>
      <c r="H43">
        <v>1079.2867429999999</v>
      </c>
      <c r="I43">
        <v>1115.2410890000001</v>
      </c>
      <c r="J43">
        <v>1160.397217</v>
      </c>
      <c r="K43">
        <v>1195.7597659999999</v>
      </c>
      <c r="L43">
        <v>1210.4499510000001</v>
      </c>
      <c r="M43">
        <v>1223.6721190000001</v>
      </c>
      <c r="N43">
        <v>1233.6445309999999</v>
      </c>
      <c r="O43">
        <v>1242.3481449999999</v>
      </c>
      <c r="P43">
        <v>1248.4951169999999</v>
      </c>
      <c r="Q43">
        <v>1251.8012699999999</v>
      </c>
      <c r="R43">
        <v>1252.923828</v>
      </c>
      <c r="S43">
        <v>1253.2486570000001</v>
      </c>
      <c r="T43">
        <v>1254.4576420000001</v>
      </c>
      <c r="U43">
        <v>1262.5273440000001</v>
      </c>
      <c r="V43">
        <v>1270.799438</v>
      </c>
      <c r="W43">
        <v>1278.7857670000001</v>
      </c>
      <c r="X43">
        <v>1286.5002440000001</v>
      </c>
      <c r="Y43">
        <v>1294.2882079999999</v>
      </c>
      <c r="Z43">
        <v>1302.3657229999999</v>
      </c>
      <c r="AA43">
        <v>1311.0701899999999</v>
      </c>
      <c r="AB43">
        <v>1320.2211910000001</v>
      </c>
      <c r="AC43">
        <v>1329.580933</v>
      </c>
      <c r="AD43">
        <v>1339.1545410000001</v>
      </c>
      <c r="AE43">
        <v>1348.9803469999999</v>
      </c>
      <c r="AF43">
        <v>1359.0889890000001</v>
      </c>
      <c r="AG43">
        <v>1369.445923</v>
      </c>
      <c r="AH43">
        <v>1380.231812</v>
      </c>
      <c r="AI43">
        <v>1391.6198730000001</v>
      </c>
      <c r="AJ43">
        <v>1403.981689</v>
      </c>
      <c r="AK43" s="15">
        <v>8.0000000000000002E-3</v>
      </c>
    </row>
    <row r="44" spans="1:37" x14ac:dyDescent="0.25">
      <c r="A44" t="s">
        <v>919</v>
      </c>
      <c r="B44" t="s">
        <v>1003</v>
      </c>
      <c r="C44" t="s">
        <v>1004</v>
      </c>
      <c r="D44" t="s">
        <v>96</v>
      </c>
      <c r="F44">
        <v>503.570221</v>
      </c>
      <c r="G44">
        <v>500.13201900000001</v>
      </c>
      <c r="H44">
        <v>493.48263500000002</v>
      </c>
      <c r="I44">
        <v>517.77252199999998</v>
      </c>
      <c r="J44">
        <v>536.39154099999996</v>
      </c>
      <c r="K44">
        <v>554.97296100000005</v>
      </c>
      <c r="L44">
        <v>566.71862799999997</v>
      </c>
      <c r="M44">
        <v>577.78509499999996</v>
      </c>
      <c r="N44">
        <v>588.23492399999998</v>
      </c>
      <c r="O44">
        <v>598.04199200000005</v>
      </c>
      <c r="P44">
        <v>607.21447799999999</v>
      </c>
      <c r="Q44">
        <v>615.46917699999995</v>
      </c>
      <c r="R44">
        <v>622.80651899999998</v>
      </c>
      <c r="S44">
        <v>630.00506600000006</v>
      </c>
      <c r="T44">
        <v>637.20739700000001</v>
      </c>
      <c r="U44">
        <v>644.38714600000003</v>
      </c>
      <c r="V44">
        <v>651.604919</v>
      </c>
      <c r="W44">
        <v>658.69976799999995</v>
      </c>
      <c r="X44">
        <v>665.67535399999997</v>
      </c>
      <c r="Y44">
        <v>672.66320800000005</v>
      </c>
      <c r="Z44">
        <v>679.73754899999994</v>
      </c>
      <c r="AA44">
        <v>687.02105700000004</v>
      </c>
      <c r="AB44">
        <v>694.46307400000001</v>
      </c>
      <c r="AC44">
        <v>701.97546399999999</v>
      </c>
      <c r="AD44">
        <v>709.56298800000002</v>
      </c>
      <c r="AE44">
        <v>717.24334699999997</v>
      </c>
      <c r="AF44">
        <v>725.02069100000006</v>
      </c>
      <c r="AG44">
        <v>732.89135699999997</v>
      </c>
      <c r="AH44">
        <v>740.93017599999996</v>
      </c>
      <c r="AI44">
        <v>749.209656</v>
      </c>
      <c r="AJ44">
        <v>757.77948000000004</v>
      </c>
      <c r="AK44" s="15">
        <v>1.4E-2</v>
      </c>
    </row>
    <row r="45" spans="1:37" x14ac:dyDescent="0.25">
      <c r="A45" t="s">
        <v>922</v>
      </c>
      <c r="B45" t="s">
        <v>1005</v>
      </c>
      <c r="C45" t="s">
        <v>1006</v>
      </c>
      <c r="D45" t="s">
        <v>96</v>
      </c>
      <c r="F45">
        <v>485.19622800000002</v>
      </c>
      <c r="G45">
        <v>481.47753899999998</v>
      </c>
      <c r="H45">
        <v>477.35449199999999</v>
      </c>
      <c r="I45">
        <v>491.04116800000003</v>
      </c>
      <c r="J45">
        <v>519.80224599999997</v>
      </c>
      <c r="K45">
        <v>537.63378899999998</v>
      </c>
      <c r="L45">
        <v>543.08660899999995</v>
      </c>
      <c r="M45">
        <v>546.91162099999997</v>
      </c>
      <c r="N45">
        <v>549.203979</v>
      </c>
      <c r="O45">
        <v>549.95703100000003</v>
      </c>
      <c r="P45">
        <v>549.18426499999998</v>
      </c>
      <c r="Q45">
        <v>546.58868399999994</v>
      </c>
      <c r="R45">
        <v>542.18298300000004</v>
      </c>
      <c r="S45">
        <v>537.07781999999997</v>
      </c>
      <c r="T45">
        <v>532.80120799999997</v>
      </c>
      <c r="U45">
        <v>535.36035200000003</v>
      </c>
      <c r="V45">
        <v>538.03649900000005</v>
      </c>
      <c r="W45">
        <v>540.51348900000005</v>
      </c>
      <c r="X45">
        <v>542.802368</v>
      </c>
      <c r="Y45">
        <v>545.10620100000006</v>
      </c>
      <c r="Z45">
        <v>547.56311000000005</v>
      </c>
      <c r="AA45">
        <v>550.38091999999995</v>
      </c>
      <c r="AB45">
        <v>553.43383800000004</v>
      </c>
      <c r="AC45">
        <v>556.580872</v>
      </c>
      <c r="AD45">
        <v>559.82324200000005</v>
      </c>
      <c r="AE45">
        <v>563.18158000000005</v>
      </c>
      <c r="AF45">
        <v>566.68420400000002</v>
      </c>
      <c r="AG45">
        <v>570.30011000000002</v>
      </c>
      <c r="AH45">
        <v>574.13128700000004</v>
      </c>
      <c r="AI45">
        <v>578.27539100000001</v>
      </c>
      <c r="AJ45">
        <v>582.79528800000003</v>
      </c>
      <c r="AK45" s="15">
        <v>6.0000000000000001E-3</v>
      </c>
    </row>
    <row r="46" spans="1:37" x14ac:dyDescent="0.25">
      <c r="A46" t="s">
        <v>925</v>
      </c>
      <c r="B46" t="s">
        <v>1007</v>
      </c>
      <c r="C46" t="s">
        <v>1008</v>
      </c>
      <c r="D46" t="s">
        <v>96</v>
      </c>
      <c r="F46">
        <v>111.031097</v>
      </c>
      <c r="G46">
        <v>110.158089</v>
      </c>
      <c r="H46">
        <v>108.44959299999999</v>
      </c>
      <c r="I46">
        <v>106.42742200000001</v>
      </c>
      <c r="J46">
        <v>104.203369</v>
      </c>
      <c r="K46">
        <v>103.15306099999999</v>
      </c>
      <c r="L46">
        <v>100.64475299999999</v>
      </c>
      <c r="M46">
        <v>98.975311000000005</v>
      </c>
      <c r="N46">
        <v>96.205605000000006</v>
      </c>
      <c r="O46">
        <v>94.349059999999994</v>
      </c>
      <c r="P46">
        <v>92.096496999999999</v>
      </c>
      <c r="Q46">
        <v>89.743378000000007</v>
      </c>
      <c r="R46">
        <v>87.934341000000003</v>
      </c>
      <c r="S46">
        <v>86.165801999999999</v>
      </c>
      <c r="T46">
        <v>84.449096999999995</v>
      </c>
      <c r="U46">
        <v>82.779762000000005</v>
      </c>
      <c r="V46">
        <v>81.158096</v>
      </c>
      <c r="W46">
        <v>79.572456000000003</v>
      </c>
      <c r="X46">
        <v>78.022407999999999</v>
      </c>
      <c r="Y46">
        <v>76.518744999999996</v>
      </c>
      <c r="Z46">
        <v>75.065048000000004</v>
      </c>
      <c r="AA46">
        <v>73.668166999999997</v>
      </c>
      <c r="AB46">
        <v>72.324188000000007</v>
      </c>
      <c r="AC46">
        <v>71.024512999999999</v>
      </c>
      <c r="AD46">
        <v>69.768249999999995</v>
      </c>
      <c r="AE46">
        <v>68.555381999999994</v>
      </c>
      <c r="AF46">
        <v>67.384192999999996</v>
      </c>
      <c r="AG46">
        <v>66.254554999999996</v>
      </c>
      <c r="AH46">
        <v>65.170287999999999</v>
      </c>
      <c r="AI46">
        <v>64.134711999999993</v>
      </c>
      <c r="AJ46">
        <v>63.406967000000002</v>
      </c>
      <c r="AK46" s="15">
        <v>-1.9E-2</v>
      </c>
    </row>
    <row r="47" spans="1:37" x14ac:dyDescent="0.25">
      <c r="A47" t="s">
        <v>1009</v>
      </c>
      <c r="B47" t="s">
        <v>1010</v>
      </c>
      <c r="C47" t="s">
        <v>1011</v>
      </c>
      <c r="D47" t="s">
        <v>96</v>
      </c>
      <c r="F47">
        <v>2412.8173830000001</v>
      </c>
      <c r="G47">
        <v>2390.1530760000001</v>
      </c>
      <c r="H47">
        <v>2365.8483890000002</v>
      </c>
      <c r="I47">
        <v>2383.249268</v>
      </c>
      <c r="J47">
        <v>2521.5791020000001</v>
      </c>
      <c r="K47">
        <v>2653.3176269999999</v>
      </c>
      <c r="L47">
        <v>2781.8627929999998</v>
      </c>
      <c r="M47">
        <v>2911.2839359999998</v>
      </c>
      <c r="N47">
        <v>3041.119385</v>
      </c>
      <c r="O47">
        <v>3172.423828</v>
      </c>
      <c r="P47">
        <v>3306.6503910000001</v>
      </c>
      <c r="Q47">
        <v>3443.9404300000001</v>
      </c>
      <c r="R47">
        <v>3584.0527339999999</v>
      </c>
      <c r="S47">
        <v>3727.1271969999998</v>
      </c>
      <c r="T47">
        <v>3874.1748050000001</v>
      </c>
      <c r="U47">
        <v>4025.5820309999999</v>
      </c>
      <c r="V47">
        <v>4179.6337890000004</v>
      </c>
      <c r="W47">
        <v>4338.2236329999996</v>
      </c>
      <c r="X47">
        <v>4501.8359380000002</v>
      </c>
      <c r="Y47">
        <v>4673.6733400000003</v>
      </c>
      <c r="Z47">
        <v>4855.5996089999999</v>
      </c>
      <c r="AA47">
        <v>5042.5908200000003</v>
      </c>
      <c r="AB47">
        <v>5242.8076170000004</v>
      </c>
      <c r="AC47">
        <v>5452.8027339999999</v>
      </c>
      <c r="AD47">
        <v>5668.9135740000002</v>
      </c>
      <c r="AE47">
        <v>5890.6381840000004</v>
      </c>
      <c r="AF47">
        <v>6111.3813479999999</v>
      </c>
      <c r="AG47">
        <v>6336.3447269999997</v>
      </c>
      <c r="AH47">
        <v>6566.6591799999997</v>
      </c>
      <c r="AI47">
        <v>6803.4902339999999</v>
      </c>
      <c r="AJ47">
        <v>7048.3930659999996</v>
      </c>
      <c r="AK47" s="15">
        <v>3.5999999999999997E-2</v>
      </c>
    </row>
    <row r="48" spans="1:37" x14ac:dyDescent="0.25">
      <c r="A48" t="s">
        <v>919</v>
      </c>
      <c r="B48" t="s">
        <v>1012</v>
      </c>
      <c r="C48" t="s">
        <v>1013</v>
      </c>
      <c r="D48" t="s">
        <v>96</v>
      </c>
      <c r="F48">
        <v>1351.580811</v>
      </c>
      <c r="G48">
        <v>1337.284302</v>
      </c>
      <c r="H48">
        <v>1322.575562</v>
      </c>
      <c r="I48">
        <v>1352.6721190000001</v>
      </c>
      <c r="J48">
        <v>1438.0950929999999</v>
      </c>
      <c r="K48">
        <v>1531.0268550000001</v>
      </c>
      <c r="L48">
        <v>1625.0301509999999</v>
      </c>
      <c r="M48">
        <v>1721.93103</v>
      </c>
      <c r="N48">
        <v>1821.474976</v>
      </c>
      <c r="O48">
        <v>1923.2346190000001</v>
      </c>
      <c r="P48">
        <v>2026.6945800000001</v>
      </c>
      <c r="Q48">
        <v>2133.6411130000001</v>
      </c>
      <c r="R48">
        <v>2244.0834960000002</v>
      </c>
      <c r="S48">
        <v>2358.1384280000002</v>
      </c>
      <c r="T48">
        <v>2476.4553219999998</v>
      </c>
      <c r="U48">
        <v>2599.2858890000002</v>
      </c>
      <c r="V48">
        <v>2725.5371089999999</v>
      </c>
      <c r="W48">
        <v>2856.4641109999998</v>
      </c>
      <c r="X48">
        <v>2992.4243160000001</v>
      </c>
      <c r="Y48">
        <v>3136.6284179999998</v>
      </c>
      <c r="Z48">
        <v>3290.7407229999999</v>
      </c>
      <c r="AA48">
        <v>3450.0764159999999</v>
      </c>
      <c r="AB48">
        <v>3615.0720209999999</v>
      </c>
      <c r="AC48">
        <v>3785.3500979999999</v>
      </c>
      <c r="AD48">
        <v>3961.4177249999998</v>
      </c>
      <c r="AE48">
        <v>4142.9819340000004</v>
      </c>
      <c r="AF48">
        <v>4325.5048829999996</v>
      </c>
      <c r="AG48">
        <v>4512.5815430000002</v>
      </c>
      <c r="AH48">
        <v>4705.0239259999998</v>
      </c>
      <c r="AI48">
        <v>4903.6821289999998</v>
      </c>
      <c r="AJ48">
        <v>5109.6953119999998</v>
      </c>
      <c r="AK48" s="15">
        <v>4.4999999999999998E-2</v>
      </c>
    </row>
    <row r="49" spans="1:37" x14ac:dyDescent="0.25">
      <c r="A49" t="s">
        <v>922</v>
      </c>
      <c r="B49" t="s">
        <v>1014</v>
      </c>
      <c r="C49" t="s">
        <v>1015</v>
      </c>
      <c r="D49" t="s">
        <v>96</v>
      </c>
      <c r="F49">
        <v>613.65380900000002</v>
      </c>
      <c r="G49">
        <v>608.81469700000002</v>
      </c>
      <c r="H49">
        <v>605.35522500000002</v>
      </c>
      <c r="I49">
        <v>600.23669400000006</v>
      </c>
      <c r="J49">
        <v>646.82629399999996</v>
      </c>
      <c r="K49">
        <v>674.67627000000005</v>
      </c>
      <c r="L49">
        <v>699.73651099999995</v>
      </c>
      <c r="M49">
        <v>724.21813999999995</v>
      </c>
      <c r="N49">
        <v>747.97259499999996</v>
      </c>
      <c r="O49">
        <v>770.78369099999998</v>
      </c>
      <c r="P49">
        <v>792.43670699999996</v>
      </c>
      <c r="Q49">
        <v>813.69293200000004</v>
      </c>
      <c r="R49">
        <v>834.41473399999995</v>
      </c>
      <c r="S49">
        <v>854.60943599999996</v>
      </c>
      <c r="T49">
        <v>874.53155500000003</v>
      </c>
      <c r="U49">
        <v>894.28894000000003</v>
      </c>
      <c r="V49">
        <v>913.46582000000001</v>
      </c>
      <c r="W49">
        <v>932.48974599999997</v>
      </c>
      <c r="X49">
        <v>951.451233</v>
      </c>
      <c r="Y49">
        <v>970.34594700000002</v>
      </c>
      <c r="Z49">
        <v>989.33154300000001</v>
      </c>
      <c r="AA49">
        <v>1008.1668089999999</v>
      </c>
      <c r="AB49">
        <v>1034.522461</v>
      </c>
      <c r="AC49">
        <v>1065.3979489999999</v>
      </c>
      <c r="AD49">
        <v>1096.5670170000001</v>
      </c>
      <c r="AE49">
        <v>1127.8751219999999</v>
      </c>
      <c r="AF49">
        <v>1157.8548579999999</v>
      </c>
      <c r="AG49">
        <v>1187.6331789999999</v>
      </c>
      <c r="AH49">
        <v>1217.4339600000001</v>
      </c>
      <c r="AI49">
        <v>1247.481689</v>
      </c>
      <c r="AJ49">
        <v>1278.0791019999999</v>
      </c>
      <c r="AK49" s="15">
        <v>2.5000000000000001E-2</v>
      </c>
    </row>
    <row r="50" spans="1:37" x14ac:dyDescent="0.25">
      <c r="A50" t="s">
        <v>925</v>
      </c>
      <c r="B50" t="s">
        <v>1016</v>
      </c>
      <c r="C50" t="s">
        <v>1017</v>
      </c>
      <c r="D50" t="s">
        <v>96</v>
      </c>
      <c r="F50">
        <v>447.58282500000001</v>
      </c>
      <c r="G50">
        <v>444.05404700000003</v>
      </c>
      <c r="H50">
        <v>437.91760299999999</v>
      </c>
      <c r="I50">
        <v>430.34054600000002</v>
      </c>
      <c r="J50">
        <v>436.657715</v>
      </c>
      <c r="K50">
        <v>447.61441000000002</v>
      </c>
      <c r="L50">
        <v>457.09625199999999</v>
      </c>
      <c r="M50">
        <v>465.13473499999998</v>
      </c>
      <c r="N50">
        <v>471.67181399999998</v>
      </c>
      <c r="O50">
        <v>478.40551799999997</v>
      </c>
      <c r="P50">
        <v>487.51895100000002</v>
      </c>
      <c r="Q50">
        <v>496.60641500000003</v>
      </c>
      <c r="R50">
        <v>505.55432100000002</v>
      </c>
      <c r="S50">
        <v>514.379456</v>
      </c>
      <c r="T50">
        <v>523.18798800000002</v>
      </c>
      <c r="U50">
        <v>532.00726299999997</v>
      </c>
      <c r="V50">
        <v>540.63073699999995</v>
      </c>
      <c r="W50">
        <v>549.26959199999999</v>
      </c>
      <c r="X50">
        <v>557.96057099999996</v>
      </c>
      <c r="Y50">
        <v>566.69872999999995</v>
      </c>
      <c r="Z50">
        <v>575.52716099999998</v>
      </c>
      <c r="AA50">
        <v>584.34747300000004</v>
      </c>
      <c r="AB50">
        <v>593.21289100000001</v>
      </c>
      <c r="AC50">
        <v>602.05480999999997</v>
      </c>
      <c r="AD50">
        <v>610.92889400000001</v>
      </c>
      <c r="AE50">
        <v>619.78118900000004</v>
      </c>
      <c r="AF50">
        <v>628.02136199999995</v>
      </c>
      <c r="AG50">
        <v>636.12969999999996</v>
      </c>
      <c r="AH50">
        <v>644.20105000000001</v>
      </c>
      <c r="AI50">
        <v>652.32592799999998</v>
      </c>
      <c r="AJ50">
        <v>660.61877400000003</v>
      </c>
      <c r="AK50" s="15">
        <v>1.2999999999999999E-2</v>
      </c>
    </row>
    <row r="51" spans="1:37" x14ac:dyDescent="0.25">
      <c r="A51" t="s">
        <v>1018</v>
      </c>
      <c r="B51" t="s">
        <v>1019</v>
      </c>
      <c r="C51" t="s">
        <v>1020</v>
      </c>
      <c r="D51" t="s">
        <v>96</v>
      </c>
      <c r="F51">
        <v>948.92309599999999</v>
      </c>
      <c r="G51">
        <v>941.43859899999995</v>
      </c>
      <c r="H51">
        <v>928.40295400000002</v>
      </c>
      <c r="I51">
        <v>944.02825900000005</v>
      </c>
      <c r="J51">
        <v>1005.395569</v>
      </c>
      <c r="K51">
        <v>1079.009399</v>
      </c>
      <c r="L51">
        <v>1160.122437</v>
      </c>
      <c r="M51">
        <v>1247.6748050000001</v>
      </c>
      <c r="N51">
        <v>1341.993164</v>
      </c>
      <c r="O51">
        <v>1442.149414</v>
      </c>
      <c r="P51">
        <v>1546.502686</v>
      </c>
      <c r="Q51">
        <v>1653.834106</v>
      </c>
      <c r="R51">
        <v>1762.720703</v>
      </c>
      <c r="S51">
        <v>1872.080933</v>
      </c>
      <c r="T51">
        <v>1981.514038</v>
      </c>
      <c r="U51">
        <v>2094.1362300000001</v>
      </c>
      <c r="V51">
        <v>2215.2116700000001</v>
      </c>
      <c r="W51">
        <v>2341.923096</v>
      </c>
      <c r="X51">
        <v>2474.5812989999999</v>
      </c>
      <c r="Y51">
        <v>2613.3178710000002</v>
      </c>
      <c r="Z51">
        <v>2758.219482</v>
      </c>
      <c r="AA51">
        <v>2908.3408199999999</v>
      </c>
      <c r="AB51">
        <v>3064.482422</v>
      </c>
      <c r="AC51">
        <v>3227.0747070000002</v>
      </c>
      <c r="AD51">
        <v>3397.6442870000001</v>
      </c>
      <c r="AE51">
        <v>3574.9289549999999</v>
      </c>
      <c r="AF51">
        <v>3757.874268</v>
      </c>
      <c r="AG51">
        <v>3947.0002439999998</v>
      </c>
      <c r="AH51">
        <v>4142.8017579999996</v>
      </c>
      <c r="AI51">
        <v>4345.2216799999997</v>
      </c>
      <c r="AJ51">
        <v>4554.4965819999998</v>
      </c>
      <c r="AK51" s="15">
        <v>5.3999999999999999E-2</v>
      </c>
    </row>
    <row r="52" spans="1:37" x14ac:dyDescent="0.25">
      <c r="A52" t="s">
        <v>919</v>
      </c>
      <c r="B52" t="s">
        <v>1021</v>
      </c>
      <c r="C52" t="s">
        <v>1022</v>
      </c>
      <c r="D52" t="s">
        <v>96</v>
      </c>
      <c r="F52">
        <v>661.13964799999997</v>
      </c>
      <c r="G52">
        <v>655.58306900000002</v>
      </c>
      <c r="H52">
        <v>646.01122999999995</v>
      </c>
      <c r="I52">
        <v>663.52734399999997</v>
      </c>
      <c r="J52">
        <v>714.75262499999997</v>
      </c>
      <c r="K52">
        <v>775.00207499999999</v>
      </c>
      <c r="L52">
        <v>840.98046899999997</v>
      </c>
      <c r="M52">
        <v>912.54351799999995</v>
      </c>
      <c r="N52">
        <v>990.00830099999996</v>
      </c>
      <c r="O52">
        <v>1072.7158199999999</v>
      </c>
      <c r="P52">
        <v>1159.424927</v>
      </c>
      <c r="Q52">
        <v>1249.1970209999999</v>
      </c>
      <c r="R52">
        <v>1340.8991699999999</v>
      </c>
      <c r="S52">
        <v>1433.6518550000001</v>
      </c>
      <c r="T52">
        <v>1527.105591</v>
      </c>
      <c r="U52">
        <v>1623.731323</v>
      </c>
      <c r="V52">
        <v>1728.5142820000001</v>
      </c>
      <c r="W52">
        <v>1838.474365</v>
      </c>
      <c r="X52">
        <v>1953.884033</v>
      </c>
      <c r="Y52">
        <v>2074.876221</v>
      </c>
      <c r="Z52">
        <v>2201.5441890000002</v>
      </c>
      <c r="AA52">
        <v>2333.1430660000001</v>
      </c>
      <c r="AB52">
        <v>2470.3371579999998</v>
      </c>
      <c r="AC52">
        <v>2613.5</v>
      </c>
      <c r="AD52">
        <v>2762.67749</v>
      </c>
      <c r="AE52">
        <v>2917.9682619999999</v>
      </c>
      <c r="AF52">
        <v>3078.5964359999998</v>
      </c>
      <c r="AG52">
        <v>3244.994385</v>
      </c>
      <c r="AH52">
        <v>3417.5900879999999</v>
      </c>
      <c r="AI52">
        <v>3596.3479000000002</v>
      </c>
      <c r="AJ52">
        <v>3781.4799800000001</v>
      </c>
      <c r="AK52" s="15">
        <v>0.06</v>
      </c>
    </row>
    <row r="53" spans="1:37" x14ac:dyDescent="0.25">
      <c r="A53" t="s">
        <v>922</v>
      </c>
      <c r="B53" t="s">
        <v>1023</v>
      </c>
      <c r="C53" t="s">
        <v>1024</v>
      </c>
      <c r="D53" t="s">
        <v>96</v>
      </c>
      <c r="F53">
        <v>130.78379799999999</v>
      </c>
      <c r="G53">
        <v>129.838043</v>
      </c>
      <c r="H53">
        <v>128.751251</v>
      </c>
      <c r="I53">
        <v>129.65133700000001</v>
      </c>
      <c r="J53">
        <v>136.71868900000001</v>
      </c>
      <c r="K53">
        <v>143.429855</v>
      </c>
      <c r="L53">
        <v>151.752487</v>
      </c>
      <c r="M53">
        <v>160.61793499999999</v>
      </c>
      <c r="N53">
        <v>170.04556299999999</v>
      </c>
      <c r="O53">
        <v>179.930542</v>
      </c>
      <c r="P53">
        <v>190.10591099999999</v>
      </c>
      <c r="Q53">
        <v>200.44769299999999</v>
      </c>
      <c r="R53">
        <v>210.82835399999999</v>
      </c>
      <c r="S53">
        <v>221.147369</v>
      </c>
      <c r="T53">
        <v>231.36909499999999</v>
      </c>
      <c r="U53">
        <v>241.78248600000001</v>
      </c>
      <c r="V53">
        <v>252.51397700000001</v>
      </c>
      <c r="W53">
        <v>263.64950599999997</v>
      </c>
      <c r="X53">
        <v>275.21392800000001</v>
      </c>
      <c r="Y53">
        <v>287.21154799999999</v>
      </c>
      <c r="Z53">
        <v>299.64636200000001</v>
      </c>
      <c r="AA53">
        <v>312.41146900000001</v>
      </c>
      <c r="AB53">
        <v>325.58389299999999</v>
      </c>
      <c r="AC53">
        <v>339.19595299999997</v>
      </c>
      <c r="AD53">
        <v>354.738831</v>
      </c>
      <c r="AE53">
        <v>370.85656699999998</v>
      </c>
      <c r="AF53">
        <v>387.35134900000003</v>
      </c>
      <c r="AG53">
        <v>404.28027300000002</v>
      </c>
      <c r="AH53">
        <v>421.68124399999999</v>
      </c>
      <c r="AI53">
        <v>439.544983</v>
      </c>
      <c r="AJ53">
        <v>457.88681000000003</v>
      </c>
      <c r="AK53" s="15">
        <v>4.2999999999999997E-2</v>
      </c>
    </row>
    <row r="54" spans="1:37" x14ac:dyDescent="0.25">
      <c r="A54" t="s">
        <v>925</v>
      </c>
      <c r="B54" t="s">
        <v>1025</v>
      </c>
      <c r="C54" t="s">
        <v>1026</v>
      </c>
      <c r="D54" t="s">
        <v>96</v>
      </c>
      <c r="F54">
        <v>156.99960300000001</v>
      </c>
      <c r="G54">
        <v>156.01748699999999</v>
      </c>
      <c r="H54">
        <v>153.64047199999999</v>
      </c>
      <c r="I54">
        <v>150.849548</v>
      </c>
      <c r="J54">
        <v>153.92425499999999</v>
      </c>
      <c r="K54">
        <v>160.577484</v>
      </c>
      <c r="L54">
        <v>167.38942</v>
      </c>
      <c r="M54">
        <v>174.51333600000001</v>
      </c>
      <c r="N54">
        <v>181.939301</v>
      </c>
      <c r="O54">
        <v>189.50302099999999</v>
      </c>
      <c r="P54">
        <v>196.97181699999999</v>
      </c>
      <c r="Q54">
        <v>204.18933100000001</v>
      </c>
      <c r="R54">
        <v>210.99314899999999</v>
      </c>
      <c r="S54">
        <v>217.28175400000001</v>
      </c>
      <c r="T54">
        <v>223.03933699999999</v>
      </c>
      <c r="U54">
        <v>228.62233000000001</v>
      </c>
      <c r="V54">
        <v>234.18327300000001</v>
      </c>
      <c r="W54">
        <v>239.79934700000001</v>
      </c>
      <c r="X54">
        <v>245.48339799999999</v>
      </c>
      <c r="Y54">
        <v>251.22995</v>
      </c>
      <c r="Z54">
        <v>257.02899200000002</v>
      </c>
      <c r="AA54">
        <v>262.786407</v>
      </c>
      <c r="AB54">
        <v>268.56133999999997</v>
      </c>
      <c r="AC54">
        <v>274.37866200000002</v>
      </c>
      <c r="AD54">
        <v>280.22799700000002</v>
      </c>
      <c r="AE54">
        <v>286.10433999999998</v>
      </c>
      <c r="AF54">
        <v>291.926514</v>
      </c>
      <c r="AG54">
        <v>297.72549400000003</v>
      </c>
      <c r="AH54">
        <v>303.53036500000002</v>
      </c>
      <c r="AI54">
        <v>309.32891799999999</v>
      </c>
      <c r="AJ54">
        <v>315.12982199999999</v>
      </c>
      <c r="AK54" s="15">
        <v>2.3E-2</v>
      </c>
    </row>
    <row r="55" spans="1:37" x14ac:dyDescent="0.25">
      <c r="A55" t="s">
        <v>1027</v>
      </c>
      <c r="B55" t="s">
        <v>1028</v>
      </c>
      <c r="C55" t="s">
        <v>1029</v>
      </c>
      <c r="D55" t="s">
        <v>96</v>
      </c>
      <c r="F55">
        <v>831.88989300000003</v>
      </c>
      <c r="G55">
        <v>826.80224599999997</v>
      </c>
      <c r="H55">
        <v>818.512024</v>
      </c>
      <c r="I55">
        <v>829.30706799999996</v>
      </c>
      <c r="J55">
        <v>840.23535200000003</v>
      </c>
      <c r="K55">
        <v>861.56591800000001</v>
      </c>
      <c r="L55">
        <v>877.24475099999995</v>
      </c>
      <c r="M55">
        <v>893.31445299999996</v>
      </c>
      <c r="N55">
        <v>909.80273399999999</v>
      </c>
      <c r="O55">
        <v>926.68872099999999</v>
      </c>
      <c r="P55">
        <v>943.98400900000001</v>
      </c>
      <c r="Q55">
        <v>961.70196499999997</v>
      </c>
      <c r="R55">
        <v>979.70184300000005</v>
      </c>
      <c r="S55">
        <v>997.89050299999997</v>
      </c>
      <c r="T55">
        <v>1019.592651</v>
      </c>
      <c r="U55">
        <v>1044.8027340000001</v>
      </c>
      <c r="V55">
        <v>1070.2689210000001</v>
      </c>
      <c r="W55">
        <v>1095.848389</v>
      </c>
      <c r="X55">
        <v>1121.061768</v>
      </c>
      <c r="Y55">
        <v>1146.192139</v>
      </c>
      <c r="Z55">
        <v>1172.061768</v>
      </c>
      <c r="AA55">
        <v>1198.658936</v>
      </c>
      <c r="AB55">
        <v>1226.0327150000001</v>
      </c>
      <c r="AC55">
        <v>1254.2102050000001</v>
      </c>
      <c r="AD55">
        <v>1283.211182</v>
      </c>
      <c r="AE55">
        <v>1313.071289</v>
      </c>
      <c r="AF55">
        <v>1343.783936</v>
      </c>
      <c r="AG55">
        <v>1375.4052730000001</v>
      </c>
      <c r="AH55">
        <v>1407.9758300000001</v>
      </c>
      <c r="AI55">
        <v>1441.5164789999999</v>
      </c>
      <c r="AJ55">
        <v>1476.0657960000001</v>
      </c>
      <c r="AK55" s="15">
        <v>1.9E-2</v>
      </c>
    </row>
    <row r="56" spans="1:37" x14ac:dyDescent="0.25">
      <c r="A56" t="s">
        <v>919</v>
      </c>
      <c r="B56" t="s">
        <v>1030</v>
      </c>
      <c r="C56" t="s">
        <v>1031</v>
      </c>
      <c r="D56" t="s">
        <v>96</v>
      </c>
      <c r="F56">
        <v>316.78402699999998</v>
      </c>
      <c r="G56">
        <v>314.136414</v>
      </c>
      <c r="H56">
        <v>319.355164</v>
      </c>
      <c r="I56">
        <v>333.84457400000002</v>
      </c>
      <c r="J56">
        <v>349.252319</v>
      </c>
      <c r="K56">
        <v>364.35949699999998</v>
      </c>
      <c r="L56">
        <v>376.30206299999998</v>
      </c>
      <c r="M56">
        <v>388.61114500000002</v>
      </c>
      <c r="N56">
        <v>401.29293799999999</v>
      </c>
      <c r="O56">
        <v>414.33019999999999</v>
      </c>
      <c r="P56">
        <v>427.72866800000003</v>
      </c>
      <c r="Q56">
        <v>441.490295</v>
      </c>
      <c r="R56">
        <v>455.54998799999998</v>
      </c>
      <c r="S56">
        <v>469.86099200000001</v>
      </c>
      <c r="T56">
        <v>486.68493699999999</v>
      </c>
      <c r="U56">
        <v>504.99011200000001</v>
      </c>
      <c r="V56">
        <v>523.59411599999999</v>
      </c>
      <c r="W56">
        <v>542.41516100000001</v>
      </c>
      <c r="X56">
        <v>561.186646</v>
      </c>
      <c r="Y56">
        <v>580.04394500000001</v>
      </c>
      <c r="Z56">
        <v>599.42504899999994</v>
      </c>
      <c r="AA56">
        <v>619.32910200000003</v>
      </c>
      <c r="AB56">
        <v>639.78356900000006</v>
      </c>
      <c r="AC56">
        <v>660.80651899999998</v>
      </c>
      <c r="AD56">
        <v>682.41229199999998</v>
      </c>
      <c r="AE56">
        <v>704.62438999999995</v>
      </c>
      <c r="AF56">
        <v>727.44635000000005</v>
      </c>
      <c r="AG56">
        <v>750.90948500000002</v>
      </c>
      <c r="AH56">
        <v>775.04028300000004</v>
      </c>
      <c r="AI56">
        <v>799.85339399999998</v>
      </c>
      <c r="AJ56">
        <v>825.37658699999997</v>
      </c>
      <c r="AK56" s="15">
        <v>3.2000000000000001E-2</v>
      </c>
    </row>
    <row r="57" spans="1:37" x14ac:dyDescent="0.25">
      <c r="A57" t="s">
        <v>922</v>
      </c>
      <c r="B57" t="s">
        <v>1032</v>
      </c>
      <c r="C57" t="s">
        <v>1033</v>
      </c>
      <c r="D57" t="s">
        <v>96</v>
      </c>
      <c r="F57">
        <v>130.76565600000001</v>
      </c>
      <c r="G57">
        <v>130.163071</v>
      </c>
      <c r="H57">
        <v>129.370285</v>
      </c>
      <c r="I57">
        <v>133.446335</v>
      </c>
      <c r="J57">
        <v>142.64468400000001</v>
      </c>
      <c r="K57">
        <v>149.71099899999999</v>
      </c>
      <c r="L57">
        <v>153.72512800000001</v>
      </c>
      <c r="M57">
        <v>157.818039</v>
      </c>
      <c r="N57">
        <v>161.99868799999999</v>
      </c>
      <c r="O57">
        <v>166.26319899999999</v>
      </c>
      <c r="P57">
        <v>170.60708600000001</v>
      </c>
      <c r="Q57">
        <v>175.04324299999999</v>
      </c>
      <c r="R57">
        <v>179.54856899999999</v>
      </c>
      <c r="S57">
        <v>184.110153</v>
      </c>
      <c r="T57">
        <v>188.72294600000001</v>
      </c>
      <c r="U57">
        <v>193.38412500000001</v>
      </c>
      <c r="V57">
        <v>198.08033800000001</v>
      </c>
      <c r="W57">
        <v>202.80306999999999</v>
      </c>
      <c r="X57">
        <v>207.516266</v>
      </c>
      <c r="Y57">
        <v>212.24319499999999</v>
      </c>
      <c r="Z57">
        <v>217.054306</v>
      </c>
      <c r="AA57">
        <v>221.94476299999999</v>
      </c>
      <c r="AB57">
        <v>226.92802399999999</v>
      </c>
      <c r="AC57">
        <v>232.00947600000001</v>
      </c>
      <c r="AD57">
        <v>237.193512</v>
      </c>
      <c r="AE57">
        <v>242.48644999999999</v>
      </c>
      <c r="AF57">
        <v>247.880875</v>
      </c>
      <c r="AG57">
        <v>253.395126</v>
      </c>
      <c r="AH57">
        <v>259.03729199999998</v>
      </c>
      <c r="AI57">
        <v>264.81509399999999</v>
      </c>
      <c r="AJ57">
        <v>270.73232999999999</v>
      </c>
      <c r="AK57" s="15">
        <v>2.5000000000000001E-2</v>
      </c>
    </row>
    <row r="58" spans="1:37" x14ac:dyDescent="0.25">
      <c r="A58" t="s">
        <v>925</v>
      </c>
      <c r="B58" t="s">
        <v>1034</v>
      </c>
      <c r="C58" t="s">
        <v>1035</v>
      </c>
      <c r="D58" t="s">
        <v>96</v>
      </c>
      <c r="F58">
        <v>384.34021000000001</v>
      </c>
      <c r="G58">
        <v>382.50277699999998</v>
      </c>
      <c r="H58">
        <v>369.78656000000001</v>
      </c>
      <c r="I58">
        <v>362.01617399999998</v>
      </c>
      <c r="J58">
        <v>348.33831800000002</v>
      </c>
      <c r="K58">
        <v>347.49542200000002</v>
      </c>
      <c r="L58">
        <v>347.21752900000001</v>
      </c>
      <c r="M58">
        <v>346.88525399999997</v>
      </c>
      <c r="N58">
        <v>346.51113900000001</v>
      </c>
      <c r="O58">
        <v>346.09536700000001</v>
      </c>
      <c r="P58">
        <v>345.64825400000001</v>
      </c>
      <c r="Q58">
        <v>345.16839599999997</v>
      </c>
      <c r="R58">
        <v>344.60327100000001</v>
      </c>
      <c r="S58">
        <v>343.91937300000001</v>
      </c>
      <c r="T58">
        <v>344.184753</v>
      </c>
      <c r="U58">
        <v>346.428406</v>
      </c>
      <c r="V58">
        <v>348.59451300000001</v>
      </c>
      <c r="W58">
        <v>350.63012700000002</v>
      </c>
      <c r="X58">
        <v>352.358948</v>
      </c>
      <c r="Y58">
        <v>353.904968</v>
      </c>
      <c r="Z58">
        <v>355.58239700000001</v>
      </c>
      <c r="AA58">
        <v>357.38501000000002</v>
      </c>
      <c r="AB58">
        <v>359.321167</v>
      </c>
      <c r="AC58">
        <v>361.39425699999998</v>
      </c>
      <c r="AD58">
        <v>363.60537699999998</v>
      </c>
      <c r="AE58">
        <v>365.96044899999998</v>
      </c>
      <c r="AF58">
        <v>368.45666499999999</v>
      </c>
      <c r="AG58">
        <v>371.100616</v>
      </c>
      <c r="AH58">
        <v>373.89813199999998</v>
      </c>
      <c r="AI58">
        <v>376.84805299999999</v>
      </c>
      <c r="AJ58">
        <v>379.95693999999997</v>
      </c>
      <c r="AK58" s="15">
        <v>0</v>
      </c>
    </row>
    <row r="59" spans="1:37" x14ac:dyDescent="0.25">
      <c r="A59" t="s">
        <v>1036</v>
      </c>
      <c r="B59" t="s">
        <v>1037</v>
      </c>
      <c r="C59" t="s">
        <v>1038</v>
      </c>
      <c r="D59" t="s">
        <v>96</v>
      </c>
      <c r="F59">
        <v>32649.273438</v>
      </c>
      <c r="G59">
        <v>32365.228515999999</v>
      </c>
      <c r="H59">
        <v>32165.591797000001</v>
      </c>
      <c r="I59">
        <v>32468.683593999998</v>
      </c>
      <c r="J59">
        <v>33370.625</v>
      </c>
      <c r="K59">
        <v>34474.59375</v>
      </c>
      <c r="L59">
        <v>35391.671875</v>
      </c>
      <c r="M59">
        <v>36263.921875</v>
      </c>
      <c r="N59">
        <v>37215.136719000002</v>
      </c>
      <c r="O59">
        <v>38194.703125</v>
      </c>
      <c r="P59">
        <v>39244.738280999998</v>
      </c>
      <c r="Q59">
        <v>40341.414062000003</v>
      </c>
      <c r="R59">
        <v>41512.984375</v>
      </c>
      <c r="S59">
        <v>42726.214844000002</v>
      </c>
      <c r="T59">
        <v>44006.699219000002</v>
      </c>
      <c r="U59">
        <v>45364.375</v>
      </c>
      <c r="V59">
        <v>46749.296875</v>
      </c>
      <c r="W59">
        <v>48155.527344000002</v>
      </c>
      <c r="X59">
        <v>49618.003905999998</v>
      </c>
      <c r="Y59">
        <v>51153.964844000002</v>
      </c>
      <c r="Z59">
        <v>52765.859375</v>
      </c>
      <c r="AA59">
        <v>54421.632812000003</v>
      </c>
      <c r="AB59">
        <v>56137.65625</v>
      </c>
      <c r="AC59">
        <v>57907.808594000002</v>
      </c>
      <c r="AD59">
        <v>59724.195312000003</v>
      </c>
      <c r="AE59">
        <v>61602.722655999998</v>
      </c>
      <c r="AF59">
        <v>63501.191405999998</v>
      </c>
      <c r="AG59">
        <v>65434.953125</v>
      </c>
      <c r="AH59">
        <v>67456.351561999996</v>
      </c>
      <c r="AI59">
        <v>69531.773438000004</v>
      </c>
      <c r="AJ59">
        <v>71665.445311999996</v>
      </c>
      <c r="AK59" s="15">
        <v>2.7E-2</v>
      </c>
    </row>
    <row r="60" spans="1:37" x14ac:dyDescent="0.25">
      <c r="A60" t="s">
        <v>1039</v>
      </c>
      <c r="C60" t="s">
        <v>1040</v>
      </c>
    </row>
    <row r="61" spans="1:37" x14ac:dyDescent="0.25">
      <c r="A61" t="s">
        <v>916</v>
      </c>
      <c r="B61" t="s">
        <v>1041</v>
      </c>
      <c r="C61" t="s">
        <v>1042</v>
      </c>
      <c r="D61" t="s">
        <v>96</v>
      </c>
      <c r="F61">
        <v>2120.6909179999998</v>
      </c>
      <c r="G61">
        <v>5561.7944340000004</v>
      </c>
      <c r="H61">
        <v>6027.3330079999996</v>
      </c>
      <c r="I61">
        <v>6204.8256840000004</v>
      </c>
      <c r="J61">
        <v>6340.3486329999996</v>
      </c>
      <c r="K61">
        <v>6539.2280270000001</v>
      </c>
      <c r="L61">
        <v>6689.6445309999999</v>
      </c>
      <c r="M61">
        <v>6712.2539059999999</v>
      </c>
      <c r="N61">
        <v>6783.720703</v>
      </c>
      <c r="O61">
        <v>6804.6962890000004</v>
      </c>
      <c r="P61">
        <v>6852.7294920000004</v>
      </c>
      <c r="Q61">
        <v>6916.5532229999999</v>
      </c>
      <c r="R61">
        <v>7010.2456050000001</v>
      </c>
      <c r="S61">
        <v>7107.0747069999998</v>
      </c>
      <c r="T61">
        <v>7221.7348629999997</v>
      </c>
      <c r="U61">
        <v>7351.8935549999997</v>
      </c>
      <c r="V61">
        <v>7467.0200199999999</v>
      </c>
      <c r="W61">
        <v>7568.1943359999996</v>
      </c>
      <c r="X61">
        <v>7674.7285160000001</v>
      </c>
      <c r="Y61">
        <v>7800.4780270000001</v>
      </c>
      <c r="Z61">
        <v>7946.5527339999999</v>
      </c>
      <c r="AA61">
        <v>8090.7568359999996</v>
      </c>
      <c r="AB61">
        <v>8234.7304690000001</v>
      </c>
      <c r="AC61">
        <v>8377.1933590000008</v>
      </c>
      <c r="AD61">
        <v>8515.1074219999991</v>
      </c>
      <c r="AE61">
        <v>8666.3017579999996</v>
      </c>
      <c r="AF61">
        <v>8805.6552730000003</v>
      </c>
      <c r="AG61">
        <v>8931.2109380000002</v>
      </c>
      <c r="AH61">
        <v>9080.3857420000004</v>
      </c>
      <c r="AI61">
        <v>9230.5400389999995</v>
      </c>
      <c r="AJ61">
        <v>9384.828125</v>
      </c>
      <c r="AK61" s="15">
        <v>5.0999999999999997E-2</v>
      </c>
    </row>
    <row r="62" spans="1:37" x14ac:dyDescent="0.25">
      <c r="A62" t="s">
        <v>919</v>
      </c>
      <c r="B62" t="s">
        <v>1043</v>
      </c>
      <c r="C62" t="s">
        <v>1044</v>
      </c>
      <c r="D62" t="s">
        <v>96</v>
      </c>
      <c r="F62">
        <v>1424.9832759999999</v>
      </c>
      <c r="G62">
        <v>3420.9479980000001</v>
      </c>
      <c r="H62">
        <v>3745.1977539999998</v>
      </c>
      <c r="I62">
        <v>3891.3857419999999</v>
      </c>
      <c r="J62">
        <v>4016.1525879999999</v>
      </c>
      <c r="K62">
        <v>4188.3833009999998</v>
      </c>
      <c r="L62">
        <v>4306.9907229999999</v>
      </c>
      <c r="M62">
        <v>4396.7280270000001</v>
      </c>
      <c r="N62">
        <v>4475.7465819999998</v>
      </c>
      <c r="O62">
        <v>4549.5112300000001</v>
      </c>
      <c r="P62">
        <v>4625.9492190000001</v>
      </c>
      <c r="Q62">
        <v>4712.4609380000002</v>
      </c>
      <c r="R62">
        <v>4819.1015619999998</v>
      </c>
      <c r="S62">
        <v>4927.7172849999997</v>
      </c>
      <c r="T62">
        <v>5048.6997069999998</v>
      </c>
      <c r="U62">
        <v>5180.6772460000002</v>
      </c>
      <c r="V62">
        <v>5302</v>
      </c>
      <c r="W62">
        <v>5413.1674800000001</v>
      </c>
      <c r="X62">
        <v>5527.9775390000004</v>
      </c>
      <c r="Y62">
        <v>5656.638672</v>
      </c>
      <c r="Z62">
        <v>5800.2221680000002</v>
      </c>
      <c r="AA62">
        <v>5942.53125</v>
      </c>
      <c r="AB62">
        <v>6084.7309569999998</v>
      </c>
      <c r="AC62">
        <v>6225.8286129999997</v>
      </c>
      <c r="AD62">
        <v>6363.4809569999998</v>
      </c>
      <c r="AE62">
        <v>6511.1455079999996</v>
      </c>
      <c r="AF62">
        <v>6649.7841799999997</v>
      </c>
      <c r="AG62">
        <v>6777.7338870000003</v>
      </c>
      <c r="AH62">
        <v>6923.6660160000001</v>
      </c>
      <c r="AI62">
        <v>7070.2915039999998</v>
      </c>
      <c r="AJ62">
        <v>7220.0546880000002</v>
      </c>
      <c r="AK62" s="15">
        <v>5.6000000000000001E-2</v>
      </c>
    </row>
    <row r="63" spans="1:37" x14ac:dyDescent="0.25">
      <c r="A63" t="s">
        <v>922</v>
      </c>
      <c r="B63" t="s">
        <v>1045</v>
      </c>
      <c r="C63" t="s">
        <v>1046</v>
      </c>
      <c r="D63" t="s">
        <v>96</v>
      </c>
      <c r="F63">
        <v>193.22796600000001</v>
      </c>
      <c r="G63">
        <v>338.58373999999998</v>
      </c>
      <c r="H63">
        <v>429.42388899999997</v>
      </c>
      <c r="I63">
        <v>480.64016700000002</v>
      </c>
      <c r="J63">
        <v>524.70678699999996</v>
      </c>
      <c r="K63">
        <v>552.60375999999997</v>
      </c>
      <c r="L63">
        <v>565.33557099999996</v>
      </c>
      <c r="M63">
        <v>574.75994900000001</v>
      </c>
      <c r="N63">
        <v>582.95452899999998</v>
      </c>
      <c r="O63">
        <v>590.54565400000001</v>
      </c>
      <c r="P63">
        <v>598.42346199999997</v>
      </c>
      <c r="Q63">
        <v>607.40484600000002</v>
      </c>
      <c r="R63">
        <v>618.59265100000005</v>
      </c>
      <c r="S63">
        <v>629.96655299999998</v>
      </c>
      <c r="T63">
        <v>642.667419</v>
      </c>
      <c r="U63">
        <v>656.53100600000005</v>
      </c>
      <c r="V63">
        <v>669.19238299999995</v>
      </c>
      <c r="W63">
        <v>680.72265600000003</v>
      </c>
      <c r="X63">
        <v>692.62658699999997</v>
      </c>
      <c r="Y63">
        <v>706.00128199999995</v>
      </c>
      <c r="Z63">
        <v>720.96740699999998</v>
      </c>
      <c r="AA63">
        <v>735.77014199999996</v>
      </c>
      <c r="AB63">
        <v>750.53845200000001</v>
      </c>
      <c r="AC63">
        <v>765.17016599999999</v>
      </c>
      <c r="AD63">
        <v>779.42242399999998</v>
      </c>
      <c r="AE63">
        <v>794.71991000000003</v>
      </c>
      <c r="AF63">
        <v>809.05627400000003</v>
      </c>
      <c r="AG63">
        <v>822.26892099999998</v>
      </c>
      <c r="AH63">
        <v>837.36456299999998</v>
      </c>
      <c r="AI63">
        <v>852.52984600000002</v>
      </c>
      <c r="AJ63">
        <v>868.021118</v>
      </c>
      <c r="AK63" s="15">
        <v>5.0999999999999997E-2</v>
      </c>
    </row>
    <row r="64" spans="1:37" x14ac:dyDescent="0.25">
      <c r="A64" t="s">
        <v>925</v>
      </c>
      <c r="B64" t="s">
        <v>1047</v>
      </c>
      <c r="C64" t="s">
        <v>1048</v>
      </c>
      <c r="D64" t="s">
        <v>96</v>
      </c>
      <c r="F64">
        <v>502.47979700000002</v>
      </c>
      <c r="G64">
        <v>1802.262573</v>
      </c>
      <c r="H64">
        <v>1852.7116699999999</v>
      </c>
      <c r="I64">
        <v>1832.7998050000001</v>
      </c>
      <c r="J64">
        <v>1799.4892580000001</v>
      </c>
      <c r="K64">
        <v>1798.2407229999999</v>
      </c>
      <c r="L64">
        <v>1817.3183590000001</v>
      </c>
      <c r="M64">
        <v>1740.7658690000001</v>
      </c>
      <c r="N64">
        <v>1725.0195309999999</v>
      </c>
      <c r="O64">
        <v>1664.6395259999999</v>
      </c>
      <c r="P64">
        <v>1628.3569339999999</v>
      </c>
      <c r="Q64">
        <v>1596.6873780000001</v>
      </c>
      <c r="R64">
        <v>1572.5511469999999</v>
      </c>
      <c r="S64">
        <v>1549.3912350000001</v>
      </c>
      <c r="T64">
        <v>1530.3675539999999</v>
      </c>
      <c r="U64">
        <v>1514.6857910000001</v>
      </c>
      <c r="V64">
        <v>1495.827759</v>
      </c>
      <c r="W64">
        <v>1474.3039550000001</v>
      </c>
      <c r="X64">
        <v>1454.1243899999999</v>
      </c>
      <c r="Y64">
        <v>1437.837769</v>
      </c>
      <c r="Z64">
        <v>1425.363525</v>
      </c>
      <c r="AA64">
        <v>1412.4555660000001</v>
      </c>
      <c r="AB64">
        <v>1399.460693</v>
      </c>
      <c r="AC64">
        <v>1386.194702</v>
      </c>
      <c r="AD64">
        <v>1372.2037350000001</v>
      </c>
      <c r="AE64">
        <v>1360.436768</v>
      </c>
      <c r="AF64">
        <v>1346.815308</v>
      </c>
      <c r="AG64">
        <v>1331.208374</v>
      </c>
      <c r="AH64">
        <v>1319.3546140000001</v>
      </c>
      <c r="AI64">
        <v>1307.71875</v>
      </c>
      <c r="AJ64">
        <v>1296.752808</v>
      </c>
      <c r="AK64" s="15">
        <v>3.2000000000000001E-2</v>
      </c>
    </row>
    <row r="65" spans="1:37" x14ac:dyDescent="0.25">
      <c r="A65" t="s">
        <v>928</v>
      </c>
      <c r="B65" t="s">
        <v>1049</v>
      </c>
      <c r="C65" t="s">
        <v>1050</v>
      </c>
      <c r="D65" t="s">
        <v>96</v>
      </c>
      <c r="F65">
        <v>244.48460399999999</v>
      </c>
      <c r="G65">
        <v>654.302368</v>
      </c>
      <c r="H65">
        <v>742.13342299999999</v>
      </c>
      <c r="I65">
        <v>772.86596699999996</v>
      </c>
      <c r="J65">
        <v>803.83789100000001</v>
      </c>
      <c r="K65">
        <v>820.29174799999998</v>
      </c>
      <c r="L65">
        <v>833.53662099999997</v>
      </c>
      <c r="M65">
        <v>847.28918499999997</v>
      </c>
      <c r="N65">
        <v>861.48730499999999</v>
      </c>
      <c r="O65">
        <v>876.19091800000001</v>
      </c>
      <c r="P65">
        <v>891.34533699999997</v>
      </c>
      <c r="Q65">
        <v>907.11926300000005</v>
      </c>
      <c r="R65">
        <v>923.55011000000002</v>
      </c>
      <c r="S65">
        <v>940.66149900000005</v>
      </c>
      <c r="T65">
        <v>958.32971199999997</v>
      </c>
      <c r="U65">
        <v>976.46508800000004</v>
      </c>
      <c r="V65">
        <v>995.42749000000003</v>
      </c>
      <c r="W65">
        <v>1014.90863</v>
      </c>
      <c r="X65">
        <v>1034.919067</v>
      </c>
      <c r="Y65">
        <v>1055.5451660000001</v>
      </c>
      <c r="Z65">
        <v>1076.7054439999999</v>
      </c>
      <c r="AA65">
        <v>1098.13147</v>
      </c>
      <c r="AB65">
        <v>1120.1051030000001</v>
      </c>
      <c r="AC65">
        <v>1142.608154</v>
      </c>
      <c r="AD65">
        <v>1165.6813959999999</v>
      </c>
      <c r="AE65">
        <v>1189.3657229999999</v>
      </c>
      <c r="AF65">
        <v>1213.681274</v>
      </c>
      <c r="AG65">
        <v>1238.5942379999999</v>
      </c>
      <c r="AH65">
        <v>1264.0147710000001</v>
      </c>
      <c r="AI65">
        <v>1289.920288</v>
      </c>
      <c r="AJ65">
        <v>1316.4257809999999</v>
      </c>
      <c r="AK65" s="15">
        <v>5.8000000000000003E-2</v>
      </c>
    </row>
    <row r="66" spans="1:37" x14ac:dyDescent="0.25">
      <c r="A66" t="s">
        <v>919</v>
      </c>
      <c r="B66" t="s">
        <v>1051</v>
      </c>
      <c r="C66" t="s">
        <v>1052</v>
      </c>
      <c r="D66" t="s">
        <v>96</v>
      </c>
      <c r="F66">
        <v>107.575661</v>
      </c>
      <c r="G66">
        <v>259.00967400000002</v>
      </c>
      <c r="H66">
        <v>306.42440800000003</v>
      </c>
      <c r="I66">
        <v>321.80789199999998</v>
      </c>
      <c r="J66">
        <v>338.75058000000001</v>
      </c>
      <c r="K66">
        <v>354.76757800000001</v>
      </c>
      <c r="L66">
        <v>366.30075099999999</v>
      </c>
      <c r="M66">
        <v>378.125946</v>
      </c>
      <c r="N66">
        <v>390.21829200000002</v>
      </c>
      <c r="O66">
        <v>402.60812399999998</v>
      </c>
      <c r="P66">
        <v>415.27304099999998</v>
      </c>
      <c r="Q66">
        <v>428.29486100000003</v>
      </c>
      <c r="R66">
        <v>441.69607500000001</v>
      </c>
      <c r="S66">
        <v>455.49295000000001</v>
      </c>
      <c r="T66">
        <v>469.63034099999999</v>
      </c>
      <c r="U66">
        <v>484.06735200000003</v>
      </c>
      <c r="V66">
        <v>498.98400900000001</v>
      </c>
      <c r="W66">
        <v>514.23266599999999</v>
      </c>
      <c r="X66">
        <v>529.82098399999995</v>
      </c>
      <c r="Y66">
        <v>545.79504399999996</v>
      </c>
      <c r="Z66">
        <v>562.11529499999995</v>
      </c>
      <c r="AA66">
        <v>578.64575200000002</v>
      </c>
      <c r="AB66">
        <v>595.53198199999997</v>
      </c>
      <c r="AC66">
        <v>612.76660200000003</v>
      </c>
      <c r="AD66">
        <v>630.37347399999999</v>
      </c>
      <c r="AE66">
        <v>648.37713599999995</v>
      </c>
      <c r="AF66">
        <v>666.79132100000004</v>
      </c>
      <c r="AG66">
        <v>685.60082999999997</v>
      </c>
      <c r="AH66">
        <v>704.76000999999997</v>
      </c>
      <c r="AI66">
        <v>724.25824</v>
      </c>
      <c r="AJ66">
        <v>744.16046100000005</v>
      </c>
      <c r="AK66" s="15">
        <v>6.7000000000000004E-2</v>
      </c>
    </row>
    <row r="67" spans="1:37" x14ac:dyDescent="0.25">
      <c r="A67" t="s">
        <v>922</v>
      </c>
      <c r="B67" t="s">
        <v>1053</v>
      </c>
      <c r="C67" t="s">
        <v>1054</v>
      </c>
      <c r="D67" t="s">
        <v>96</v>
      </c>
      <c r="F67">
        <v>50.833775000000003</v>
      </c>
      <c r="G67">
        <v>75.075806</v>
      </c>
      <c r="H67">
        <v>97.488861</v>
      </c>
      <c r="I67">
        <v>110.24147000000001</v>
      </c>
      <c r="J67">
        <v>121.22096999999999</v>
      </c>
      <c r="K67">
        <v>127.873108</v>
      </c>
      <c r="L67">
        <v>131.08642599999999</v>
      </c>
      <c r="M67">
        <v>134.36051900000001</v>
      </c>
      <c r="N67">
        <v>137.683167</v>
      </c>
      <c r="O67">
        <v>141.06811500000001</v>
      </c>
      <c r="P67">
        <v>144.504211</v>
      </c>
      <c r="Q67">
        <v>148.02836600000001</v>
      </c>
      <c r="R67">
        <v>151.64930699999999</v>
      </c>
      <c r="S67">
        <v>155.37254300000001</v>
      </c>
      <c r="T67">
        <v>159.17147800000001</v>
      </c>
      <c r="U67">
        <v>163.02623</v>
      </c>
      <c r="V67">
        <v>167.01509100000001</v>
      </c>
      <c r="W67">
        <v>171.07054099999999</v>
      </c>
      <c r="X67">
        <v>175.19459499999999</v>
      </c>
      <c r="Y67">
        <v>179.40533400000001</v>
      </c>
      <c r="Z67">
        <v>183.68949900000001</v>
      </c>
      <c r="AA67">
        <v>187.98539700000001</v>
      </c>
      <c r="AB67">
        <v>192.35354599999999</v>
      </c>
      <c r="AC67">
        <v>196.789627</v>
      </c>
      <c r="AD67">
        <v>201.29998800000001</v>
      </c>
      <c r="AE67">
        <v>205.891953</v>
      </c>
      <c r="AF67">
        <v>210.569153</v>
      </c>
      <c r="AG67">
        <v>215.32309000000001</v>
      </c>
      <c r="AH67">
        <v>220.133118</v>
      </c>
      <c r="AI67">
        <v>224.99307300000001</v>
      </c>
      <c r="AJ67">
        <v>229.926895</v>
      </c>
      <c r="AK67" s="15">
        <v>5.1999999999999998E-2</v>
      </c>
    </row>
    <row r="68" spans="1:37" x14ac:dyDescent="0.25">
      <c r="A68" t="s">
        <v>925</v>
      </c>
      <c r="B68" t="s">
        <v>1055</v>
      </c>
      <c r="C68" t="s">
        <v>1056</v>
      </c>
      <c r="D68" t="s">
        <v>96</v>
      </c>
      <c r="F68">
        <v>86.075164999999998</v>
      </c>
      <c r="G68">
        <v>320.21691900000002</v>
      </c>
      <c r="H68">
        <v>338.22015399999998</v>
      </c>
      <c r="I68">
        <v>340.81655899999998</v>
      </c>
      <c r="J68">
        <v>343.86630200000002</v>
      </c>
      <c r="K68">
        <v>337.65103099999999</v>
      </c>
      <c r="L68">
        <v>336.14944500000001</v>
      </c>
      <c r="M68">
        <v>334.80276500000002</v>
      </c>
      <c r="N68">
        <v>333.58578499999999</v>
      </c>
      <c r="O68">
        <v>332.51464800000002</v>
      </c>
      <c r="P68">
        <v>331.568085</v>
      </c>
      <c r="Q68">
        <v>330.79605099999998</v>
      </c>
      <c r="R68">
        <v>330.20471199999997</v>
      </c>
      <c r="S68">
        <v>329.79605099999998</v>
      </c>
      <c r="T68">
        <v>329.52789300000001</v>
      </c>
      <c r="U68">
        <v>329.37148999999999</v>
      </c>
      <c r="V68">
        <v>329.428406</v>
      </c>
      <c r="W68">
        <v>329.60540800000001</v>
      </c>
      <c r="X68">
        <v>329.903503</v>
      </c>
      <c r="Y68">
        <v>330.34484900000001</v>
      </c>
      <c r="Z68">
        <v>330.90063500000002</v>
      </c>
      <c r="AA68">
        <v>331.500336</v>
      </c>
      <c r="AB68">
        <v>332.219604</v>
      </c>
      <c r="AC68">
        <v>333.05191000000002</v>
      </c>
      <c r="AD68">
        <v>334.00796500000001</v>
      </c>
      <c r="AE68">
        <v>335.096588</v>
      </c>
      <c r="AF68">
        <v>336.320831</v>
      </c>
      <c r="AG68">
        <v>337.67028800000003</v>
      </c>
      <c r="AH68">
        <v>339.12164300000001</v>
      </c>
      <c r="AI68">
        <v>340.66891500000003</v>
      </c>
      <c r="AJ68">
        <v>342.33846999999997</v>
      </c>
      <c r="AK68" s="15">
        <v>4.7E-2</v>
      </c>
    </row>
    <row r="69" spans="1:37" x14ac:dyDescent="0.25">
      <c r="A69" t="s">
        <v>937</v>
      </c>
      <c r="B69" t="s">
        <v>1057</v>
      </c>
      <c r="C69" t="s">
        <v>1058</v>
      </c>
      <c r="D69" t="s">
        <v>96</v>
      </c>
      <c r="F69">
        <v>324.20376599999997</v>
      </c>
      <c r="G69">
        <v>513.142517</v>
      </c>
      <c r="H69">
        <v>581.923767</v>
      </c>
      <c r="I69">
        <v>617.21508800000004</v>
      </c>
      <c r="J69">
        <v>645.54040499999996</v>
      </c>
      <c r="K69">
        <v>669.27716099999998</v>
      </c>
      <c r="L69">
        <v>685.52917500000001</v>
      </c>
      <c r="M69">
        <v>704.82379200000003</v>
      </c>
      <c r="N69">
        <v>724.867615</v>
      </c>
      <c r="O69">
        <v>745.95324700000003</v>
      </c>
      <c r="P69">
        <v>767.82946800000002</v>
      </c>
      <c r="Q69">
        <v>790.28491199999996</v>
      </c>
      <c r="R69">
        <v>813.54162599999995</v>
      </c>
      <c r="S69">
        <v>837.691101</v>
      </c>
      <c r="T69">
        <v>862.76403800000003</v>
      </c>
      <c r="U69">
        <v>888.80902100000003</v>
      </c>
      <c r="V69">
        <v>915.58264199999996</v>
      </c>
      <c r="W69">
        <v>943.35180700000001</v>
      </c>
      <c r="X69">
        <v>972.16216999999995</v>
      </c>
      <c r="Y69">
        <v>1002.0510860000001</v>
      </c>
      <c r="Z69">
        <v>1033.0283199999999</v>
      </c>
      <c r="AA69">
        <v>1064.9079589999999</v>
      </c>
      <c r="AB69">
        <v>1097.923096</v>
      </c>
      <c r="AC69">
        <v>1132.120361</v>
      </c>
      <c r="AD69">
        <v>1167.5373540000001</v>
      </c>
      <c r="AE69">
        <v>1204.202759</v>
      </c>
      <c r="AF69">
        <v>1241.5474850000001</v>
      </c>
      <c r="AG69">
        <v>1280.152832</v>
      </c>
      <c r="AH69">
        <v>1320.0981449999999</v>
      </c>
      <c r="AI69">
        <v>1361.474731</v>
      </c>
      <c r="AJ69">
        <v>1404.3580320000001</v>
      </c>
      <c r="AK69" s="15">
        <v>0.05</v>
      </c>
    </row>
    <row r="70" spans="1:37" x14ac:dyDescent="0.25">
      <c r="A70" t="s">
        <v>919</v>
      </c>
      <c r="B70" t="s">
        <v>1059</v>
      </c>
      <c r="C70" t="s">
        <v>1060</v>
      </c>
      <c r="D70" t="s">
        <v>96</v>
      </c>
      <c r="F70">
        <v>222.50332599999999</v>
      </c>
      <c r="G70">
        <v>303.138306</v>
      </c>
      <c r="H70">
        <v>354.51138300000002</v>
      </c>
      <c r="I70">
        <v>383.64614899999998</v>
      </c>
      <c r="J70">
        <v>406.79040500000002</v>
      </c>
      <c r="K70">
        <v>427.41101099999997</v>
      </c>
      <c r="L70">
        <v>444.46627799999999</v>
      </c>
      <c r="M70">
        <v>462.13507099999998</v>
      </c>
      <c r="N70">
        <v>480.43542500000001</v>
      </c>
      <c r="O70">
        <v>499.37918100000002</v>
      </c>
      <c r="P70">
        <v>518.95391800000004</v>
      </c>
      <c r="Q70">
        <v>539.01983600000005</v>
      </c>
      <c r="R70">
        <v>559.72918700000002</v>
      </c>
      <c r="S70">
        <v>581.14923099999999</v>
      </c>
      <c r="T70">
        <v>603.30609100000004</v>
      </c>
      <c r="U70">
        <v>626.23870799999997</v>
      </c>
      <c r="V70">
        <v>649.77941899999996</v>
      </c>
      <c r="W70">
        <v>674.11956799999996</v>
      </c>
      <c r="X70">
        <v>699.29663100000005</v>
      </c>
      <c r="Y70">
        <v>725.34228499999995</v>
      </c>
      <c r="Z70">
        <v>752.26879899999994</v>
      </c>
      <c r="AA70">
        <v>779.944031</v>
      </c>
      <c r="AB70">
        <v>808.54101600000001</v>
      </c>
      <c r="AC70">
        <v>838.09875499999998</v>
      </c>
      <c r="AD70">
        <v>868.64904799999999</v>
      </c>
      <c r="AE70">
        <v>900.21765100000005</v>
      </c>
      <c r="AF70">
        <v>932.381531</v>
      </c>
      <c r="AG70">
        <v>965.57702600000005</v>
      </c>
      <c r="AH70">
        <v>999.86804199999995</v>
      </c>
      <c r="AI70">
        <v>1035.328125</v>
      </c>
      <c r="AJ70">
        <v>1072.019409</v>
      </c>
      <c r="AK70" s="15">
        <v>5.3999999999999999E-2</v>
      </c>
    </row>
    <row r="71" spans="1:37" x14ac:dyDescent="0.25">
      <c r="A71" t="s">
        <v>922</v>
      </c>
      <c r="B71" t="s">
        <v>1061</v>
      </c>
      <c r="C71" t="s">
        <v>1062</v>
      </c>
      <c r="D71" t="s">
        <v>96</v>
      </c>
      <c r="F71">
        <v>22.171417000000002</v>
      </c>
      <c r="G71">
        <v>21.928972000000002</v>
      </c>
      <c r="H71">
        <v>27.222113</v>
      </c>
      <c r="I71">
        <v>30.804752000000001</v>
      </c>
      <c r="J71">
        <v>33.894855</v>
      </c>
      <c r="K71">
        <v>36.346169000000003</v>
      </c>
      <c r="L71">
        <v>37.445999</v>
      </c>
      <c r="M71">
        <v>38.608604</v>
      </c>
      <c r="N71">
        <v>39.756568999999999</v>
      </c>
      <c r="O71">
        <v>41.173324999999998</v>
      </c>
      <c r="P71">
        <v>42.631905000000003</v>
      </c>
      <c r="Q71">
        <v>44.120632000000001</v>
      </c>
      <c r="R71">
        <v>45.651501000000003</v>
      </c>
      <c r="S71">
        <v>47.229728999999999</v>
      </c>
      <c r="T71">
        <v>48.857062999999997</v>
      </c>
      <c r="U71">
        <v>50.536189999999998</v>
      </c>
      <c r="V71">
        <v>52.253304</v>
      </c>
      <c r="W71">
        <v>54.023243000000001</v>
      </c>
      <c r="X71">
        <v>55.848540999999997</v>
      </c>
      <c r="Y71">
        <v>57.731166999999999</v>
      </c>
      <c r="Z71">
        <v>59.672623000000002</v>
      </c>
      <c r="AA71">
        <v>61.661636000000001</v>
      </c>
      <c r="AB71">
        <v>63.711105000000003</v>
      </c>
      <c r="AC71">
        <v>65.823441000000003</v>
      </c>
      <c r="AD71">
        <v>68.000572000000005</v>
      </c>
      <c r="AE71">
        <v>70.243858000000003</v>
      </c>
      <c r="AF71">
        <v>72.519729999999996</v>
      </c>
      <c r="AG71">
        <v>74.861762999999996</v>
      </c>
      <c r="AH71">
        <v>77.274185000000003</v>
      </c>
      <c r="AI71">
        <v>79.761887000000002</v>
      </c>
      <c r="AJ71">
        <v>82.328818999999996</v>
      </c>
      <c r="AK71" s="15">
        <v>4.4999999999999998E-2</v>
      </c>
    </row>
    <row r="72" spans="1:37" x14ac:dyDescent="0.25">
      <c r="A72" t="s">
        <v>925</v>
      </c>
      <c r="B72" t="s">
        <v>1063</v>
      </c>
      <c r="C72" t="s">
        <v>1064</v>
      </c>
      <c r="D72" t="s">
        <v>96</v>
      </c>
      <c r="F72">
        <v>79.529015000000001</v>
      </c>
      <c r="G72">
        <v>188.07524100000001</v>
      </c>
      <c r="H72">
        <v>200.190292</v>
      </c>
      <c r="I72">
        <v>202.76419100000001</v>
      </c>
      <c r="J72">
        <v>204.855118</v>
      </c>
      <c r="K72">
        <v>205.51997399999999</v>
      </c>
      <c r="L72">
        <v>203.61689799999999</v>
      </c>
      <c r="M72">
        <v>204.08012400000001</v>
      </c>
      <c r="N72">
        <v>204.675613</v>
      </c>
      <c r="O72">
        <v>205.400757</v>
      </c>
      <c r="P72">
        <v>206.24363700000001</v>
      </c>
      <c r="Q72">
        <v>207.14447000000001</v>
      </c>
      <c r="R72">
        <v>208.160934</v>
      </c>
      <c r="S72">
        <v>209.31213399999999</v>
      </c>
      <c r="T72">
        <v>210.600876</v>
      </c>
      <c r="U72">
        <v>212.034119</v>
      </c>
      <c r="V72">
        <v>213.54995700000001</v>
      </c>
      <c r="W72">
        <v>215.208969</v>
      </c>
      <c r="X72">
        <v>217.017044</v>
      </c>
      <c r="Y72">
        <v>218.977676</v>
      </c>
      <c r="Z72">
        <v>221.08694499999999</v>
      </c>
      <c r="AA72">
        <v>223.302277</v>
      </c>
      <c r="AB72">
        <v>225.67094399999999</v>
      </c>
      <c r="AC72">
        <v>228.19824199999999</v>
      </c>
      <c r="AD72">
        <v>230.887756</v>
      </c>
      <c r="AE72">
        <v>233.741241</v>
      </c>
      <c r="AF72">
        <v>236.64624000000001</v>
      </c>
      <c r="AG72">
        <v>239.71402</v>
      </c>
      <c r="AH72">
        <v>242.955963</v>
      </c>
      <c r="AI72">
        <v>246.38475</v>
      </c>
      <c r="AJ72">
        <v>250.00971999999999</v>
      </c>
      <c r="AK72" s="15">
        <v>3.9E-2</v>
      </c>
    </row>
    <row r="73" spans="1:37" x14ac:dyDescent="0.25">
      <c r="A73" t="s">
        <v>946</v>
      </c>
      <c r="B73" t="s">
        <v>1065</v>
      </c>
      <c r="C73" t="s">
        <v>1066</v>
      </c>
      <c r="D73" t="s">
        <v>96</v>
      </c>
      <c r="F73">
        <v>519.14111300000002</v>
      </c>
      <c r="G73">
        <v>996.01470900000004</v>
      </c>
      <c r="H73">
        <v>1090.156982</v>
      </c>
      <c r="I73">
        <v>1134.093018</v>
      </c>
      <c r="J73">
        <v>1190.1480710000001</v>
      </c>
      <c r="K73">
        <v>1260.7147219999999</v>
      </c>
      <c r="L73">
        <v>1330.1572269999999</v>
      </c>
      <c r="M73">
        <v>1401.567871</v>
      </c>
      <c r="N73">
        <v>1475.513672</v>
      </c>
      <c r="O73">
        <v>1551.8903809999999</v>
      </c>
      <c r="P73">
        <v>1630.4453120000001</v>
      </c>
      <c r="Q73">
        <v>1711.685669</v>
      </c>
      <c r="R73">
        <v>1796.678101</v>
      </c>
      <c r="S73">
        <v>1885.8808590000001</v>
      </c>
      <c r="T73">
        <v>1979.5205080000001</v>
      </c>
      <c r="U73">
        <v>2077.8869629999999</v>
      </c>
      <c r="V73">
        <v>2180.3955080000001</v>
      </c>
      <c r="W73">
        <v>2288.0278320000002</v>
      </c>
      <c r="X73">
        <v>2401.0083009999998</v>
      </c>
      <c r="Y73">
        <v>2519.591797</v>
      </c>
      <c r="Z73">
        <v>2643.9157709999999</v>
      </c>
      <c r="AA73">
        <v>2772.4406739999999</v>
      </c>
      <c r="AB73">
        <v>2907.2429200000001</v>
      </c>
      <c r="AC73">
        <v>3048.6232909999999</v>
      </c>
      <c r="AD73">
        <v>3196.9289549999999</v>
      </c>
      <c r="AE73">
        <v>3352.4821780000002</v>
      </c>
      <c r="AF73">
        <v>3513.3295899999998</v>
      </c>
      <c r="AG73">
        <v>3681.8771969999998</v>
      </c>
      <c r="AH73">
        <v>3858.4916990000002</v>
      </c>
      <c r="AI73">
        <v>4043.5505370000001</v>
      </c>
      <c r="AJ73">
        <v>4237.4829099999997</v>
      </c>
      <c r="AK73" s="15">
        <v>7.1999999999999995E-2</v>
      </c>
    </row>
    <row r="74" spans="1:37" x14ac:dyDescent="0.25">
      <c r="A74" t="s">
        <v>919</v>
      </c>
      <c r="B74" t="s">
        <v>1067</v>
      </c>
      <c r="C74" t="s">
        <v>1068</v>
      </c>
      <c r="D74" t="s">
        <v>96</v>
      </c>
      <c r="F74">
        <v>317.842468</v>
      </c>
      <c r="G74">
        <v>656.21966599999996</v>
      </c>
      <c r="H74">
        <v>720.87536599999999</v>
      </c>
      <c r="I74">
        <v>753.74664299999995</v>
      </c>
      <c r="J74">
        <v>797.96801800000003</v>
      </c>
      <c r="K74">
        <v>853.87567100000001</v>
      </c>
      <c r="L74">
        <v>910.13464399999998</v>
      </c>
      <c r="M74">
        <v>968.44427499999995</v>
      </c>
      <c r="N74">
        <v>1029.2138669999999</v>
      </c>
      <c r="O74">
        <v>1092.3760990000001</v>
      </c>
      <c r="P74">
        <v>1157.749268</v>
      </c>
      <c r="Q74">
        <v>1225.7227780000001</v>
      </c>
      <c r="R74">
        <v>1297.096313</v>
      </c>
      <c r="S74">
        <v>1372.243408</v>
      </c>
      <c r="T74">
        <v>1451.368774</v>
      </c>
      <c r="U74">
        <v>1534.728638</v>
      </c>
      <c r="V74">
        <v>1621.925659</v>
      </c>
      <c r="W74">
        <v>1713.729126</v>
      </c>
      <c r="X74">
        <v>1810.349731</v>
      </c>
      <c r="Y74">
        <v>1912.02478</v>
      </c>
      <c r="Z74">
        <v>2018.8983149999999</v>
      </c>
      <c r="AA74">
        <v>2129.8015140000002</v>
      </c>
      <c r="AB74">
        <v>2246.391357</v>
      </c>
      <c r="AC74">
        <v>2368.9467770000001</v>
      </c>
      <c r="AD74">
        <v>2497.7866210000002</v>
      </c>
      <c r="AE74">
        <v>2633.2126459999999</v>
      </c>
      <c r="AF74">
        <v>2773.6977539999998</v>
      </c>
      <c r="AG74">
        <v>2921.2089839999999</v>
      </c>
      <c r="AH74">
        <v>3076.0815429999998</v>
      </c>
      <c r="AI74">
        <v>3238.6589359999998</v>
      </c>
      <c r="AJ74">
        <v>3409.3308109999998</v>
      </c>
      <c r="AK74" s="15">
        <v>8.2000000000000003E-2</v>
      </c>
    </row>
    <row r="75" spans="1:37" x14ac:dyDescent="0.25">
      <c r="A75" t="s">
        <v>922</v>
      </c>
      <c r="B75" t="s">
        <v>1069</v>
      </c>
      <c r="C75" t="s">
        <v>1070</v>
      </c>
      <c r="D75" t="s">
        <v>96</v>
      </c>
      <c r="F75">
        <v>79.709907999999999</v>
      </c>
      <c r="G75">
        <v>78.434432999999999</v>
      </c>
      <c r="H75">
        <v>100.01739499999999</v>
      </c>
      <c r="I75">
        <v>113.585022</v>
      </c>
      <c r="J75">
        <v>123.03608699999999</v>
      </c>
      <c r="K75">
        <v>130.00509600000001</v>
      </c>
      <c r="L75">
        <v>135.94783000000001</v>
      </c>
      <c r="M75">
        <v>142.02354399999999</v>
      </c>
      <c r="N75">
        <v>148.26393100000001</v>
      </c>
      <c r="O75">
        <v>154.66868600000001</v>
      </c>
      <c r="P75">
        <v>161.23026999999999</v>
      </c>
      <c r="Q75">
        <v>167.95318599999999</v>
      </c>
      <c r="R75">
        <v>174.90744000000001</v>
      </c>
      <c r="S75">
        <v>182.11494400000001</v>
      </c>
      <c r="T75">
        <v>189.586365</v>
      </c>
      <c r="U75">
        <v>197.334641</v>
      </c>
      <c r="V75">
        <v>205.29963699999999</v>
      </c>
      <c r="W75">
        <v>213.55779999999999</v>
      </c>
      <c r="X75">
        <v>222.11875900000001</v>
      </c>
      <c r="Y75">
        <v>230.993256</v>
      </c>
      <c r="Z75">
        <v>240.188705</v>
      </c>
      <c r="AA75">
        <v>249.595001</v>
      </c>
      <c r="AB75">
        <v>259.34072900000001</v>
      </c>
      <c r="AC75">
        <v>269.43908699999997</v>
      </c>
      <c r="AD75">
        <v>279.904877</v>
      </c>
      <c r="AE75">
        <v>290.75064099999997</v>
      </c>
      <c r="AF75">
        <v>301.839111</v>
      </c>
      <c r="AG75">
        <v>313.31616200000002</v>
      </c>
      <c r="AH75">
        <v>325.20593300000002</v>
      </c>
      <c r="AI75">
        <v>337.53515599999997</v>
      </c>
      <c r="AJ75">
        <v>350.33032200000002</v>
      </c>
      <c r="AK75" s="15">
        <v>5.0999999999999997E-2</v>
      </c>
    </row>
    <row r="76" spans="1:37" x14ac:dyDescent="0.25">
      <c r="A76" t="s">
        <v>925</v>
      </c>
      <c r="B76" t="s">
        <v>1071</v>
      </c>
      <c r="C76" t="s">
        <v>1072</v>
      </c>
      <c r="D76" t="s">
        <v>96</v>
      </c>
      <c r="F76">
        <v>121.58875999999999</v>
      </c>
      <c r="G76">
        <v>261.36059599999999</v>
      </c>
      <c r="H76">
        <v>269.26422100000002</v>
      </c>
      <c r="I76">
        <v>266.76135299999999</v>
      </c>
      <c r="J76">
        <v>269.14395100000002</v>
      </c>
      <c r="K76">
        <v>276.83401500000002</v>
      </c>
      <c r="L76">
        <v>284.07476800000001</v>
      </c>
      <c r="M76">
        <v>291.10012799999998</v>
      </c>
      <c r="N76">
        <v>298.03582799999998</v>
      </c>
      <c r="O76">
        <v>304.845642</v>
      </c>
      <c r="P76">
        <v>311.46579000000003</v>
      </c>
      <c r="Q76">
        <v>318.00967400000002</v>
      </c>
      <c r="R76">
        <v>324.67431599999998</v>
      </c>
      <c r="S76">
        <v>331.52246100000002</v>
      </c>
      <c r="T76">
        <v>338.56536899999998</v>
      </c>
      <c r="U76">
        <v>345.823669</v>
      </c>
      <c r="V76">
        <v>353.17004400000002</v>
      </c>
      <c r="W76">
        <v>360.74108899999999</v>
      </c>
      <c r="X76">
        <v>368.53988600000002</v>
      </c>
      <c r="Y76">
        <v>376.57369999999997</v>
      </c>
      <c r="Z76">
        <v>384.82885700000003</v>
      </c>
      <c r="AA76">
        <v>393.04409800000002</v>
      </c>
      <c r="AB76">
        <v>401.51068099999998</v>
      </c>
      <c r="AC76">
        <v>410.237549</v>
      </c>
      <c r="AD76">
        <v>419.23745700000001</v>
      </c>
      <c r="AE76">
        <v>428.51876800000002</v>
      </c>
      <c r="AF76">
        <v>437.79281600000002</v>
      </c>
      <c r="AG76">
        <v>447.35195900000002</v>
      </c>
      <c r="AH76">
        <v>457.20400999999998</v>
      </c>
      <c r="AI76">
        <v>467.35635400000001</v>
      </c>
      <c r="AJ76">
        <v>477.82162499999998</v>
      </c>
      <c r="AK76" s="15">
        <v>4.7E-2</v>
      </c>
    </row>
    <row r="77" spans="1:37" x14ac:dyDescent="0.25">
      <c r="A77" t="s">
        <v>955</v>
      </c>
      <c r="B77" t="s">
        <v>1073</v>
      </c>
      <c r="C77" t="s">
        <v>1074</v>
      </c>
      <c r="D77" t="s">
        <v>96</v>
      </c>
      <c r="F77">
        <v>2190.9296880000002</v>
      </c>
      <c r="G77">
        <v>4763.0976559999999</v>
      </c>
      <c r="H77">
        <v>5315.5385740000002</v>
      </c>
      <c r="I77">
        <v>5567.2109380000002</v>
      </c>
      <c r="J77">
        <v>5797.4501950000003</v>
      </c>
      <c r="K77">
        <v>6030.4804690000001</v>
      </c>
      <c r="L77">
        <v>6226.6757809999999</v>
      </c>
      <c r="M77">
        <v>6417.2714839999999</v>
      </c>
      <c r="N77">
        <v>6622.4086909999996</v>
      </c>
      <c r="O77">
        <v>6831.033203</v>
      </c>
      <c r="P77">
        <v>7042.9389650000003</v>
      </c>
      <c r="Q77">
        <v>7260.3349609999996</v>
      </c>
      <c r="R77">
        <v>7481.8935549999997</v>
      </c>
      <c r="S77">
        <v>7709.7993159999996</v>
      </c>
      <c r="T77">
        <v>7945.9960940000001</v>
      </c>
      <c r="U77">
        <v>8190.1567379999997</v>
      </c>
      <c r="V77">
        <v>8442.4785159999992</v>
      </c>
      <c r="W77">
        <v>8703.9160159999992</v>
      </c>
      <c r="X77">
        <v>8974.6103519999997</v>
      </c>
      <c r="Y77">
        <v>9254.9775389999995</v>
      </c>
      <c r="Z77">
        <v>9545.359375</v>
      </c>
      <c r="AA77">
        <v>9845.7167969999991</v>
      </c>
      <c r="AB77">
        <v>10156.005859000001</v>
      </c>
      <c r="AC77">
        <v>10476.180664</v>
      </c>
      <c r="AD77">
        <v>10806.096680000001</v>
      </c>
      <c r="AE77">
        <v>11146.545898</v>
      </c>
      <c r="AF77">
        <v>11497.783203000001</v>
      </c>
      <c r="AG77">
        <v>11860.214844</v>
      </c>
      <c r="AH77">
        <v>12235.238281</v>
      </c>
      <c r="AI77">
        <v>12623.852539</v>
      </c>
      <c r="AJ77">
        <v>13026.296875</v>
      </c>
      <c r="AK77" s="15">
        <v>6.0999999999999999E-2</v>
      </c>
    </row>
    <row r="78" spans="1:37" x14ac:dyDescent="0.25">
      <c r="A78" t="s">
        <v>919</v>
      </c>
      <c r="B78" t="s">
        <v>1075</v>
      </c>
      <c r="C78" t="s">
        <v>1076</v>
      </c>
      <c r="D78" t="s">
        <v>96</v>
      </c>
      <c r="F78">
        <v>1469.143311</v>
      </c>
      <c r="G78">
        <v>3170.7810060000002</v>
      </c>
      <c r="H78">
        <v>3526.5996089999999</v>
      </c>
      <c r="I78">
        <v>3683.6972660000001</v>
      </c>
      <c r="J78">
        <v>3837.7514649999998</v>
      </c>
      <c r="K78">
        <v>4024.29126</v>
      </c>
      <c r="L78">
        <v>4188.0688479999999</v>
      </c>
      <c r="M78">
        <v>4354.8955079999996</v>
      </c>
      <c r="N78">
        <v>4525.9194340000004</v>
      </c>
      <c r="O78">
        <v>4700.1372069999998</v>
      </c>
      <c r="P78">
        <v>4877.375</v>
      </c>
      <c r="Q78">
        <v>5059.1909180000002</v>
      </c>
      <c r="R78">
        <v>5244.626953</v>
      </c>
      <c r="S78">
        <v>5435.2568359999996</v>
      </c>
      <c r="T78">
        <v>5632.5151370000003</v>
      </c>
      <c r="U78">
        <v>5836.2006840000004</v>
      </c>
      <c r="V78">
        <v>6046.486328</v>
      </c>
      <c r="W78">
        <v>6264.1000979999999</v>
      </c>
      <c r="X78">
        <v>6489.1816410000001</v>
      </c>
      <c r="Y78">
        <v>6722.0747069999998</v>
      </c>
      <c r="Z78">
        <v>6963.0478519999997</v>
      </c>
      <c r="AA78">
        <v>7212.1220700000003</v>
      </c>
      <c r="AB78">
        <v>7469.2905270000001</v>
      </c>
      <c r="AC78">
        <v>7734.5463870000003</v>
      </c>
      <c r="AD78">
        <v>8007.8027339999999</v>
      </c>
      <c r="AE78">
        <v>8289.6894530000009</v>
      </c>
      <c r="AF78">
        <v>8580.4296880000002</v>
      </c>
      <c r="AG78">
        <v>8880.3652340000008</v>
      </c>
      <c r="AH78">
        <v>9190.5927730000003</v>
      </c>
      <c r="AI78">
        <v>9511.9169920000004</v>
      </c>
      <c r="AJ78">
        <v>9844.5527340000008</v>
      </c>
      <c r="AK78" s="15">
        <v>6.5000000000000002E-2</v>
      </c>
    </row>
    <row r="79" spans="1:37" x14ac:dyDescent="0.25">
      <c r="A79" t="s">
        <v>922</v>
      </c>
      <c r="B79" t="s">
        <v>1077</v>
      </c>
      <c r="C79" t="s">
        <v>1078</v>
      </c>
      <c r="D79" t="s">
        <v>96</v>
      </c>
      <c r="F79">
        <v>408.07586700000002</v>
      </c>
      <c r="G79">
        <v>578.08599900000002</v>
      </c>
      <c r="H79">
        <v>740.91693099999998</v>
      </c>
      <c r="I79">
        <v>843.07989499999996</v>
      </c>
      <c r="J79">
        <v>912.82647699999995</v>
      </c>
      <c r="K79">
        <v>962.44134499999996</v>
      </c>
      <c r="L79">
        <v>995.47180200000003</v>
      </c>
      <c r="M79">
        <v>1029.0047609999999</v>
      </c>
      <c r="N79">
        <v>1063.2680660000001</v>
      </c>
      <c r="O79">
        <v>1098.082275</v>
      </c>
      <c r="P79">
        <v>1133.4266359999999</v>
      </c>
      <c r="Q79">
        <v>1169.5848390000001</v>
      </c>
      <c r="R79">
        <v>1206.3916019999999</v>
      </c>
      <c r="S79">
        <v>1244.1295170000001</v>
      </c>
      <c r="T79">
        <v>1283.0493160000001</v>
      </c>
      <c r="U79">
        <v>1323.106567</v>
      </c>
      <c r="V79">
        <v>1364.3278809999999</v>
      </c>
      <c r="W79">
        <v>1406.8510739999999</v>
      </c>
      <c r="X79">
        <v>1450.6967770000001</v>
      </c>
      <c r="Y79">
        <v>1495.922241</v>
      </c>
      <c r="Z79">
        <v>1542.601318</v>
      </c>
      <c r="AA79">
        <v>1590.7113039999999</v>
      </c>
      <c r="AB79">
        <v>1640.2497559999999</v>
      </c>
      <c r="AC79">
        <v>1691.209717</v>
      </c>
      <c r="AD79">
        <v>1743.5742190000001</v>
      </c>
      <c r="AE79">
        <v>1797.446533</v>
      </c>
      <c r="AF79">
        <v>1852.854126</v>
      </c>
      <c r="AG79">
        <v>1909.8516850000001</v>
      </c>
      <c r="AH79">
        <v>1968.6335449999999</v>
      </c>
      <c r="AI79">
        <v>2029.3396</v>
      </c>
      <c r="AJ79">
        <v>2092.0095209999999</v>
      </c>
      <c r="AK79" s="15">
        <v>5.6000000000000001E-2</v>
      </c>
    </row>
    <row r="80" spans="1:37" x14ac:dyDescent="0.25">
      <c r="A80" t="s">
        <v>925</v>
      </c>
      <c r="B80" t="s">
        <v>1079</v>
      </c>
      <c r="C80" t="s">
        <v>1080</v>
      </c>
      <c r="D80" t="s">
        <v>96</v>
      </c>
      <c r="F80">
        <v>313.71038800000002</v>
      </c>
      <c r="G80">
        <v>1014.230591</v>
      </c>
      <c r="H80">
        <v>1048.0219729999999</v>
      </c>
      <c r="I80">
        <v>1040.433716</v>
      </c>
      <c r="J80">
        <v>1046.8720699999999</v>
      </c>
      <c r="K80">
        <v>1043.7479249999999</v>
      </c>
      <c r="L80">
        <v>1043.1351320000001</v>
      </c>
      <c r="M80">
        <v>1033.3710940000001</v>
      </c>
      <c r="N80">
        <v>1033.221313</v>
      </c>
      <c r="O80">
        <v>1032.813232</v>
      </c>
      <c r="P80">
        <v>1032.1373289999999</v>
      </c>
      <c r="Q80">
        <v>1031.5592039999999</v>
      </c>
      <c r="R80">
        <v>1030.8747559999999</v>
      </c>
      <c r="S80">
        <v>1030.413086</v>
      </c>
      <c r="T80">
        <v>1030.431519</v>
      </c>
      <c r="U80">
        <v>1030.8496090000001</v>
      </c>
      <c r="V80">
        <v>1031.6639399999999</v>
      </c>
      <c r="W80">
        <v>1032.9644780000001</v>
      </c>
      <c r="X80">
        <v>1034.731567</v>
      </c>
      <c r="Y80">
        <v>1036.980591</v>
      </c>
      <c r="Z80">
        <v>1039.7094729999999</v>
      </c>
      <c r="AA80">
        <v>1042.8835449999999</v>
      </c>
      <c r="AB80">
        <v>1046.466187</v>
      </c>
      <c r="AC80">
        <v>1050.424438</v>
      </c>
      <c r="AD80">
        <v>1054.7196039999999</v>
      </c>
      <c r="AE80">
        <v>1059.4105219999999</v>
      </c>
      <c r="AF80">
        <v>1064.4985349999999</v>
      </c>
      <c r="AG80">
        <v>1069.9975589999999</v>
      </c>
      <c r="AH80">
        <v>1076.0112300000001</v>
      </c>
      <c r="AI80">
        <v>1082.595337</v>
      </c>
      <c r="AJ80">
        <v>1089.7344969999999</v>
      </c>
      <c r="AK80" s="15">
        <v>4.2000000000000003E-2</v>
      </c>
    </row>
    <row r="81" spans="1:37" x14ac:dyDescent="0.25">
      <c r="A81" t="s">
        <v>964</v>
      </c>
      <c r="B81" t="s">
        <v>1081</v>
      </c>
      <c r="C81" t="s">
        <v>1082</v>
      </c>
      <c r="D81" t="s">
        <v>96</v>
      </c>
      <c r="F81">
        <v>285.69281000000001</v>
      </c>
      <c r="G81">
        <v>846.16937299999995</v>
      </c>
      <c r="H81">
        <v>967.689392</v>
      </c>
      <c r="I81">
        <v>1022.170288</v>
      </c>
      <c r="J81">
        <v>1073.7326660000001</v>
      </c>
      <c r="K81">
        <v>1127.3466800000001</v>
      </c>
      <c r="L81">
        <v>1178.3679199999999</v>
      </c>
      <c r="M81">
        <v>1231.5318600000001</v>
      </c>
      <c r="N81">
        <v>1286.8570560000001</v>
      </c>
      <c r="O81">
        <v>1344.505737</v>
      </c>
      <c r="P81">
        <v>1404.679932</v>
      </c>
      <c r="Q81">
        <v>1467.232422</v>
      </c>
      <c r="R81">
        <v>1532.8664550000001</v>
      </c>
      <c r="S81">
        <v>1601.997803</v>
      </c>
      <c r="T81">
        <v>1674.9204099999999</v>
      </c>
      <c r="U81">
        <v>1751.9448239999999</v>
      </c>
      <c r="V81">
        <v>1833.039307</v>
      </c>
      <c r="W81">
        <v>1918.5310059999999</v>
      </c>
      <c r="X81">
        <v>2008.6201169999999</v>
      </c>
      <c r="Y81">
        <v>2103.6933589999999</v>
      </c>
      <c r="Z81">
        <v>2203.852539</v>
      </c>
      <c r="AA81">
        <v>2308.7858890000002</v>
      </c>
      <c r="AB81">
        <v>2419.328857</v>
      </c>
      <c r="AC81">
        <v>2535.970703</v>
      </c>
      <c r="AD81">
        <v>2659.08374</v>
      </c>
      <c r="AE81">
        <v>2788.9865719999998</v>
      </c>
      <c r="AF81">
        <v>2925.1997070000002</v>
      </c>
      <c r="AG81">
        <v>3069.0119629999999</v>
      </c>
      <c r="AH81">
        <v>3220.9409179999998</v>
      </c>
      <c r="AI81">
        <v>3381.6171880000002</v>
      </c>
      <c r="AJ81">
        <v>3551.6032709999999</v>
      </c>
      <c r="AK81" s="15">
        <v>8.7999999999999995E-2</v>
      </c>
    </row>
    <row r="82" spans="1:37" x14ac:dyDescent="0.25">
      <c r="A82" t="s">
        <v>919</v>
      </c>
      <c r="B82" t="s">
        <v>1083</v>
      </c>
      <c r="C82" t="s">
        <v>1084</v>
      </c>
      <c r="D82" t="s">
        <v>96</v>
      </c>
      <c r="F82">
        <v>114.46616400000001</v>
      </c>
      <c r="G82">
        <v>345.751282</v>
      </c>
      <c r="H82">
        <v>405.02905299999998</v>
      </c>
      <c r="I82">
        <v>436.73086499999999</v>
      </c>
      <c r="J82">
        <v>467.46078499999999</v>
      </c>
      <c r="K82">
        <v>499.22152699999998</v>
      </c>
      <c r="L82">
        <v>530.465149</v>
      </c>
      <c r="M82">
        <v>563.32183799999996</v>
      </c>
      <c r="N82">
        <v>597.82946800000002</v>
      </c>
      <c r="O82">
        <v>634.09326199999998</v>
      </c>
      <c r="P82">
        <v>672.24017300000003</v>
      </c>
      <c r="Q82">
        <v>712.232483</v>
      </c>
      <c r="R82">
        <v>754.444885</v>
      </c>
      <c r="S82">
        <v>799.12664800000005</v>
      </c>
      <c r="T82">
        <v>846.47436500000003</v>
      </c>
      <c r="U82">
        <v>896.69891399999995</v>
      </c>
      <c r="V82">
        <v>949.83978300000001</v>
      </c>
      <c r="W82">
        <v>1006.121155</v>
      </c>
      <c r="X82">
        <v>1065.7060550000001</v>
      </c>
      <c r="Y82">
        <v>1128.8608400000001</v>
      </c>
      <c r="Z82">
        <v>1195.700439</v>
      </c>
      <c r="AA82">
        <v>1266.1170649999999</v>
      </c>
      <c r="AB82">
        <v>1340.6273189999999</v>
      </c>
      <c r="AC82">
        <v>1419.5711670000001</v>
      </c>
      <c r="AD82">
        <v>1503.2299800000001</v>
      </c>
      <c r="AE82">
        <v>1591.860596</v>
      </c>
      <c r="AF82">
        <v>1685.2626949999999</v>
      </c>
      <c r="AG82">
        <v>1784.2520750000001</v>
      </c>
      <c r="AH82">
        <v>1889.2154539999999</v>
      </c>
      <c r="AI82">
        <v>2000.6138920000001</v>
      </c>
      <c r="AJ82">
        <v>2118.876953</v>
      </c>
      <c r="AK82" s="15">
        <v>0.10199999999999999</v>
      </c>
    </row>
    <row r="83" spans="1:37" x14ac:dyDescent="0.25">
      <c r="A83" t="s">
        <v>922</v>
      </c>
      <c r="B83" t="s">
        <v>1085</v>
      </c>
      <c r="C83" t="s">
        <v>1086</v>
      </c>
      <c r="D83" t="s">
        <v>96</v>
      </c>
      <c r="F83">
        <v>87.916466</v>
      </c>
      <c r="G83">
        <v>93.486816000000005</v>
      </c>
      <c r="H83">
        <v>121.369308</v>
      </c>
      <c r="I83">
        <v>137.19729599999999</v>
      </c>
      <c r="J83">
        <v>150.948746</v>
      </c>
      <c r="K83">
        <v>159.404999</v>
      </c>
      <c r="L83">
        <v>166.96148700000001</v>
      </c>
      <c r="M83">
        <v>174.784119</v>
      </c>
      <c r="N83">
        <v>182.87174999999999</v>
      </c>
      <c r="O83">
        <v>191.24243200000001</v>
      </c>
      <c r="P83">
        <v>199.92021199999999</v>
      </c>
      <c r="Q83">
        <v>208.87910500000001</v>
      </c>
      <c r="R83">
        <v>218.213303</v>
      </c>
      <c r="S83">
        <v>227.97601299999999</v>
      </c>
      <c r="T83">
        <v>238.202957</v>
      </c>
      <c r="U83">
        <v>248.93090799999999</v>
      </c>
      <c r="V83">
        <v>260.14819299999999</v>
      </c>
      <c r="W83">
        <v>271.893036</v>
      </c>
      <c r="X83">
        <v>284.18499800000001</v>
      </c>
      <c r="Y83">
        <v>297.06915300000003</v>
      </c>
      <c r="Z83">
        <v>310.55740400000002</v>
      </c>
      <c r="AA83">
        <v>324.59207199999997</v>
      </c>
      <c r="AB83">
        <v>339.27908300000001</v>
      </c>
      <c r="AC83">
        <v>354.67489599999999</v>
      </c>
      <c r="AD83">
        <v>370.81826799999999</v>
      </c>
      <c r="AE83">
        <v>387.73968500000001</v>
      </c>
      <c r="AF83">
        <v>405.35858200000001</v>
      </c>
      <c r="AG83">
        <v>423.837738</v>
      </c>
      <c r="AH83">
        <v>443.23232999999999</v>
      </c>
      <c r="AI83">
        <v>463.61025999999998</v>
      </c>
      <c r="AJ83">
        <v>485.02951000000002</v>
      </c>
      <c r="AK83" s="15">
        <v>5.8999999999999997E-2</v>
      </c>
    </row>
    <row r="84" spans="1:37" x14ac:dyDescent="0.25">
      <c r="A84" t="s">
        <v>925</v>
      </c>
      <c r="B84" t="s">
        <v>1087</v>
      </c>
      <c r="C84" t="s">
        <v>1088</v>
      </c>
      <c r="D84" t="s">
        <v>96</v>
      </c>
      <c r="F84">
        <v>83.310196000000005</v>
      </c>
      <c r="G84">
        <v>406.93127399999997</v>
      </c>
      <c r="H84">
        <v>441.29101600000001</v>
      </c>
      <c r="I84">
        <v>448.24215700000002</v>
      </c>
      <c r="J84">
        <v>455.32312000000002</v>
      </c>
      <c r="K84">
        <v>468.72009300000002</v>
      </c>
      <c r="L84">
        <v>480.94131499999997</v>
      </c>
      <c r="M84">
        <v>493.42593399999998</v>
      </c>
      <c r="N84">
        <v>506.15579200000002</v>
      </c>
      <c r="O84">
        <v>519.17004399999996</v>
      </c>
      <c r="P84">
        <v>532.51946999999996</v>
      </c>
      <c r="Q84">
        <v>546.12091099999998</v>
      </c>
      <c r="R84">
        <v>560.20831299999998</v>
      </c>
      <c r="S84">
        <v>574.89514199999996</v>
      </c>
      <c r="T84">
        <v>590.24310300000002</v>
      </c>
      <c r="U84">
        <v>606.31500200000005</v>
      </c>
      <c r="V84">
        <v>623.05120799999997</v>
      </c>
      <c r="W84">
        <v>640.51684599999999</v>
      </c>
      <c r="X84">
        <v>658.72900400000003</v>
      </c>
      <c r="Y84">
        <v>677.76348900000005</v>
      </c>
      <c r="Z84">
        <v>697.594604</v>
      </c>
      <c r="AA84">
        <v>718.07672100000002</v>
      </c>
      <c r="AB84">
        <v>739.42242399999998</v>
      </c>
      <c r="AC84">
        <v>761.72473100000002</v>
      </c>
      <c r="AD84">
        <v>785.03558299999997</v>
      </c>
      <c r="AE84">
        <v>809.386169</v>
      </c>
      <c r="AF84">
        <v>834.57843000000003</v>
      </c>
      <c r="AG84">
        <v>860.92205799999999</v>
      </c>
      <c r="AH84">
        <v>888.49322500000005</v>
      </c>
      <c r="AI84">
        <v>917.39294400000006</v>
      </c>
      <c r="AJ84">
        <v>947.69671600000004</v>
      </c>
      <c r="AK84" s="15">
        <v>8.4000000000000005E-2</v>
      </c>
    </row>
    <row r="85" spans="1:37" x14ac:dyDescent="0.25">
      <c r="A85" t="s">
        <v>973</v>
      </c>
      <c r="B85" t="s">
        <v>1089</v>
      </c>
      <c r="C85" t="s">
        <v>1090</v>
      </c>
      <c r="D85" t="s">
        <v>96</v>
      </c>
      <c r="F85">
        <v>843.17334000000005</v>
      </c>
      <c r="G85">
        <v>1200.038818</v>
      </c>
      <c r="H85">
        <v>1410.625</v>
      </c>
      <c r="I85">
        <v>1534.7092290000001</v>
      </c>
      <c r="J85">
        <v>1641.6716309999999</v>
      </c>
      <c r="K85">
        <v>1722.048828</v>
      </c>
      <c r="L85">
        <v>1801.9670410000001</v>
      </c>
      <c r="M85">
        <v>1885.2639160000001</v>
      </c>
      <c r="N85">
        <v>1969.251953</v>
      </c>
      <c r="O85">
        <v>2060.4038089999999</v>
      </c>
      <c r="P85">
        <v>2155.4384770000001</v>
      </c>
      <c r="Q85">
        <v>2253.3100589999999</v>
      </c>
      <c r="R85">
        <v>2355.3891600000002</v>
      </c>
      <c r="S85">
        <v>2461.9733890000002</v>
      </c>
      <c r="T85">
        <v>2573.2219239999999</v>
      </c>
      <c r="U85">
        <v>2689.3215329999998</v>
      </c>
      <c r="V85">
        <v>2809.8232419999999</v>
      </c>
      <c r="W85">
        <v>2935.3579100000002</v>
      </c>
      <c r="X85">
        <v>3066.21875</v>
      </c>
      <c r="Y85">
        <v>3202.5996089999999</v>
      </c>
      <c r="Z85">
        <v>3344.5893550000001</v>
      </c>
      <c r="AA85">
        <v>3491.3083499999998</v>
      </c>
      <c r="AB85">
        <v>3643.9809570000002</v>
      </c>
      <c r="AC85">
        <v>3802.8544919999999</v>
      </c>
      <c r="AD85">
        <v>3968.1645509999998</v>
      </c>
      <c r="AE85">
        <v>4140.1821289999998</v>
      </c>
      <c r="AF85">
        <v>4317.3881840000004</v>
      </c>
      <c r="AG85">
        <v>4501.7309569999998</v>
      </c>
      <c r="AH85">
        <v>4693.470703</v>
      </c>
      <c r="AI85">
        <v>4892.8618159999996</v>
      </c>
      <c r="AJ85">
        <v>5100.2954099999997</v>
      </c>
      <c r="AK85" s="15">
        <v>6.2E-2</v>
      </c>
    </row>
    <row r="86" spans="1:37" x14ac:dyDescent="0.25">
      <c r="A86" t="s">
        <v>919</v>
      </c>
      <c r="B86" t="s">
        <v>1091</v>
      </c>
      <c r="C86" t="s">
        <v>1092</v>
      </c>
      <c r="D86" t="s">
        <v>96</v>
      </c>
      <c r="F86">
        <v>319.58038299999998</v>
      </c>
      <c r="G86">
        <v>561.34887700000002</v>
      </c>
      <c r="H86">
        <v>646.46533199999999</v>
      </c>
      <c r="I86">
        <v>701.42236300000002</v>
      </c>
      <c r="J86">
        <v>741.77508499999999</v>
      </c>
      <c r="K86">
        <v>783.34783900000002</v>
      </c>
      <c r="L86">
        <v>825.20349099999999</v>
      </c>
      <c r="M86">
        <v>868.93981900000006</v>
      </c>
      <c r="N86">
        <v>914.83599900000002</v>
      </c>
      <c r="O86">
        <v>962.75878899999998</v>
      </c>
      <c r="P86">
        <v>1012.842346</v>
      </c>
      <c r="Q86">
        <v>1064.8054199999999</v>
      </c>
      <c r="R86">
        <v>1119.140625</v>
      </c>
      <c r="S86">
        <v>1176.060913</v>
      </c>
      <c r="T86">
        <v>1235.6553960000001</v>
      </c>
      <c r="U86">
        <v>1298.0451660000001</v>
      </c>
      <c r="V86">
        <v>1362.97522</v>
      </c>
      <c r="W86">
        <v>1430.783447</v>
      </c>
      <c r="X86">
        <v>1501.6639399999999</v>
      </c>
      <c r="Y86">
        <v>1575.7307129999999</v>
      </c>
      <c r="Z86">
        <v>1653.0145259999999</v>
      </c>
      <c r="AA86">
        <v>1733.130615</v>
      </c>
      <c r="AB86">
        <v>1816.6777340000001</v>
      </c>
      <c r="AC86">
        <v>1903.8092039999999</v>
      </c>
      <c r="AD86">
        <v>1994.664307</v>
      </c>
      <c r="AE86">
        <v>2089.413086</v>
      </c>
      <c r="AF86">
        <v>2187.5014649999998</v>
      </c>
      <c r="AG86">
        <v>2289.7727049999999</v>
      </c>
      <c r="AH86">
        <v>2396.3835450000001</v>
      </c>
      <c r="AI86">
        <v>2507.494385</v>
      </c>
      <c r="AJ86">
        <v>2623.3637699999999</v>
      </c>
      <c r="AK86" s="15">
        <v>7.2999999999999995E-2</v>
      </c>
    </row>
    <row r="87" spans="1:37" x14ac:dyDescent="0.25">
      <c r="A87" t="s">
        <v>922</v>
      </c>
      <c r="B87" t="s">
        <v>1093</v>
      </c>
      <c r="C87" t="s">
        <v>1094</v>
      </c>
      <c r="D87" t="s">
        <v>96</v>
      </c>
      <c r="F87">
        <v>488.570312</v>
      </c>
      <c r="G87">
        <v>497.24173000000002</v>
      </c>
      <c r="H87">
        <v>614.11077899999998</v>
      </c>
      <c r="I87">
        <v>681.41992200000004</v>
      </c>
      <c r="J87">
        <v>741.53448500000002</v>
      </c>
      <c r="K87">
        <v>778.00116000000003</v>
      </c>
      <c r="L87">
        <v>813.84710700000005</v>
      </c>
      <c r="M87">
        <v>851.05035399999997</v>
      </c>
      <c r="N87">
        <v>889.74591099999998</v>
      </c>
      <c r="O87">
        <v>929.97436500000003</v>
      </c>
      <c r="P87">
        <v>971.81549099999995</v>
      </c>
      <c r="Q87">
        <v>1014.515137</v>
      </c>
      <c r="R87">
        <v>1058.919189</v>
      </c>
      <c r="S87">
        <v>1105.078857</v>
      </c>
      <c r="T87">
        <v>1153.065308</v>
      </c>
      <c r="U87">
        <v>1202.937134</v>
      </c>
      <c r="V87">
        <v>1254.5589600000001</v>
      </c>
      <c r="W87">
        <v>1308.181519</v>
      </c>
      <c r="X87">
        <v>1363.8826899999999</v>
      </c>
      <c r="Y87">
        <v>1421.7391359999999</v>
      </c>
      <c r="Z87">
        <v>1481.8201899999999</v>
      </c>
      <c r="AA87">
        <v>1543.6839600000001</v>
      </c>
      <c r="AB87">
        <v>1607.891357</v>
      </c>
      <c r="AC87">
        <v>1674.5261230000001</v>
      </c>
      <c r="AD87">
        <v>1743.6785890000001</v>
      </c>
      <c r="AE87">
        <v>1815.4373780000001</v>
      </c>
      <c r="AF87">
        <v>1888.892456</v>
      </c>
      <c r="AG87">
        <v>1965.0778809999999</v>
      </c>
      <c r="AH87">
        <v>2044.0902100000001</v>
      </c>
      <c r="AI87">
        <v>2126.016846</v>
      </c>
      <c r="AJ87">
        <v>2210.9711910000001</v>
      </c>
      <c r="AK87" s="15">
        <v>5.1999999999999998E-2</v>
      </c>
    </row>
    <row r="88" spans="1:37" x14ac:dyDescent="0.25">
      <c r="A88" t="s">
        <v>925</v>
      </c>
      <c r="B88" t="s">
        <v>1095</v>
      </c>
      <c r="C88" t="s">
        <v>1096</v>
      </c>
      <c r="D88" t="s">
        <v>96</v>
      </c>
      <c r="F88">
        <v>35.022613999999997</v>
      </c>
      <c r="G88">
        <v>141.44824199999999</v>
      </c>
      <c r="H88">
        <v>150.04878199999999</v>
      </c>
      <c r="I88">
        <v>151.866974</v>
      </c>
      <c r="J88">
        <v>158.36204499999999</v>
      </c>
      <c r="K88">
        <v>160.69982899999999</v>
      </c>
      <c r="L88">
        <v>162.916504</v>
      </c>
      <c r="M88">
        <v>165.27366599999999</v>
      </c>
      <c r="N88">
        <v>164.67004399999999</v>
      </c>
      <c r="O88">
        <v>167.67067</v>
      </c>
      <c r="P88">
        <v>170.780731</v>
      </c>
      <c r="Q88">
        <v>173.98959400000001</v>
      </c>
      <c r="R88">
        <v>177.329453</v>
      </c>
      <c r="S88">
        <v>180.83381700000001</v>
      </c>
      <c r="T88">
        <v>184.501328</v>
      </c>
      <c r="U88">
        <v>188.339157</v>
      </c>
      <c r="V88">
        <v>192.28900100000001</v>
      </c>
      <c r="W88">
        <v>196.393021</v>
      </c>
      <c r="X88">
        <v>200.67219499999999</v>
      </c>
      <c r="Y88">
        <v>205.12982199999999</v>
      </c>
      <c r="Z88">
        <v>209.754715</v>
      </c>
      <c r="AA88">
        <v>214.49400299999999</v>
      </c>
      <c r="AB88">
        <v>219.41197199999999</v>
      </c>
      <c r="AC88">
        <v>224.51898199999999</v>
      </c>
      <c r="AD88">
        <v>229.82170099999999</v>
      </c>
      <c r="AE88">
        <v>235.33137500000001</v>
      </c>
      <c r="AF88">
        <v>240.99430799999999</v>
      </c>
      <c r="AG88">
        <v>246.880539</v>
      </c>
      <c r="AH88">
        <v>252.99688699999999</v>
      </c>
      <c r="AI88">
        <v>259.35064699999998</v>
      </c>
      <c r="AJ88">
        <v>265.96051</v>
      </c>
      <c r="AK88" s="15">
        <v>7.0000000000000007E-2</v>
      </c>
    </row>
    <row r="89" spans="1:37" x14ac:dyDescent="0.25">
      <c r="A89" t="s">
        <v>982</v>
      </c>
      <c r="B89" t="s">
        <v>1097</v>
      </c>
      <c r="C89" t="s">
        <v>1098</v>
      </c>
      <c r="D89" t="s">
        <v>96</v>
      </c>
      <c r="F89">
        <v>472.0224</v>
      </c>
      <c r="G89">
        <v>1174.20874</v>
      </c>
      <c r="H89">
        <v>1242.482178</v>
      </c>
      <c r="I89">
        <v>1287.3342290000001</v>
      </c>
      <c r="J89">
        <v>1294.2578120000001</v>
      </c>
      <c r="K89">
        <v>1330.1835940000001</v>
      </c>
      <c r="L89">
        <v>1354.9492190000001</v>
      </c>
      <c r="M89">
        <v>1380.272461</v>
      </c>
      <c r="N89">
        <v>1407.8663329999999</v>
      </c>
      <c r="O89">
        <v>1436.97937</v>
      </c>
      <c r="P89">
        <v>1467.569702</v>
      </c>
      <c r="Q89">
        <v>1499.9582519999999</v>
      </c>
      <c r="R89">
        <v>1534.1091309999999</v>
      </c>
      <c r="S89">
        <v>1569.5952150000001</v>
      </c>
      <c r="T89">
        <v>1606.003418</v>
      </c>
      <c r="U89">
        <v>1642.97876</v>
      </c>
      <c r="V89">
        <v>1679.5698239999999</v>
      </c>
      <c r="W89">
        <v>1716.896362</v>
      </c>
      <c r="X89">
        <v>1755.0992429999999</v>
      </c>
      <c r="Y89">
        <v>1794.4160159999999</v>
      </c>
      <c r="Z89">
        <v>1834.9270019999999</v>
      </c>
      <c r="AA89">
        <v>1875.5804439999999</v>
      </c>
      <c r="AB89">
        <v>1917.3350829999999</v>
      </c>
      <c r="AC89">
        <v>1960.267456</v>
      </c>
      <c r="AD89">
        <v>2004.41687</v>
      </c>
      <c r="AE89">
        <v>2049.8083499999998</v>
      </c>
      <c r="AF89">
        <v>2095.1130370000001</v>
      </c>
      <c r="AG89">
        <v>2141.5185550000001</v>
      </c>
      <c r="AH89">
        <v>2189.2407229999999</v>
      </c>
      <c r="AI89">
        <v>2238.4809570000002</v>
      </c>
      <c r="AJ89">
        <v>2289.3781739999999</v>
      </c>
      <c r="AK89" s="15">
        <v>5.3999999999999999E-2</v>
      </c>
    </row>
    <row r="90" spans="1:37" x14ac:dyDescent="0.25">
      <c r="A90" t="s">
        <v>919</v>
      </c>
      <c r="B90" t="s">
        <v>1099</v>
      </c>
      <c r="C90" t="s">
        <v>1100</v>
      </c>
      <c r="D90" t="s">
        <v>96</v>
      </c>
      <c r="F90">
        <v>276.95230099999998</v>
      </c>
      <c r="G90">
        <v>760.09637499999997</v>
      </c>
      <c r="H90">
        <v>806.42523200000005</v>
      </c>
      <c r="I90">
        <v>830.92523200000005</v>
      </c>
      <c r="J90">
        <v>850.05743399999994</v>
      </c>
      <c r="K90">
        <v>880.31115699999998</v>
      </c>
      <c r="L90">
        <v>905.20837400000005</v>
      </c>
      <c r="M90">
        <v>930.74230999999997</v>
      </c>
      <c r="N90">
        <v>957.25872800000002</v>
      </c>
      <c r="O90">
        <v>984.81964100000005</v>
      </c>
      <c r="P90">
        <v>1013.409851</v>
      </c>
      <c r="Q90">
        <v>1043.2657469999999</v>
      </c>
      <c r="R90">
        <v>1074.377808</v>
      </c>
      <c r="S90">
        <v>1106.4575199999999</v>
      </c>
      <c r="T90">
        <v>1139.2177730000001</v>
      </c>
      <c r="U90">
        <v>1172.4051509999999</v>
      </c>
      <c r="V90">
        <v>1205.331177</v>
      </c>
      <c r="W90">
        <v>1238.791626</v>
      </c>
      <c r="X90">
        <v>1272.8881839999999</v>
      </c>
      <c r="Y90">
        <v>1307.795288</v>
      </c>
      <c r="Z90">
        <v>1343.5704350000001</v>
      </c>
      <c r="AA90">
        <v>1379.4438479999999</v>
      </c>
      <c r="AB90">
        <v>1416.118408</v>
      </c>
      <c r="AC90">
        <v>1453.6530760000001</v>
      </c>
      <c r="AD90">
        <v>1492.080322</v>
      </c>
      <c r="AE90">
        <v>1531.4212649999999</v>
      </c>
      <c r="AF90">
        <v>1570.68103</v>
      </c>
      <c r="AG90">
        <v>1610.74585</v>
      </c>
      <c r="AH90">
        <v>1651.780884</v>
      </c>
      <c r="AI90">
        <v>1693.9415280000001</v>
      </c>
      <c r="AJ90">
        <v>1737.3378909999999</v>
      </c>
      <c r="AK90" s="15">
        <v>6.3E-2</v>
      </c>
    </row>
    <row r="91" spans="1:37" x14ac:dyDescent="0.25">
      <c r="A91" t="s">
        <v>922</v>
      </c>
      <c r="B91" t="s">
        <v>1101</v>
      </c>
      <c r="C91" t="s">
        <v>1102</v>
      </c>
      <c r="D91" t="s">
        <v>96</v>
      </c>
      <c r="F91">
        <v>52.374287000000002</v>
      </c>
      <c r="G91">
        <v>89.886039999999994</v>
      </c>
      <c r="H91">
        <v>113.55774700000001</v>
      </c>
      <c r="I91">
        <v>141.65039100000001</v>
      </c>
      <c r="J91">
        <v>138.511841</v>
      </c>
      <c r="K91">
        <v>147.00756799999999</v>
      </c>
      <c r="L91">
        <v>150.95489499999999</v>
      </c>
      <c r="M91">
        <v>154.633759</v>
      </c>
      <c r="N91">
        <v>159.31654399999999</v>
      </c>
      <c r="O91">
        <v>164.19375600000001</v>
      </c>
      <c r="P91">
        <v>169.265244</v>
      </c>
      <c r="Q91">
        <v>174.569717</v>
      </c>
      <c r="R91">
        <v>180.10882599999999</v>
      </c>
      <c r="S91">
        <v>185.83840900000001</v>
      </c>
      <c r="T91">
        <v>191.714249</v>
      </c>
      <c r="U91">
        <v>197.69688400000001</v>
      </c>
      <c r="V91">
        <v>203.67529300000001</v>
      </c>
      <c r="W91">
        <v>209.78015099999999</v>
      </c>
      <c r="X91">
        <v>216.02954099999999</v>
      </c>
      <c r="Y91">
        <v>222.45365899999999</v>
      </c>
      <c r="Z91">
        <v>229.070663</v>
      </c>
      <c r="AA91">
        <v>235.74998500000001</v>
      </c>
      <c r="AB91">
        <v>242.61013800000001</v>
      </c>
      <c r="AC91">
        <v>249.66232299999999</v>
      </c>
      <c r="AD91">
        <v>256.91339099999999</v>
      </c>
      <c r="AE91">
        <v>264.36853000000002</v>
      </c>
      <c r="AF91">
        <v>271.859283</v>
      </c>
      <c r="AG91">
        <v>279.53832999999997</v>
      </c>
      <c r="AH91">
        <v>287.434845</v>
      </c>
      <c r="AI91">
        <v>295.57663000000002</v>
      </c>
      <c r="AJ91">
        <v>303.98391700000002</v>
      </c>
      <c r="AK91" s="15">
        <v>0.06</v>
      </c>
    </row>
    <row r="92" spans="1:37" x14ac:dyDescent="0.25">
      <c r="A92" t="s">
        <v>925</v>
      </c>
      <c r="B92" t="s">
        <v>1103</v>
      </c>
      <c r="C92" t="s">
        <v>1104</v>
      </c>
      <c r="D92" t="s">
        <v>96</v>
      </c>
      <c r="F92">
        <v>142.69581600000001</v>
      </c>
      <c r="G92">
        <v>324.22628800000001</v>
      </c>
      <c r="H92">
        <v>322.49926799999997</v>
      </c>
      <c r="I92">
        <v>314.75860599999999</v>
      </c>
      <c r="J92">
        <v>305.68859900000001</v>
      </c>
      <c r="K92">
        <v>302.86492900000002</v>
      </c>
      <c r="L92">
        <v>298.78591899999998</v>
      </c>
      <c r="M92">
        <v>294.89636200000001</v>
      </c>
      <c r="N92">
        <v>291.29098499999998</v>
      </c>
      <c r="O92">
        <v>287.96594199999998</v>
      </c>
      <c r="P92">
        <v>284.89468399999998</v>
      </c>
      <c r="Q92">
        <v>282.12286399999999</v>
      </c>
      <c r="R92">
        <v>279.622589</v>
      </c>
      <c r="S92">
        <v>277.29931599999998</v>
      </c>
      <c r="T92">
        <v>275.07144199999999</v>
      </c>
      <c r="U92">
        <v>272.87673999999998</v>
      </c>
      <c r="V92">
        <v>270.56341600000002</v>
      </c>
      <c r="W92">
        <v>268.32458500000001</v>
      </c>
      <c r="X92">
        <v>266.18151899999998</v>
      </c>
      <c r="Y92">
        <v>264.16705300000001</v>
      </c>
      <c r="Z92">
        <v>262.28582799999998</v>
      </c>
      <c r="AA92">
        <v>260.38656600000002</v>
      </c>
      <c r="AB92">
        <v>258.60659800000002</v>
      </c>
      <c r="AC92">
        <v>256.95199600000001</v>
      </c>
      <c r="AD92">
        <v>255.42317199999999</v>
      </c>
      <c r="AE92">
        <v>254.01844800000001</v>
      </c>
      <c r="AF92">
        <v>252.5728</v>
      </c>
      <c r="AG92">
        <v>251.234329</v>
      </c>
      <c r="AH92">
        <v>250.02505500000001</v>
      </c>
      <c r="AI92">
        <v>248.96272300000001</v>
      </c>
      <c r="AJ92">
        <v>248.05639600000001</v>
      </c>
      <c r="AK92" s="15">
        <v>1.9E-2</v>
      </c>
    </row>
    <row r="93" spans="1:37" x14ac:dyDescent="0.25">
      <c r="A93" t="s">
        <v>991</v>
      </c>
      <c r="B93" t="s">
        <v>1105</v>
      </c>
      <c r="C93" t="s">
        <v>1106</v>
      </c>
      <c r="D93" t="s">
        <v>96</v>
      </c>
      <c r="F93">
        <v>2768.9975589999999</v>
      </c>
      <c r="G93">
        <v>3627.6213379999999</v>
      </c>
      <c r="H93">
        <v>3844.8969729999999</v>
      </c>
      <c r="I93">
        <v>3971.1987300000001</v>
      </c>
      <c r="J93">
        <v>4190.828125</v>
      </c>
      <c r="K93">
        <v>4465.4223629999997</v>
      </c>
      <c r="L93">
        <v>4735.25</v>
      </c>
      <c r="M93">
        <v>5008.6904299999997</v>
      </c>
      <c r="N93">
        <v>5285.4370120000003</v>
      </c>
      <c r="O93">
        <v>5567.6982420000004</v>
      </c>
      <c r="P93">
        <v>5856.3081050000001</v>
      </c>
      <c r="Q93">
        <v>6151.9560549999997</v>
      </c>
      <c r="R93">
        <v>6450.484375</v>
      </c>
      <c r="S93">
        <v>6752.2109380000002</v>
      </c>
      <c r="T93">
        <v>7057.0068359999996</v>
      </c>
      <c r="U93">
        <v>7366.6860349999997</v>
      </c>
      <c r="V93">
        <v>7680.6513670000004</v>
      </c>
      <c r="W93">
        <v>7996.4624020000001</v>
      </c>
      <c r="X93">
        <v>8314.2050780000009</v>
      </c>
      <c r="Y93">
        <v>8636.5439449999994</v>
      </c>
      <c r="Z93">
        <v>8966.3369139999995</v>
      </c>
      <c r="AA93">
        <v>9306.0126949999994</v>
      </c>
      <c r="AB93">
        <v>9655.5498050000006</v>
      </c>
      <c r="AC93">
        <v>10012.411133</v>
      </c>
      <c r="AD93">
        <v>10373.329102</v>
      </c>
      <c r="AE93">
        <v>10734.469727</v>
      </c>
      <c r="AF93">
        <v>11094.838867</v>
      </c>
      <c r="AG93">
        <v>11456.635742</v>
      </c>
      <c r="AH93">
        <v>11818.582031</v>
      </c>
      <c r="AI93">
        <v>12177.279296999999</v>
      </c>
      <c r="AJ93">
        <v>12529.333008</v>
      </c>
      <c r="AK93" s="15">
        <v>5.1999999999999998E-2</v>
      </c>
    </row>
    <row r="94" spans="1:37" x14ac:dyDescent="0.25">
      <c r="A94" t="s">
        <v>919</v>
      </c>
      <c r="B94" t="s">
        <v>1107</v>
      </c>
      <c r="C94" t="s">
        <v>1108</v>
      </c>
      <c r="D94" t="s">
        <v>96</v>
      </c>
      <c r="F94">
        <v>2187.411865</v>
      </c>
      <c r="G94">
        <v>3025.623047</v>
      </c>
      <c r="H94">
        <v>3177.7915039999998</v>
      </c>
      <c r="I94">
        <v>3255.1904300000001</v>
      </c>
      <c r="J94">
        <v>3424.3867190000001</v>
      </c>
      <c r="K94">
        <v>3659.9660640000002</v>
      </c>
      <c r="L94">
        <v>3891.352539</v>
      </c>
      <c r="M94">
        <v>4126.6049800000001</v>
      </c>
      <c r="N94">
        <v>4368.2070309999999</v>
      </c>
      <c r="O94">
        <v>4614.5122069999998</v>
      </c>
      <c r="P94">
        <v>4864.9467770000001</v>
      </c>
      <c r="Q94">
        <v>5121.7143550000001</v>
      </c>
      <c r="R94">
        <v>5381.1640619999998</v>
      </c>
      <c r="S94">
        <v>5643.5346680000002</v>
      </c>
      <c r="T94">
        <v>5908.6748049999997</v>
      </c>
      <c r="U94">
        <v>6178.1430659999996</v>
      </c>
      <c r="V94">
        <v>6451.3959960000002</v>
      </c>
      <c r="W94">
        <v>6726.2583009999998</v>
      </c>
      <c r="X94">
        <v>7002.7670900000003</v>
      </c>
      <c r="Y94">
        <v>7283.2436520000001</v>
      </c>
      <c r="Z94">
        <v>7570.1743159999996</v>
      </c>
      <c r="AA94">
        <v>7865.7094729999999</v>
      </c>
      <c r="AB94">
        <v>8169.8295900000003</v>
      </c>
      <c r="AC94">
        <v>8480.2744139999995</v>
      </c>
      <c r="AD94">
        <v>8794.1230469999991</v>
      </c>
      <c r="AE94">
        <v>9107.9433590000008</v>
      </c>
      <c r="AF94">
        <v>9420.8291019999997</v>
      </c>
      <c r="AG94">
        <v>9734.7109380000002</v>
      </c>
      <c r="AH94">
        <v>10048.422852</v>
      </c>
      <c r="AI94">
        <v>10358.897461</v>
      </c>
      <c r="AJ94">
        <v>10663.071289</v>
      </c>
      <c r="AK94" s="15">
        <v>5.3999999999999999E-2</v>
      </c>
    </row>
    <row r="95" spans="1:37" x14ac:dyDescent="0.25">
      <c r="A95" t="s">
        <v>922</v>
      </c>
      <c r="B95" t="s">
        <v>1109</v>
      </c>
      <c r="C95" t="s">
        <v>1110</v>
      </c>
      <c r="D95" t="s">
        <v>96</v>
      </c>
      <c r="F95">
        <v>462.17752100000001</v>
      </c>
      <c r="G95">
        <v>417.51251200000002</v>
      </c>
      <c r="H95">
        <v>484.28537</v>
      </c>
      <c r="I95">
        <v>538.03668200000004</v>
      </c>
      <c r="J95">
        <v>587.60156199999994</v>
      </c>
      <c r="K95">
        <v>621.051331</v>
      </c>
      <c r="L95">
        <v>653.79870600000004</v>
      </c>
      <c r="M95">
        <v>687.06878700000004</v>
      </c>
      <c r="N95">
        <v>721.15386999999998</v>
      </c>
      <c r="O95">
        <v>755.90081799999996</v>
      </c>
      <c r="P95">
        <v>791.27307099999996</v>
      </c>
      <c r="Q95">
        <v>827.51293899999996</v>
      </c>
      <c r="R95">
        <v>864.24981700000001</v>
      </c>
      <c r="S95">
        <v>901.52911400000005</v>
      </c>
      <c r="T95">
        <v>939.35809300000005</v>
      </c>
      <c r="U95">
        <v>977.91528300000004</v>
      </c>
      <c r="V95">
        <v>1017.153625</v>
      </c>
      <c r="W95">
        <v>1056.864014</v>
      </c>
      <c r="X95">
        <v>1097.0729980000001</v>
      </c>
      <c r="Y95">
        <v>1138.034668</v>
      </c>
      <c r="Z95">
        <v>1180.036987</v>
      </c>
      <c r="AA95">
        <v>1223.2947999999999</v>
      </c>
      <c r="AB95">
        <v>1267.8100589999999</v>
      </c>
      <c r="AC95">
        <v>1313.369019</v>
      </c>
      <c r="AD95">
        <v>1359.697754</v>
      </c>
      <c r="AE95">
        <v>1406.468018</v>
      </c>
      <c r="AF95">
        <v>1453.594482</v>
      </c>
      <c r="AG95">
        <v>1501.2827150000001</v>
      </c>
      <c r="AH95">
        <v>1549.4350589999999</v>
      </c>
      <c r="AI95">
        <v>1597.770874</v>
      </c>
      <c r="AJ95">
        <v>1646.0042719999999</v>
      </c>
      <c r="AK95" s="15">
        <v>4.2999999999999997E-2</v>
      </c>
    </row>
    <row r="96" spans="1:37" x14ac:dyDescent="0.25">
      <c r="A96" t="s">
        <v>925</v>
      </c>
      <c r="B96" t="s">
        <v>1111</v>
      </c>
      <c r="C96" t="s">
        <v>1112</v>
      </c>
      <c r="D96" t="s">
        <v>96</v>
      </c>
      <c r="F96">
        <v>119.408096</v>
      </c>
      <c r="G96">
        <v>184.48587000000001</v>
      </c>
      <c r="H96">
        <v>182.82002299999999</v>
      </c>
      <c r="I96">
        <v>177.97164900000001</v>
      </c>
      <c r="J96">
        <v>178.84002699999999</v>
      </c>
      <c r="K96">
        <v>184.40479999999999</v>
      </c>
      <c r="L96">
        <v>190.09873999999999</v>
      </c>
      <c r="M96">
        <v>195.01675399999999</v>
      </c>
      <c r="N96">
        <v>196.07638499999999</v>
      </c>
      <c r="O96">
        <v>197.28521699999999</v>
      </c>
      <c r="P96">
        <v>200.08848599999999</v>
      </c>
      <c r="Q96">
        <v>202.728714</v>
      </c>
      <c r="R96">
        <v>205.07038900000001</v>
      </c>
      <c r="S96">
        <v>207.147018</v>
      </c>
      <c r="T96">
        <v>208.974152</v>
      </c>
      <c r="U96">
        <v>210.62750199999999</v>
      </c>
      <c r="V96">
        <v>212.10174599999999</v>
      </c>
      <c r="W96">
        <v>213.34023999999999</v>
      </c>
      <c r="X96">
        <v>214.36494400000001</v>
      </c>
      <c r="Y96">
        <v>215.26577800000001</v>
      </c>
      <c r="Z96">
        <v>216.12588500000001</v>
      </c>
      <c r="AA96">
        <v>217.00886499999999</v>
      </c>
      <c r="AB96">
        <v>217.91037</v>
      </c>
      <c r="AC96">
        <v>218.76741000000001</v>
      </c>
      <c r="AD96">
        <v>219.508408</v>
      </c>
      <c r="AE96">
        <v>220.05894499999999</v>
      </c>
      <c r="AF96">
        <v>220.41540499999999</v>
      </c>
      <c r="AG96">
        <v>220.64164700000001</v>
      </c>
      <c r="AH96">
        <v>220.724411</v>
      </c>
      <c r="AI96">
        <v>220.61142000000001</v>
      </c>
      <c r="AJ96">
        <v>220.25787399999999</v>
      </c>
      <c r="AK96" s="15">
        <v>2.1000000000000001E-2</v>
      </c>
    </row>
    <row r="97" spans="1:37" x14ac:dyDescent="0.25">
      <c r="A97" t="s">
        <v>1000</v>
      </c>
      <c r="B97" t="s">
        <v>1113</v>
      </c>
      <c r="C97" t="s">
        <v>1114</v>
      </c>
      <c r="D97" t="s">
        <v>96</v>
      </c>
      <c r="F97">
        <v>490.19622800000002</v>
      </c>
      <c r="G97">
        <v>715.84948699999995</v>
      </c>
      <c r="H97">
        <v>848.57959000000005</v>
      </c>
      <c r="I97">
        <v>923.34130900000002</v>
      </c>
      <c r="J97">
        <v>971.09619099999998</v>
      </c>
      <c r="K97">
        <v>1010.63623</v>
      </c>
      <c r="L97">
        <v>1028.9866939999999</v>
      </c>
      <c r="M97">
        <v>1047.337158</v>
      </c>
      <c r="N97">
        <v>1062.451904</v>
      </c>
      <c r="O97">
        <v>1077.283447</v>
      </c>
      <c r="P97">
        <v>1090.0618899999999</v>
      </c>
      <c r="Q97">
        <v>1100.0029300000001</v>
      </c>
      <c r="R97">
        <v>1108.303711</v>
      </c>
      <c r="S97">
        <v>1116.3271480000001</v>
      </c>
      <c r="T97">
        <v>1124.4300539999999</v>
      </c>
      <c r="U97">
        <v>1132.5505370000001</v>
      </c>
      <c r="V97">
        <v>1140.8953859999999</v>
      </c>
      <c r="W97">
        <v>1149.010376</v>
      </c>
      <c r="X97">
        <v>1156.907471</v>
      </c>
      <c r="Y97">
        <v>1164.8948969999999</v>
      </c>
      <c r="Z97">
        <v>1173.164673</v>
      </c>
      <c r="AA97">
        <v>1182.0307620000001</v>
      </c>
      <c r="AB97">
        <v>1191.3217770000001</v>
      </c>
      <c r="AC97">
        <v>1200.822876</v>
      </c>
      <c r="AD97">
        <v>1210.5375979999999</v>
      </c>
      <c r="AE97">
        <v>1220.5001219999999</v>
      </c>
      <c r="AF97">
        <v>1230.7438959999999</v>
      </c>
      <c r="AG97">
        <v>1241.231567</v>
      </c>
      <c r="AH97">
        <v>1252.126587</v>
      </c>
      <c r="AI97">
        <v>1263.5874020000001</v>
      </c>
      <c r="AJ97">
        <v>1275.7177730000001</v>
      </c>
      <c r="AK97" s="15">
        <v>3.2000000000000001E-2</v>
      </c>
    </row>
    <row r="98" spans="1:37" x14ac:dyDescent="0.25">
      <c r="A98" t="s">
        <v>919</v>
      </c>
      <c r="B98" t="s">
        <v>1115</v>
      </c>
      <c r="C98" t="s">
        <v>1116</v>
      </c>
      <c r="D98" t="s">
        <v>96</v>
      </c>
      <c r="F98">
        <v>244.99676500000001</v>
      </c>
      <c r="G98">
        <v>390.29501299999998</v>
      </c>
      <c r="H98">
        <v>447.76001000000002</v>
      </c>
      <c r="I98">
        <v>479.10006700000002</v>
      </c>
      <c r="J98">
        <v>497.94741800000003</v>
      </c>
      <c r="K98">
        <v>516.77923599999997</v>
      </c>
      <c r="L98">
        <v>528.793274</v>
      </c>
      <c r="M98">
        <v>540.14306599999998</v>
      </c>
      <c r="N98">
        <v>550.88861099999997</v>
      </c>
      <c r="O98">
        <v>561.00170900000001</v>
      </c>
      <c r="P98">
        <v>570.48852499999998</v>
      </c>
      <c r="Q98">
        <v>579.06433100000004</v>
      </c>
      <c r="R98">
        <v>586.727844</v>
      </c>
      <c r="S98">
        <v>594.25585899999999</v>
      </c>
      <c r="T98">
        <v>601.790527</v>
      </c>
      <c r="U98">
        <v>609.305115</v>
      </c>
      <c r="V98">
        <v>616.86004600000001</v>
      </c>
      <c r="W98">
        <v>624.29406700000004</v>
      </c>
      <c r="X98">
        <v>631.61071800000002</v>
      </c>
      <c r="Y98">
        <v>638.94116199999996</v>
      </c>
      <c r="Z98">
        <v>646.35961899999995</v>
      </c>
      <c r="AA98">
        <v>653.98889199999996</v>
      </c>
      <c r="AB98">
        <v>661.77832000000001</v>
      </c>
      <c r="AC98">
        <v>669.64001499999995</v>
      </c>
      <c r="AD98">
        <v>677.57861300000002</v>
      </c>
      <c r="AE98">
        <v>685.61199999999997</v>
      </c>
      <c r="AF98">
        <v>693.74426300000005</v>
      </c>
      <c r="AG98">
        <v>701.97167999999999</v>
      </c>
      <c r="AH98">
        <v>710.36932400000001</v>
      </c>
      <c r="AI98">
        <v>719.00964399999998</v>
      </c>
      <c r="AJ98">
        <v>727.94250499999998</v>
      </c>
      <c r="AK98" s="15">
        <v>3.6999999999999998E-2</v>
      </c>
    </row>
    <row r="99" spans="1:37" x14ac:dyDescent="0.25">
      <c r="A99" t="s">
        <v>922</v>
      </c>
      <c r="B99" t="s">
        <v>1117</v>
      </c>
      <c r="C99" t="s">
        <v>1118</v>
      </c>
      <c r="D99" t="s">
        <v>96</v>
      </c>
      <c r="F99">
        <v>190.13659699999999</v>
      </c>
      <c r="G99">
        <v>237.40625</v>
      </c>
      <c r="H99">
        <v>307.67550699999998</v>
      </c>
      <c r="I99">
        <v>350.57257099999998</v>
      </c>
      <c r="J99">
        <v>381.744843</v>
      </c>
      <c r="K99">
        <v>402.43023699999998</v>
      </c>
      <c r="L99">
        <v>411.22369400000002</v>
      </c>
      <c r="M99">
        <v>418.92535400000003</v>
      </c>
      <c r="N99">
        <v>425.64987200000002</v>
      </c>
      <c r="O99">
        <v>431.38482699999997</v>
      </c>
      <c r="P99">
        <v>436.16738900000001</v>
      </c>
      <c r="Q99">
        <v>439.69329800000003</v>
      </c>
      <c r="R99">
        <v>441.937592</v>
      </c>
      <c r="S99">
        <v>443.99060100000003</v>
      </c>
      <c r="T99">
        <v>446.05642699999999</v>
      </c>
      <c r="U99">
        <v>448.10461400000003</v>
      </c>
      <c r="V99">
        <v>450.28140300000001</v>
      </c>
      <c r="W99">
        <v>452.30654900000002</v>
      </c>
      <c r="X99">
        <v>454.188965</v>
      </c>
      <c r="Y99">
        <v>456.09631300000001</v>
      </c>
      <c r="Z99">
        <v>458.14300500000002</v>
      </c>
      <c r="AA99">
        <v>460.51397700000001</v>
      </c>
      <c r="AB99">
        <v>463.09274299999998</v>
      </c>
      <c r="AC99">
        <v>465.76123000000001</v>
      </c>
      <c r="AD99">
        <v>468.51959199999999</v>
      </c>
      <c r="AE99">
        <v>471.38458300000002</v>
      </c>
      <c r="AF99">
        <v>474.38769500000001</v>
      </c>
      <c r="AG99">
        <v>477.49652099999997</v>
      </c>
      <c r="AH99">
        <v>480.79577599999999</v>
      </c>
      <c r="AI99">
        <v>484.36749300000002</v>
      </c>
      <c r="AJ99">
        <v>488.26446499999997</v>
      </c>
      <c r="AK99" s="15">
        <v>3.2000000000000001E-2</v>
      </c>
    </row>
    <row r="100" spans="1:37" x14ac:dyDescent="0.25">
      <c r="A100" t="s">
        <v>925</v>
      </c>
      <c r="B100" t="s">
        <v>1119</v>
      </c>
      <c r="C100" t="s">
        <v>1120</v>
      </c>
      <c r="D100" t="s">
        <v>96</v>
      </c>
      <c r="F100">
        <v>55.062869999999997</v>
      </c>
      <c r="G100">
        <v>88.148162999999997</v>
      </c>
      <c r="H100">
        <v>93.144019999999998</v>
      </c>
      <c r="I100">
        <v>93.668716000000003</v>
      </c>
      <c r="J100">
        <v>91.403937999999997</v>
      </c>
      <c r="K100">
        <v>91.426788000000002</v>
      </c>
      <c r="L100">
        <v>88.969727000000006</v>
      </c>
      <c r="M100">
        <v>88.268692000000001</v>
      </c>
      <c r="N100">
        <v>85.913444999999996</v>
      </c>
      <c r="O100">
        <v>84.896866000000003</v>
      </c>
      <c r="P100">
        <v>83.405997999999997</v>
      </c>
      <c r="Q100">
        <v>81.245293000000004</v>
      </c>
      <c r="R100">
        <v>79.638312999999997</v>
      </c>
      <c r="S100">
        <v>78.080635000000001</v>
      </c>
      <c r="T100">
        <v>76.583129999999997</v>
      </c>
      <c r="U100">
        <v>75.140929999999997</v>
      </c>
      <c r="V100">
        <v>73.753853000000007</v>
      </c>
      <c r="W100">
        <v>72.409797999999995</v>
      </c>
      <c r="X100">
        <v>71.107749999999996</v>
      </c>
      <c r="Y100">
        <v>69.857406999999995</v>
      </c>
      <c r="Z100">
        <v>68.661963999999998</v>
      </c>
      <c r="AA100">
        <v>67.527823999999995</v>
      </c>
      <c r="AB100">
        <v>66.450699</v>
      </c>
      <c r="AC100">
        <v>65.421654000000004</v>
      </c>
      <c r="AD100">
        <v>64.439414999999997</v>
      </c>
      <c r="AE100">
        <v>63.503596999999999</v>
      </c>
      <c r="AF100">
        <v>62.611904000000003</v>
      </c>
      <c r="AG100">
        <v>61.763278999999997</v>
      </c>
      <c r="AH100">
        <v>60.961575000000003</v>
      </c>
      <c r="AI100">
        <v>60.210163000000001</v>
      </c>
      <c r="AJ100">
        <v>59.510711999999998</v>
      </c>
      <c r="AK100" s="15">
        <v>3.0000000000000001E-3</v>
      </c>
    </row>
    <row r="101" spans="1:37" x14ac:dyDescent="0.25">
      <c r="A101" t="s">
        <v>1009</v>
      </c>
      <c r="B101" t="s">
        <v>1121</v>
      </c>
      <c r="C101" t="s">
        <v>1122</v>
      </c>
      <c r="D101" t="s">
        <v>96</v>
      </c>
      <c r="F101">
        <v>1365.2841800000001</v>
      </c>
      <c r="G101">
        <v>1635.7054439999999</v>
      </c>
      <c r="H101">
        <v>1854.257202</v>
      </c>
      <c r="I101">
        <v>1988.5732419999999</v>
      </c>
      <c r="J101">
        <v>2136.0366210000002</v>
      </c>
      <c r="K101">
        <v>2275.3708499999998</v>
      </c>
      <c r="L101">
        <v>2411.5563959999999</v>
      </c>
      <c r="M101">
        <v>2550.5185550000001</v>
      </c>
      <c r="N101">
        <v>2691.8100589999999</v>
      </c>
      <c r="O101">
        <v>2834.7138669999999</v>
      </c>
      <c r="P101">
        <v>2978.3908689999998</v>
      </c>
      <c r="Q101">
        <v>3125.7846679999998</v>
      </c>
      <c r="R101">
        <v>3276.7978520000001</v>
      </c>
      <c r="S101">
        <v>3431.5751949999999</v>
      </c>
      <c r="T101">
        <v>3591.0878910000001</v>
      </c>
      <c r="U101">
        <v>3755.6552729999999</v>
      </c>
      <c r="V101">
        <v>3923.5664059999999</v>
      </c>
      <c r="W101">
        <v>4096.6557620000003</v>
      </c>
      <c r="X101">
        <v>4275.3842770000001</v>
      </c>
      <c r="Y101">
        <v>4459.8168949999999</v>
      </c>
      <c r="Z101">
        <v>4650.5634769999997</v>
      </c>
      <c r="AA101">
        <v>4846.8452150000003</v>
      </c>
      <c r="AB101">
        <v>5049.1879879999997</v>
      </c>
      <c r="AC101">
        <v>5256.9633789999998</v>
      </c>
      <c r="AD101">
        <v>5470.8505859999996</v>
      </c>
      <c r="AE101">
        <v>5690.3549800000001</v>
      </c>
      <c r="AF101">
        <v>5908.9458009999998</v>
      </c>
      <c r="AG101">
        <v>6131.7714839999999</v>
      </c>
      <c r="AH101">
        <v>6359.9526370000003</v>
      </c>
      <c r="AI101">
        <v>6594.6464839999999</v>
      </c>
      <c r="AJ101">
        <v>6837.3979490000002</v>
      </c>
      <c r="AK101" s="15">
        <v>5.5E-2</v>
      </c>
    </row>
    <row r="102" spans="1:37" x14ac:dyDescent="0.25">
      <c r="A102" t="s">
        <v>919</v>
      </c>
      <c r="B102" t="s">
        <v>1123</v>
      </c>
      <c r="C102" t="s">
        <v>1124</v>
      </c>
      <c r="D102" t="s">
        <v>96</v>
      </c>
      <c r="F102">
        <v>815.96551499999998</v>
      </c>
      <c r="G102">
        <v>1001.1632080000001</v>
      </c>
      <c r="H102">
        <v>1145.527466</v>
      </c>
      <c r="I102">
        <v>1223.701538</v>
      </c>
      <c r="J102">
        <v>1316.38147</v>
      </c>
      <c r="K102">
        <v>1414.18335</v>
      </c>
      <c r="L102">
        <v>1511.9415280000001</v>
      </c>
      <c r="M102">
        <v>1612.7854</v>
      </c>
      <c r="N102">
        <v>1716.461182</v>
      </c>
      <c r="O102">
        <v>1822.541138</v>
      </c>
      <c r="P102">
        <v>1930.5058590000001</v>
      </c>
      <c r="Q102">
        <v>2042.1467290000001</v>
      </c>
      <c r="R102">
        <v>2157.4663089999999</v>
      </c>
      <c r="S102">
        <v>2276.5834960000002</v>
      </c>
      <c r="T102">
        <v>2400.1423340000001</v>
      </c>
      <c r="U102">
        <v>2528.390625</v>
      </c>
      <c r="V102">
        <v>2660.2307129999999</v>
      </c>
      <c r="W102">
        <v>2796.913818</v>
      </c>
      <c r="X102">
        <v>2938.782471</v>
      </c>
      <c r="Y102">
        <v>3085.930664</v>
      </c>
      <c r="Z102">
        <v>3238.794922</v>
      </c>
      <c r="AA102">
        <v>3396.8791500000002</v>
      </c>
      <c r="AB102">
        <v>3560.6145019999999</v>
      </c>
      <c r="AC102">
        <v>3729.625732</v>
      </c>
      <c r="AD102">
        <v>3904.4179690000001</v>
      </c>
      <c r="AE102">
        <v>4084.7004390000002</v>
      </c>
      <c r="AF102">
        <v>4265.9638670000004</v>
      </c>
      <c r="AG102">
        <v>4451.779297</v>
      </c>
      <c r="AH102">
        <v>4642.955078</v>
      </c>
      <c r="AI102">
        <v>4840.3378910000001</v>
      </c>
      <c r="AJ102">
        <v>5045.0615230000003</v>
      </c>
      <c r="AK102" s="15">
        <v>6.3E-2</v>
      </c>
    </row>
    <row r="103" spans="1:37" x14ac:dyDescent="0.25">
      <c r="A103" t="s">
        <v>922</v>
      </c>
      <c r="B103" t="s">
        <v>1125</v>
      </c>
      <c r="C103" t="s">
        <v>1126</v>
      </c>
      <c r="D103" t="s">
        <v>96</v>
      </c>
      <c r="F103">
        <v>340.037598</v>
      </c>
      <c r="G103">
        <v>308.28213499999998</v>
      </c>
      <c r="H103">
        <v>367.070404</v>
      </c>
      <c r="I103">
        <v>422.83438100000001</v>
      </c>
      <c r="J103">
        <v>470.60272200000003</v>
      </c>
      <c r="K103">
        <v>500.10086100000001</v>
      </c>
      <c r="L103">
        <v>527.32080099999996</v>
      </c>
      <c r="M103">
        <v>554.50250200000005</v>
      </c>
      <c r="N103">
        <v>581.50146500000005</v>
      </c>
      <c r="O103">
        <v>608.10546899999997</v>
      </c>
      <c r="P103">
        <v>634.08019999999999</v>
      </c>
      <c r="Q103">
        <v>660.21868900000004</v>
      </c>
      <c r="R103">
        <v>686.41583300000002</v>
      </c>
      <c r="S103">
        <v>712.68151899999998</v>
      </c>
      <c r="T103">
        <v>739.237976</v>
      </c>
      <c r="U103">
        <v>766.13037099999997</v>
      </c>
      <c r="V103">
        <v>792.95251499999995</v>
      </c>
      <c r="W103">
        <v>820.07733199999996</v>
      </c>
      <c r="X103">
        <v>847.58660899999995</v>
      </c>
      <c r="Y103">
        <v>875.45623799999998</v>
      </c>
      <c r="Z103">
        <v>903.81671100000005</v>
      </c>
      <c r="AA103">
        <v>932.48303199999998</v>
      </c>
      <c r="AB103">
        <v>961.49804700000004</v>
      </c>
      <c r="AC103">
        <v>990.67492700000003</v>
      </c>
      <c r="AD103">
        <v>1020.133789</v>
      </c>
      <c r="AE103">
        <v>1049.7231449999999</v>
      </c>
      <c r="AF103">
        <v>1078.013794</v>
      </c>
      <c r="AG103">
        <v>1106.1010739999999</v>
      </c>
      <c r="AH103">
        <v>1134.2036129999999</v>
      </c>
      <c r="AI103">
        <v>1162.540649</v>
      </c>
      <c r="AJ103">
        <v>1191.409302</v>
      </c>
      <c r="AK103" s="15">
        <v>4.2999999999999997E-2</v>
      </c>
    </row>
    <row r="104" spans="1:37" x14ac:dyDescent="0.25">
      <c r="A104" t="s">
        <v>925</v>
      </c>
      <c r="B104" t="s">
        <v>1127</v>
      </c>
      <c r="C104" t="s">
        <v>1128</v>
      </c>
      <c r="D104" t="s">
        <v>96</v>
      </c>
      <c r="F104">
        <v>209.280945</v>
      </c>
      <c r="G104">
        <v>326.260132</v>
      </c>
      <c r="H104">
        <v>341.65927099999999</v>
      </c>
      <c r="I104">
        <v>342.03738399999997</v>
      </c>
      <c r="J104">
        <v>349.05258199999997</v>
      </c>
      <c r="K104">
        <v>361.08673099999999</v>
      </c>
      <c r="L104">
        <v>372.294128</v>
      </c>
      <c r="M104">
        <v>383.23062099999999</v>
      </c>
      <c r="N104">
        <v>393.847443</v>
      </c>
      <c r="O104">
        <v>404.06744400000002</v>
      </c>
      <c r="P104">
        <v>413.80484000000001</v>
      </c>
      <c r="Q104">
        <v>423.419128</v>
      </c>
      <c r="R104">
        <v>432.91568000000001</v>
      </c>
      <c r="S104">
        <v>442.31015000000002</v>
      </c>
      <c r="T104">
        <v>451.70751999999999</v>
      </c>
      <c r="U104">
        <v>461.13436899999999</v>
      </c>
      <c r="V104">
        <v>470.38320900000002</v>
      </c>
      <c r="W104">
        <v>479.66470299999997</v>
      </c>
      <c r="X104">
        <v>489.01522799999998</v>
      </c>
      <c r="Y104">
        <v>498.42996199999999</v>
      </c>
      <c r="Z104">
        <v>507.95187399999998</v>
      </c>
      <c r="AA104">
        <v>517.48278800000003</v>
      </c>
      <c r="AB104">
        <v>527.07586700000002</v>
      </c>
      <c r="AC104">
        <v>536.66265899999996</v>
      </c>
      <c r="AD104">
        <v>546.29894999999999</v>
      </c>
      <c r="AE104">
        <v>555.930969</v>
      </c>
      <c r="AF104">
        <v>564.96832300000005</v>
      </c>
      <c r="AG104">
        <v>573.89111300000002</v>
      </c>
      <c r="AH104">
        <v>582.794128</v>
      </c>
      <c r="AI104">
        <v>591.76806599999998</v>
      </c>
      <c r="AJ104">
        <v>600.92730700000004</v>
      </c>
      <c r="AK104" s="15">
        <v>3.5999999999999997E-2</v>
      </c>
    </row>
    <row r="105" spans="1:37" x14ac:dyDescent="0.25">
      <c r="A105" t="s">
        <v>1018</v>
      </c>
      <c r="B105" t="s">
        <v>1129</v>
      </c>
      <c r="C105" t="s">
        <v>1130</v>
      </c>
      <c r="D105" t="s">
        <v>96</v>
      </c>
      <c r="F105">
        <v>440.38687099999999</v>
      </c>
      <c r="G105">
        <v>700.07110599999999</v>
      </c>
      <c r="H105">
        <v>789.13433799999996</v>
      </c>
      <c r="I105">
        <v>836.35314900000003</v>
      </c>
      <c r="J105">
        <v>901.83966099999998</v>
      </c>
      <c r="K105">
        <v>977.58837900000003</v>
      </c>
      <c r="L105">
        <v>1061.088501</v>
      </c>
      <c r="M105">
        <v>1151.2749020000001</v>
      </c>
      <c r="N105">
        <v>1248.4670410000001</v>
      </c>
      <c r="O105">
        <v>1351.7248540000001</v>
      </c>
      <c r="P105">
        <v>1459.3897710000001</v>
      </c>
      <c r="Q105">
        <v>1570.227905</v>
      </c>
      <c r="R105">
        <v>1682.8214109999999</v>
      </c>
      <c r="S105">
        <v>1796.0900879999999</v>
      </c>
      <c r="T105">
        <v>1909.6088870000001</v>
      </c>
      <c r="U105">
        <v>2026.4490969999999</v>
      </c>
      <c r="V105">
        <v>2148.0651859999998</v>
      </c>
      <c r="W105">
        <v>2275.3671880000002</v>
      </c>
      <c r="X105">
        <v>2408.6594239999999</v>
      </c>
      <c r="Y105">
        <v>2548.0759280000002</v>
      </c>
      <c r="Z105">
        <v>2693.7065429999998</v>
      </c>
      <c r="AA105">
        <v>2844.6145019999999</v>
      </c>
      <c r="AB105">
        <v>3001.5932619999999</v>
      </c>
      <c r="AC105">
        <v>3165.0708009999998</v>
      </c>
      <c r="AD105">
        <v>3335.0808109999998</v>
      </c>
      <c r="AE105">
        <v>3511.719971</v>
      </c>
      <c r="AF105">
        <v>3694.033203</v>
      </c>
      <c r="AG105">
        <v>3882.5349120000001</v>
      </c>
      <c r="AH105">
        <v>4077.71875</v>
      </c>
      <c r="AI105">
        <v>4279.529297</v>
      </c>
      <c r="AJ105">
        <v>4488.2006840000004</v>
      </c>
      <c r="AK105" s="15">
        <v>0.08</v>
      </c>
    </row>
    <row r="106" spans="1:37" x14ac:dyDescent="0.25">
      <c r="A106" t="s">
        <v>919</v>
      </c>
      <c r="B106" t="s">
        <v>1131</v>
      </c>
      <c r="C106" t="s">
        <v>1132</v>
      </c>
      <c r="D106" t="s">
        <v>96</v>
      </c>
      <c r="F106">
        <v>330.22488399999997</v>
      </c>
      <c r="G106">
        <v>518.42797900000005</v>
      </c>
      <c r="H106">
        <v>580.25158699999997</v>
      </c>
      <c r="I106">
        <v>612.604919</v>
      </c>
      <c r="J106">
        <v>665.15765399999998</v>
      </c>
      <c r="K106">
        <v>726.91375700000003</v>
      </c>
      <c r="L106">
        <v>794.571777</v>
      </c>
      <c r="M106">
        <v>867.98016399999995</v>
      </c>
      <c r="N106">
        <v>947.44653300000004</v>
      </c>
      <c r="O106">
        <v>1032.302246</v>
      </c>
      <c r="P106">
        <v>1121.293457</v>
      </c>
      <c r="Q106">
        <v>1213.471558</v>
      </c>
      <c r="R106">
        <v>1307.7080080000001</v>
      </c>
      <c r="S106">
        <v>1403.1236570000001</v>
      </c>
      <c r="T106">
        <v>1499.346802</v>
      </c>
      <c r="U106">
        <v>1598.8073730000001</v>
      </c>
      <c r="V106">
        <v>1702.6857910000001</v>
      </c>
      <c r="W106">
        <v>1811.728149</v>
      </c>
      <c r="X106">
        <v>1926.2060550000001</v>
      </c>
      <c r="Y106">
        <v>2046.2529300000001</v>
      </c>
      <c r="Z106">
        <v>2171.961914</v>
      </c>
      <c r="AA106">
        <v>2302.5961910000001</v>
      </c>
      <c r="AB106">
        <v>2438.814453</v>
      </c>
      <c r="AC106">
        <v>2580.9892580000001</v>
      </c>
      <c r="AD106">
        <v>2729.1669919999999</v>
      </c>
      <c r="AE106">
        <v>2883.446289</v>
      </c>
      <c r="AF106">
        <v>3043.0588379999999</v>
      </c>
      <c r="AG106">
        <v>3208.4326169999999</v>
      </c>
      <c r="AH106">
        <v>3379.9941410000001</v>
      </c>
      <c r="AI106">
        <v>3557.7084960000002</v>
      </c>
      <c r="AJ106">
        <v>3741.7873540000001</v>
      </c>
      <c r="AK106" s="15">
        <v>8.4000000000000005E-2</v>
      </c>
    </row>
    <row r="107" spans="1:37" x14ac:dyDescent="0.25">
      <c r="A107" t="s">
        <v>922</v>
      </c>
      <c r="B107" t="s">
        <v>1133</v>
      </c>
      <c r="C107" t="s">
        <v>1134</v>
      </c>
      <c r="D107" t="s">
        <v>96</v>
      </c>
      <c r="F107">
        <v>53.243789999999997</v>
      </c>
      <c r="G107">
        <v>64.227119000000002</v>
      </c>
      <c r="H107">
        <v>87.110809000000003</v>
      </c>
      <c r="I107">
        <v>102.614288</v>
      </c>
      <c r="J107">
        <v>111.24337800000001</v>
      </c>
      <c r="K107">
        <v>118.435143</v>
      </c>
      <c r="L107">
        <v>127.291275</v>
      </c>
      <c r="M107">
        <v>136.74299600000001</v>
      </c>
      <c r="N107">
        <v>146.80941799999999</v>
      </c>
      <c r="O107">
        <v>157.38606300000001</v>
      </c>
      <c r="P107">
        <v>168.30401599999999</v>
      </c>
      <c r="Q107">
        <v>179.43365499999999</v>
      </c>
      <c r="R107">
        <v>190.648346</v>
      </c>
      <c r="S107">
        <v>201.84840399999999</v>
      </c>
      <c r="T107">
        <v>212.99745200000001</v>
      </c>
      <c r="U107">
        <v>224.38189700000001</v>
      </c>
      <c r="V107">
        <v>236.12338299999999</v>
      </c>
      <c r="W107">
        <v>248.308853</v>
      </c>
      <c r="X107">
        <v>260.95977800000003</v>
      </c>
      <c r="Y107">
        <v>274.08126800000002</v>
      </c>
      <c r="Z107">
        <v>287.68087800000001</v>
      </c>
      <c r="AA107">
        <v>301.653503</v>
      </c>
      <c r="AB107">
        <v>316.07543900000002</v>
      </c>
      <c r="AC107">
        <v>330.97872899999999</v>
      </c>
      <c r="AD107">
        <v>346.36120599999998</v>
      </c>
      <c r="AE107">
        <v>362.22610500000002</v>
      </c>
      <c r="AF107">
        <v>378.46691900000002</v>
      </c>
      <c r="AG107">
        <v>395.13980099999998</v>
      </c>
      <c r="AH107">
        <v>412.28225700000002</v>
      </c>
      <c r="AI107">
        <v>429.885132</v>
      </c>
      <c r="AJ107">
        <v>447.96362299999998</v>
      </c>
      <c r="AK107" s="15">
        <v>7.3999999999999996E-2</v>
      </c>
    </row>
    <row r="108" spans="1:37" x14ac:dyDescent="0.25">
      <c r="A108" t="s">
        <v>925</v>
      </c>
      <c r="B108" t="s">
        <v>1135</v>
      </c>
      <c r="C108" t="s">
        <v>1136</v>
      </c>
      <c r="D108" t="s">
        <v>96</v>
      </c>
      <c r="F108">
        <v>56.918174999999998</v>
      </c>
      <c r="G108">
        <v>117.416</v>
      </c>
      <c r="H108">
        <v>121.77190400000001</v>
      </c>
      <c r="I108">
        <v>121.133888</v>
      </c>
      <c r="J108">
        <v>125.438644</v>
      </c>
      <c r="K108">
        <v>132.23950199999999</v>
      </c>
      <c r="L108">
        <v>139.22551000000001</v>
      </c>
      <c r="M108">
        <v>146.55181899999999</v>
      </c>
      <c r="N108">
        <v>154.21101400000001</v>
      </c>
      <c r="O108">
        <v>162.03651400000001</v>
      </c>
      <c r="P108">
        <v>169.79234299999999</v>
      </c>
      <c r="Q108">
        <v>177.32266200000001</v>
      </c>
      <c r="R108">
        <v>184.46513400000001</v>
      </c>
      <c r="S108">
        <v>191.118011</v>
      </c>
      <c r="T108">
        <v>197.26461800000001</v>
      </c>
      <c r="U108">
        <v>203.25984199999999</v>
      </c>
      <c r="V108">
        <v>209.25607299999999</v>
      </c>
      <c r="W108">
        <v>215.33000200000001</v>
      </c>
      <c r="X108">
        <v>221.493652</v>
      </c>
      <c r="Y108">
        <v>227.741592</v>
      </c>
      <c r="Z108">
        <v>234.06372099999999</v>
      </c>
      <c r="AA108">
        <v>240.36480700000001</v>
      </c>
      <c r="AB108">
        <v>246.703339</v>
      </c>
      <c r="AC108">
        <v>253.10273699999999</v>
      </c>
      <c r="AD108">
        <v>259.55242900000002</v>
      </c>
      <c r="AE108">
        <v>266.04760700000003</v>
      </c>
      <c r="AF108">
        <v>272.50723299999999</v>
      </c>
      <c r="AG108">
        <v>278.96246300000001</v>
      </c>
      <c r="AH108">
        <v>285.44250499999998</v>
      </c>
      <c r="AI108">
        <v>291.93530299999998</v>
      </c>
      <c r="AJ108">
        <v>298.44970699999999</v>
      </c>
      <c r="AK108" s="15">
        <v>5.7000000000000002E-2</v>
      </c>
    </row>
    <row r="109" spans="1:37" x14ac:dyDescent="0.25">
      <c r="A109" t="s">
        <v>1027</v>
      </c>
      <c r="B109" t="s">
        <v>1137</v>
      </c>
      <c r="C109" t="s">
        <v>1138</v>
      </c>
      <c r="D109" t="s">
        <v>96</v>
      </c>
      <c r="F109">
        <v>215.09840399999999</v>
      </c>
      <c r="G109">
        <v>592.88147000000004</v>
      </c>
      <c r="H109">
        <v>663.31213400000001</v>
      </c>
      <c r="I109">
        <v>709.13122599999997</v>
      </c>
      <c r="J109">
        <v>725.06152299999997</v>
      </c>
      <c r="K109">
        <v>748.91516100000001</v>
      </c>
      <c r="L109">
        <v>767.30688499999997</v>
      </c>
      <c r="M109">
        <v>786.285034</v>
      </c>
      <c r="N109">
        <v>805.89562999999998</v>
      </c>
      <c r="O109">
        <v>826.14086899999995</v>
      </c>
      <c r="P109">
        <v>847.036743</v>
      </c>
      <c r="Q109">
        <v>868.59155299999998</v>
      </c>
      <c r="R109">
        <v>890.67834500000004</v>
      </c>
      <c r="S109">
        <v>913.21630900000002</v>
      </c>
      <c r="T109">
        <v>936.18823199999997</v>
      </c>
      <c r="U109">
        <v>959.58526600000005</v>
      </c>
      <c r="V109">
        <v>983.28900099999998</v>
      </c>
      <c r="W109">
        <v>1007.1714480000001</v>
      </c>
      <c r="X109">
        <v>1030.7963870000001</v>
      </c>
      <c r="Y109">
        <v>1054.4223629999999</v>
      </c>
      <c r="Z109">
        <v>1078.7960210000001</v>
      </c>
      <c r="AA109">
        <v>1103.908447</v>
      </c>
      <c r="AB109">
        <v>1129.802856</v>
      </c>
      <c r="AC109">
        <v>1156.5035399999999</v>
      </c>
      <c r="AD109">
        <v>1184.0280760000001</v>
      </c>
      <c r="AE109">
        <v>1212.408081</v>
      </c>
      <c r="AF109">
        <v>1241.6367190000001</v>
      </c>
      <c r="AG109">
        <v>1271.7645259999999</v>
      </c>
      <c r="AH109">
        <v>1302.8282469999999</v>
      </c>
      <c r="AI109">
        <v>1334.8472899999999</v>
      </c>
      <c r="AJ109">
        <v>1367.857178</v>
      </c>
      <c r="AK109" s="15">
        <v>6.4000000000000001E-2</v>
      </c>
    </row>
    <row r="110" spans="1:37" x14ac:dyDescent="0.25">
      <c r="A110" t="s">
        <v>919</v>
      </c>
      <c r="B110" t="s">
        <v>1139</v>
      </c>
      <c r="C110" t="s">
        <v>1140</v>
      </c>
      <c r="D110" t="s">
        <v>96</v>
      </c>
      <c r="F110">
        <v>97.036285000000007</v>
      </c>
      <c r="G110">
        <v>236.232574</v>
      </c>
      <c r="H110">
        <v>269.32894900000002</v>
      </c>
      <c r="I110">
        <v>286.37194799999997</v>
      </c>
      <c r="J110">
        <v>303.03973400000001</v>
      </c>
      <c r="K110">
        <v>319.53961199999998</v>
      </c>
      <c r="L110">
        <v>332.935608</v>
      </c>
      <c r="M110">
        <v>346.762024</v>
      </c>
      <c r="N110">
        <v>361.04272500000002</v>
      </c>
      <c r="O110">
        <v>375.783051</v>
      </c>
      <c r="P110">
        <v>390.99529999999999</v>
      </c>
      <c r="Q110">
        <v>406.68682899999999</v>
      </c>
      <c r="R110">
        <v>422.79965199999998</v>
      </c>
      <c r="S110">
        <v>439.29388399999999</v>
      </c>
      <c r="T110">
        <v>456.15853900000002</v>
      </c>
      <c r="U110">
        <v>473.38635299999999</v>
      </c>
      <c r="V110">
        <v>490.91253699999999</v>
      </c>
      <c r="W110">
        <v>508.66204800000003</v>
      </c>
      <c r="X110">
        <v>526.38958700000001</v>
      </c>
      <c r="Y110">
        <v>544.21948199999997</v>
      </c>
      <c r="Z110">
        <v>562.55401600000005</v>
      </c>
      <c r="AA110">
        <v>581.39404300000001</v>
      </c>
      <c r="AB110">
        <v>600.76538100000005</v>
      </c>
      <c r="AC110">
        <v>620.685608</v>
      </c>
      <c r="AD110">
        <v>641.16882299999997</v>
      </c>
      <c r="AE110">
        <v>662.23748799999998</v>
      </c>
      <c r="AF110">
        <v>683.89624000000003</v>
      </c>
      <c r="AG110">
        <v>706.17449999999997</v>
      </c>
      <c r="AH110">
        <v>729.09759499999996</v>
      </c>
      <c r="AI110">
        <v>752.67999299999997</v>
      </c>
      <c r="AJ110">
        <v>776.94836399999997</v>
      </c>
      <c r="AK110" s="15">
        <v>7.1999999999999995E-2</v>
      </c>
    </row>
    <row r="111" spans="1:37" x14ac:dyDescent="0.25">
      <c r="A111" t="s">
        <v>922</v>
      </c>
      <c r="B111" t="s">
        <v>1141</v>
      </c>
      <c r="C111" t="s">
        <v>1142</v>
      </c>
      <c r="D111" t="s">
        <v>96</v>
      </c>
      <c r="F111">
        <v>51.851081999999998</v>
      </c>
      <c r="G111">
        <v>66.526084999999995</v>
      </c>
      <c r="H111">
        <v>90.924560999999997</v>
      </c>
      <c r="I111">
        <v>107.085571</v>
      </c>
      <c r="J111">
        <v>116.31864899999999</v>
      </c>
      <c r="K111">
        <v>123.44004099999999</v>
      </c>
      <c r="L111">
        <v>127.53224899999999</v>
      </c>
      <c r="M111">
        <v>131.72679099999999</v>
      </c>
      <c r="N111">
        <v>136.03387499999999</v>
      </c>
      <c r="O111">
        <v>140.452911</v>
      </c>
      <c r="P111">
        <v>144.98237599999999</v>
      </c>
      <c r="Q111">
        <v>149.62666300000001</v>
      </c>
      <c r="R111">
        <v>154.37025499999999</v>
      </c>
      <c r="S111">
        <v>159.20645099999999</v>
      </c>
      <c r="T111">
        <v>164.13526899999999</v>
      </c>
      <c r="U111">
        <v>169.15759299999999</v>
      </c>
      <c r="V111">
        <v>174.26251199999999</v>
      </c>
      <c r="W111">
        <v>179.44238300000001</v>
      </c>
      <c r="X111">
        <v>184.65934799999999</v>
      </c>
      <c r="Y111">
        <v>189.93507399999999</v>
      </c>
      <c r="Z111">
        <v>195.33839399999999</v>
      </c>
      <c r="AA111">
        <v>200.86386100000001</v>
      </c>
      <c r="AB111">
        <v>206.52204900000001</v>
      </c>
      <c r="AC111">
        <v>212.316666</v>
      </c>
      <c r="AD111">
        <v>218.25029000000001</v>
      </c>
      <c r="AE111">
        <v>224.32707199999999</v>
      </c>
      <c r="AF111">
        <v>230.53735399999999</v>
      </c>
      <c r="AG111">
        <v>236.89747600000001</v>
      </c>
      <c r="AH111">
        <v>243.413712</v>
      </c>
      <c r="AI111">
        <v>250.09236100000001</v>
      </c>
      <c r="AJ111">
        <v>256.93670700000001</v>
      </c>
      <c r="AK111" s="15">
        <v>5.5E-2</v>
      </c>
    </row>
    <row r="112" spans="1:37" x14ac:dyDescent="0.25">
      <c r="A112" t="s">
        <v>925</v>
      </c>
      <c r="B112" t="s">
        <v>1143</v>
      </c>
      <c r="C112" t="s">
        <v>1144</v>
      </c>
      <c r="D112" t="s">
        <v>96</v>
      </c>
      <c r="F112">
        <v>66.211044000000001</v>
      </c>
      <c r="G112">
        <v>290.12283300000001</v>
      </c>
      <c r="H112">
        <v>303.05859400000003</v>
      </c>
      <c r="I112">
        <v>315.67370599999998</v>
      </c>
      <c r="J112">
        <v>305.70309400000002</v>
      </c>
      <c r="K112">
        <v>305.93548600000003</v>
      </c>
      <c r="L112">
        <v>306.83898900000003</v>
      </c>
      <c r="M112">
        <v>307.79617300000001</v>
      </c>
      <c r="N112">
        <v>308.81906099999998</v>
      </c>
      <c r="O112">
        <v>309.90490699999998</v>
      </c>
      <c r="P112">
        <v>311.05908199999999</v>
      </c>
      <c r="Q112">
        <v>312.27810699999998</v>
      </c>
      <c r="R112">
        <v>313.50839200000001</v>
      </c>
      <c r="S112">
        <v>314.71597300000002</v>
      </c>
      <c r="T112">
        <v>315.894409</v>
      </c>
      <c r="U112">
        <v>317.04132099999998</v>
      </c>
      <c r="V112">
        <v>318.11395299999998</v>
      </c>
      <c r="W112">
        <v>319.06701700000002</v>
      </c>
      <c r="X112">
        <v>319.74749800000001</v>
      </c>
      <c r="Y112">
        <v>320.267853</v>
      </c>
      <c r="Z112">
        <v>320.90365600000001</v>
      </c>
      <c r="AA112">
        <v>321.65054300000003</v>
      </c>
      <c r="AB112">
        <v>322.51541099999997</v>
      </c>
      <c r="AC112">
        <v>323.50125100000002</v>
      </c>
      <c r="AD112">
        <v>324.60891700000002</v>
      </c>
      <c r="AE112">
        <v>325.84350599999999</v>
      </c>
      <c r="AF112">
        <v>327.20306399999998</v>
      </c>
      <c r="AG112">
        <v>328.69259599999998</v>
      </c>
      <c r="AH112">
        <v>330.316956</v>
      </c>
      <c r="AI112">
        <v>332.074951</v>
      </c>
      <c r="AJ112">
        <v>333.97216800000001</v>
      </c>
      <c r="AK112" s="15">
        <v>5.5E-2</v>
      </c>
    </row>
    <row r="113" spans="1:37" x14ac:dyDescent="0.25">
      <c r="A113" t="s">
        <v>1036</v>
      </c>
      <c r="B113" t="s">
        <v>1145</v>
      </c>
      <c r="C113" t="s">
        <v>1146</v>
      </c>
      <c r="D113" t="s">
        <v>96</v>
      </c>
      <c r="F113">
        <v>12280.303711</v>
      </c>
      <c r="G113">
        <v>22980.896484000001</v>
      </c>
      <c r="H113">
        <v>25378.0625</v>
      </c>
      <c r="I113">
        <v>26569.019531000002</v>
      </c>
      <c r="J113">
        <v>27711.851562</v>
      </c>
      <c r="K113">
        <v>28977.505859000001</v>
      </c>
      <c r="L113">
        <v>30105.019531000002</v>
      </c>
      <c r="M113">
        <v>31124.380859000001</v>
      </c>
      <c r="N113">
        <v>32226.033202999999</v>
      </c>
      <c r="O113">
        <v>33309.214844000002</v>
      </c>
      <c r="P113">
        <v>34444.164062000003</v>
      </c>
      <c r="Q113">
        <v>35623.042969000002</v>
      </c>
      <c r="R113">
        <v>36857.359375</v>
      </c>
      <c r="S113">
        <v>38124.085937999997</v>
      </c>
      <c r="T113">
        <v>39440.8125</v>
      </c>
      <c r="U113">
        <v>40810.386719000002</v>
      </c>
      <c r="V113">
        <v>42199.804687999997</v>
      </c>
      <c r="W113">
        <v>43613.839844000002</v>
      </c>
      <c r="X113">
        <v>45073.320312000003</v>
      </c>
      <c r="Y113">
        <v>46597.105469000002</v>
      </c>
      <c r="Z113">
        <v>48191.488280999998</v>
      </c>
      <c r="AA113">
        <v>49831.039062000003</v>
      </c>
      <c r="AB113">
        <v>51524.105469000002</v>
      </c>
      <c r="AC113">
        <v>53267.585937999997</v>
      </c>
      <c r="AD113">
        <v>55056.839844000002</v>
      </c>
      <c r="AE113">
        <v>56907.328125</v>
      </c>
      <c r="AF113">
        <v>58779.902344000002</v>
      </c>
      <c r="AG113">
        <v>60688.246094000002</v>
      </c>
      <c r="AH113">
        <v>62673.082030999998</v>
      </c>
      <c r="AI113">
        <v>64712.183594000002</v>
      </c>
      <c r="AJ113">
        <v>66809.179688000004</v>
      </c>
      <c r="AK113" s="15">
        <v>5.8000000000000003E-2</v>
      </c>
    </row>
    <row r="114" spans="1:37" x14ac:dyDescent="0.25">
      <c r="A114" t="s">
        <v>1147</v>
      </c>
      <c r="C114" t="s">
        <v>1148</v>
      </c>
    </row>
    <row r="115" spans="1:37" x14ac:dyDescent="0.25">
      <c r="A115" t="s">
        <v>916</v>
      </c>
      <c r="B115" t="s">
        <v>1149</v>
      </c>
      <c r="C115" t="s">
        <v>1150</v>
      </c>
      <c r="D115" t="s">
        <v>96</v>
      </c>
      <c r="F115">
        <v>4864.5805659999996</v>
      </c>
      <c r="G115">
        <v>1395.6361079999999</v>
      </c>
      <c r="H115">
        <v>917.33941700000003</v>
      </c>
      <c r="I115">
        <v>815.35485800000004</v>
      </c>
      <c r="J115">
        <v>690.246399</v>
      </c>
      <c r="K115">
        <v>642.76806599999998</v>
      </c>
      <c r="L115">
        <v>542.60638400000005</v>
      </c>
      <c r="M115">
        <v>500.46283</v>
      </c>
      <c r="N115">
        <v>430.26001000000002</v>
      </c>
      <c r="O115">
        <v>405.21490499999999</v>
      </c>
      <c r="P115">
        <v>397.34491000000003</v>
      </c>
      <c r="Q115">
        <v>389.10418700000002</v>
      </c>
      <c r="R115">
        <v>380.41162100000003</v>
      </c>
      <c r="S115">
        <v>371.37164300000001</v>
      </c>
      <c r="T115">
        <v>361.919037</v>
      </c>
      <c r="U115">
        <v>352.056061</v>
      </c>
      <c r="V115">
        <v>341.94409200000001</v>
      </c>
      <c r="W115">
        <v>331.60095200000001</v>
      </c>
      <c r="X115">
        <v>320.942993</v>
      </c>
      <c r="Y115">
        <v>309.88790899999998</v>
      </c>
      <c r="Z115">
        <v>298.41497800000002</v>
      </c>
      <c r="AA115">
        <v>286.65527300000002</v>
      </c>
      <c r="AB115">
        <v>274.59964000000002</v>
      </c>
      <c r="AC115">
        <v>262.25744600000002</v>
      </c>
      <c r="AD115">
        <v>249.651779</v>
      </c>
      <c r="AE115">
        <v>236.652557</v>
      </c>
      <c r="AF115">
        <v>223.43649300000001</v>
      </c>
      <c r="AG115">
        <v>210.03012100000001</v>
      </c>
      <c r="AH115">
        <v>196.147141</v>
      </c>
      <c r="AI115">
        <v>181.94506799999999</v>
      </c>
      <c r="AJ115">
        <v>167.394485</v>
      </c>
      <c r="AK115" s="15">
        <v>-0.106</v>
      </c>
    </row>
    <row r="116" spans="1:37" x14ac:dyDescent="0.25">
      <c r="A116" t="s">
        <v>919</v>
      </c>
      <c r="B116" t="s">
        <v>1151</v>
      </c>
      <c r="C116" t="s">
        <v>1152</v>
      </c>
      <c r="D116" t="s">
        <v>96</v>
      </c>
      <c r="F116">
        <v>2563.5942380000001</v>
      </c>
      <c r="G116">
        <v>549.38433799999996</v>
      </c>
      <c r="H116">
        <v>218.66958600000001</v>
      </c>
      <c r="I116">
        <v>170.02320900000001</v>
      </c>
      <c r="J116">
        <v>133.226913</v>
      </c>
      <c r="K116">
        <v>94.664779999999993</v>
      </c>
      <c r="L116">
        <v>55.308028999999998</v>
      </c>
      <c r="M116">
        <v>15.151932</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t="s">
        <v>170</v>
      </c>
    </row>
    <row r="117" spans="1:37" x14ac:dyDescent="0.25">
      <c r="A117" t="s">
        <v>922</v>
      </c>
      <c r="B117" t="s">
        <v>1153</v>
      </c>
      <c r="C117" t="s">
        <v>1154</v>
      </c>
      <c r="D117" t="s">
        <v>96</v>
      </c>
      <c r="F117">
        <v>289.20523100000003</v>
      </c>
      <c r="G117">
        <v>141.729263</v>
      </c>
      <c r="H117">
        <v>91.605369999999994</v>
      </c>
      <c r="I117">
        <v>71.449959000000007</v>
      </c>
      <c r="J117">
        <v>6.6538810000000002</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t="s">
        <v>170</v>
      </c>
    </row>
    <row r="118" spans="1:37" x14ac:dyDescent="0.25">
      <c r="A118" t="s">
        <v>925</v>
      </c>
      <c r="B118" t="s">
        <v>1155</v>
      </c>
      <c r="C118" t="s">
        <v>1156</v>
      </c>
      <c r="D118" t="s">
        <v>96</v>
      </c>
      <c r="F118">
        <v>2011.780884</v>
      </c>
      <c r="G118">
        <v>704.52252199999998</v>
      </c>
      <c r="H118">
        <v>607.06445299999996</v>
      </c>
      <c r="I118">
        <v>573.88171399999999</v>
      </c>
      <c r="J118">
        <v>550.36560099999997</v>
      </c>
      <c r="K118">
        <v>548.10327099999995</v>
      </c>
      <c r="L118">
        <v>487.29834</v>
      </c>
      <c r="M118">
        <v>485.31088299999999</v>
      </c>
      <c r="N118">
        <v>430.26001000000002</v>
      </c>
      <c r="O118">
        <v>405.21490499999999</v>
      </c>
      <c r="P118">
        <v>397.34491000000003</v>
      </c>
      <c r="Q118">
        <v>389.10418700000002</v>
      </c>
      <c r="R118">
        <v>380.41162100000003</v>
      </c>
      <c r="S118">
        <v>371.37164300000001</v>
      </c>
      <c r="T118">
        <v>361.919037</v>
      </c>
      <c r="U118">
        <v>352.056061</v>
      </c>
      <c r="V118">
        <v>341.94409200000001</v>
      </c>
      <c r="W118">
        <v>331.60095200000001</v>
      </c>
      <c r="X118">
        <v>320.942993</v>
      </c>
      <c r="Y118">
        <v>309.88790899999998</v>
      </c>
      <c r="Z118">
        <v>298.41497800000002</v>
      </c>
      <c r="AA118">
        <v>286.65527300000002</v>
      </c>
      <c r="AB118">
        <v>274.59964000000002</v>
      </c>
      <c r="AC118">
        <v>262.25744600000002</v>
      </c>
      <c r="AD118">
        <v>249.651779</v>
      </c>
      <c r="AE118">
        <v>236.652557</v>
      </c>
      <c r="AF118">
        <v>223.43649300000001</v>
      </c>
      <c r="AG118">
        <v>210.03012100000001</v>
      </c>
      <c r="AH118">
        <v>196.147141</v>
      </c>
      <c r="AI118">
        <v>181.94506799999999</v>
      </c>
      <c r="AJ118">
        <v>167.394485</v>
      </c>
      <c r="AK118" s="15">
        <v>-0.08</v>
      </c>
    </row>
    <row r="119" spans="1:37" x14ac:dyDescent="0.25">
      <c r="A119" t="s">
        <v>928</v>
      </c>
      <c r="B119" t="s">
        <v>1157</v>
      </c>
      <c r="C119" t="s">
        <v>1158</v>
      </c>
      <c r="D119" t="s">
        <v>96</v>
      </c>
      <c r="F119">
        <v>640.33941700000003</v>
      </c>
      <c r="G119">
        <v>226.37356600000001</v>
      </c>
      <c r="H119">
        <v>133.60017400000001</v>
      </c>
      <c r="I119">
        <v>106.79722599999999</v>
      </c>
      <c r="J119">
        <v>97.950050000000005</v>
      </c>
      <c r="K119">
        <v>92.875259</v>
      </c>
      <c r="L119">
        <v>86.662154999999998</v>
      </c>
      <c r="M119">
        <v>79.684005999999997</v>
      </c>
      <c r="N119">
        <v>72.460480000000004</v>
      </c>
      <c r="O119">
        <v>64.983199999999997</v>
      </c>
      <c r="P119">
        <v>58.498241</v>
      </c>
      <c r="Q119">
        <v>54.206318000000003</v>
      </c>
      <c r="R119">
        <v>52.093918000000002</v>
      </c>
      <c r="S119">
        <v>50.475181999999997</v>
      </c>
      <c r="T119">
        <v>48.821708999999998</v>
      </c>
      <c r="U119">
        <v>47.144320999999998</v>
      </c>
      <c r="V119">
        <v>45.426121000000002</v>
      </c>
      <c r="W119">
        <v>43.686549999999997</v>
      </c>
      <c r="X119">
        <v>41.926772999999997</v>
      </c>
      <c r="Y119">
        <v>40.144306</v>
      </c>
      <c r="Z119">
        <v>38.343628000000002</v>
      </c>
      <c r="AA119">
        <v>36.541077000000001</v>
      </c>
      <c r="AB119">
        <v>34.724907000000002</v>
      </c>
      <c r="AC119">
        <v>32.897762</v>
      </c>
      <c r="AD119">
        <v>31.060665</v>
      </c>
      <c r="AE119">
        <v>29.213979999999999</v>
      </c>
      <c r="AF119">
        <v>27.358619999999998</v>
      </c>
      <c r="AG119">
        <v>25.498349999999999</v>
      </c>
      <c r="AH119">
        <v>23.639606000000001</v>
      </c>
      <c r="AI119">
        <v>21.786003000000001</v>
      </c>
      <c r="AJ119">
        <v>19.934574000000001</v>
      </c>
      <c r="AK119" s="15">
        <v>-0.109</v>
      </c>
    </row>
    <row r="120" spans="1:37" x14ac:dyDescent="0.25">
      <c r="A120" t="s">
        <v>919</v>
      </c>
      <c r="B120" t="s">
        <v>1159</v>
      </c>
      <c r="C120" t="s">
        <v>1160</v>
      </c>
      <c r="D120" t="s">
        <v>96</v>
      </c>
      <c r="F120">
        <v>214.02563499999999</v>
      </c>
      <c r="G120">
        <v>61.250546</v>
      </c>
      <c r="H120">
        <v>21.950831999999998</v>
      </c>
      <c r="I120">
        <v>18.375166</v>
      </c>
      <c r="J120">
        <v>18.375166</v>
      </c>
      <c r="K120">
        <v>15.456478000000001</v>
      </c>
      <c r="L120">
        <v>12.306618</v>
      </c>
      <c r="M120">
        <v>9.0640999999999998</v>
      </c>
      <c r="N120">
        <v>5.7292709999999998</v>
      </c>
      <c r="O120">
        <v>2.3030080000000002</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t="s">
        <v>170</v>
      </c>
    </row>
    <row r="121" spans="1:37" x14ac:dyDescent="0.25">
      <c r="A121" t="s">
        <v>922</v>
      </c>
      <c r="B121" t="s">
        <v>1161</v>
      </c>
      <c r="C121" t="s">
        <v>1162</v>
      </c>
      <c r="D121" t="s">
        <v>96</v>
      </c>
      <c r="F121">
        <v>78.875549000000007</v>
      </c>
      <c r="G121">
        <v>53.105803999999999</v>
      </c>
      <c r="H121">
        <v>27.871715999999999</v>
      </c>
      <c r="I121">
        <v>20.024103</v>
      </c>
      <c r="J121">
        <v>18.016725999999998</v>
      </c>
      <c r="K121">
        <v>15.860621999999999</v>
      </c>
      <c r="L121">
        <v>13.56753</v>
      </c>
      <c r="M121">
        <v>11.150591</v>
      </c>
      <c r="N121">
        <v>8.6313040000000001</v>
      </c>
      <c r="O121">
        <v>6.0114169999999998</v>
      </c>
      <c r="P121">
        <v>3.3054549999999998</v>
      </c>
      <c r="Q121">
        <v>0.53902399999999995</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t="s">
        <v>170</v>
      </c>
    </row>
    <row r="122" spans="1:37" x14ac:dyDescent="0.25">
      <c r="A122" t="s">
        <v>925</v>
      </c>
      <c r="B122" t="s">
        <v>1163</v>
      </c>
      <c r="C122" t="s">
        <v>1164</v>
      </c>
      <c r="D122" t="s">
        <v>96</v>
      </c>
      <c r="F122">
        <v>347.43823200000003</v>
      </c>
      <c r="G122">
        <v>112.01721999999999</v>
      </c>
      <c r="H122">
        <v>83.777625999999998</v>
      </c>
      <c r="I122">
        <v>68.397957000000005</v>
      </c>
      <c r="J122">
        <v>61.558159000000003</v>
      </c>
      <c r="K122">
        <v>61.558159000000003</v>
      </c>
      <c r="L122">
        <v>60.78801</v>
      </c>
      <c r="M122">
        <v>59.469315000000002</v>
      </c>
      <c r="N122">
        <v>58.099902999999998</v>
      </c>
      <c r="O122">
        <v>56.668773999999999</v>
      </c>
      <c r="P122">
        <v>55.192787000000003</v>
      </c>
      <c r="Q122">
        <v>53.667293999999998</v>
      </c>
      <c r="R122">
        <v>52.093918000000002</v>
      </c>
      <c r="S122">
        <v>50.475181999999997</v>
      </c>
      <c r="T122">
        <v>48.821708999999998</v>
      </c>
      <c r="U122">
        <v>47.144320999999998</v>
      </c>
      <c r="V122">
        <v>45.426121000000002</v>
      </c>
      <c r="W122">
        <v>43.686549999999997</v>
      </c>
      <c r="X122">
        <v>41.926772999999997</v>
      </c>
      <c r="Y122">
        <v>40.144306</v>
      </c>
      <c r="Z122">
        <v>38.343628000000002</v>
      </c>
      <c r="AA122">
        <v>36.541077000000001</v>
      </c>
      <c r="AB122">
        <v>34.724907000000002</v>
      </c>
      <c r="AC122">
        <v>32.897762</v>
      </c>
      <c r="AD122">
        <v>31.060665</v>
      </c>
      <c r="AE122">
        <v>29.213979999999999</v>
      </c>
      <c r="AF122">
        <v>27.358619999999998</v>
      </c>
      <c r="AG122">
        <v>25.498349999999999</v>
      </c>
      <c r="AH122">
        <v>23.639606000000001</v>
      </c>
      <c r="AI122">
        <v>21.786003000000001</v>
      </c>
      <c r="AJ122">
        <v>19.934574000000001</v>
      </c>
      <c r="AK122" s="15">
        <v>-9.0999999999999998E-2</v>
      </c>
    </row>
    <row r="123" spans="1:37" x14ac:dyDescent="0.25">
      <c r="A123" t="s">
        <v>937</v>
      </c>
      <c r="B123" t="s">
        <v>1165</v>
      </c>
      <c r="C123" t="s">
        <v>1166</v>
      </c>
      <c r="D123" t="s">
        <v>96</v>
      </c>
      <c r="F123">
        <v>390.69879200000003</v>
      </c>
      <c r="G123">
        <v>196.30763200000001</v>
      </c>
      <c r="H123">
        <v>116.827896</v>
      </c>
      <c r="I123">
        <v>96.959732000000002</v>
      </c>
      <c r="J123">
        <v>87.548171999999994</v>
      </c>
      <c r="K123">
        <v>77.701492000000002</v>
      </c>
      <c r="L123">
        <v>70.734138000000002</v>
      </c>
      <c r="M123">
        <v>64.619552999999996</v>
      </c>
      <c r="N123">
        <v>58.540824999999998</v>
      </c>
      <c r="O123">
        <v>52.690849</v>
      </c>
      <c r="P123">
        <v>46.430149</v>
      </c>
      <c r="Q123">
        <v>39.962508999999997</v>
      </c>
      <c r="R123">
        <v>33.324691999999999</v>
      </c>
      <c r="S123">
        <v>28.395565000000001</v>
      </c>
      <c r="T123">
        <v>27.111294000000001</v>
      </c>
      <c r="U123">
        <v>25.776934000000001</v>
      </c>
      <c r="V123">
        <v>24.39838</v>
      </c>
      <c r="W123">
        <v>22.974330999999999</v>
      </c>
      <c r="X123">
        <v>21.505396000000001</v>
      </c>
      <c r="Y123">
        <v>19.992274999999999</v>
      </c>
      <c r="Z123">
        <v>18.435572000000001</v>
      </c>
      <c r="AA123">
        <v>16.836693</v>
      </c>
      <c r="AB123">
        <v>15.19566</v>
      </c>
      <c r="AC123">
        <v>13.512641</v>
      </c>
      <c r="AD123">
        <v>11.787457</v>
      </c>
      <c r="AE123">
        <v>10.019955</v>
      </c>
      <c r="AF123">
        <v>8.2201690000000003</v>
      </c>
      <c r="AG123">
        <v>6.3783320000000003</v>
      </c>
      <c r="AH123">
        <v>4.4938580000000004</v>
      </c>
      <c r="AI123">
        <v>2.5660759999999998</v>
      </c>
      <c r="AJ123">
        <v>0.58138999999999996</v>
      </c>
      <c r="AK123" s="15">
        <v>-0.19500000000000001</v>
      </c>
    </row>
    <row r="124" spans="1:37" x14ac:dyDescent="0.25">
      <c r="A124" t="s">
        <v>919</v>
      </c>
      <c r="B124" t="s">
        <v>1167</v>
      </c>
      <c r="C124" t="s">
        <v>1168</v>
      </c>
      <c r="D124" t="s">
        <v>96</v>
      </c>
      <c r="F124">
        <v>196.60597200000001</v>
      </c>
      <c r="G124">
        <v>113.079567</v>
      </c>
      <c r="H124">
        <v>56.968735000000002</v>
      </c>
      <c r="I124">
        <v>46.568309999999997</v>
      </c>
      <c r="J124">
        <v>42.675570999999998</v>
      </c>
      <c r="K124">
        <v>38.526046999999998</v>
      </c>
      <c r="L124">
        <v>34.138900999999997</v>
      </c>
      <c r="M124">
        <v>29.538011999999998</v>
      </c>
      <c r="N124">
        <v>24.725134000000001</v>
      </c>
      <c r="O124">
        <v>19.707090000000001</v>
      </c>
      <c r="P124">
        <v>14.5084</v>
      </c>
      <c r="Q124">
        <v>9.1601649999999992</v>
      </c>
      <c r="R124">
        <v>3.6980029999999999</v>
      </c>
      <c r="S124">
        <v>0</v>
      </c>
      <c r="T124">
        <v>0</v>
      </c>
      <c r="U124">
        <v>0</v>
      </c>
      <c r="V124">
        <v>0</v>
      </c>
      <c r="W124">
        <v>0</v>
      </c>
      <c r="X124">
        <v>0</v>
      </c>
      <c r="Y124">
        <v>0</v>
      </c>
      <c r="Z124">
        <v>0</v>
      </c>
      <c r="AA124">
        <v>0</v>
      </c>
      <c r="AB124">
        <v>0</v>
      </c>
      <c r="AC124">
        <v>0</v>
      </c>
      <c r="AD124">
        <v>0</v>
      </c>
      <c r="AE124">
        <v>0</v>
      </c>
      <c r="AF124">
        <v>0</v>
      </c>
      <c r="AG124">
        <v>0</v>
      </c>
      <c r="AH124">
        <v>0</v>
      </c>
      <c r="AI124">
        <v>0</v>
      </c>
      <c r="AJ124">
        <v>0</v>
      </c>
      <c r="AK124" t="s">
        <v>170</v>
      </c>
    </row>
    <row r="125" spans="1:37" x14ac:dyDescent="0.25">
      <c r="A125" t="s">
        <v>922</v>
      </c>
      <c r="B125" t="s">
        <v>1169</v>
      </c>
      <c r="C125" t="s">
        <v>1170</v>
      </c>
      <c r="D125" t="s">
        <v>96</v>
      </c>
      <c r="F125">
        <v>17.731318999999999</v>
      </c>
      <c r="G125">
        <v>16.648686999999999</v>
      </c>
      <c r="H125">
        <v>9.8369119999999999</v>
      </c>
      <c r="I125">
        <v>8.5069119999999998</v>
      </c>
      <c r="J125">
        <v>7.1765379999999999</v>
      </c>
      <c r="K125">
        <v>5.2489920000000003</v>
      </c>
      <c r="L125">
        <v>3.543571</v>
      </c>
      <c r="M125">
        <v>2.0298750000000001</v>
      </c>
      <c r="N125">
        <v>0.76402599999999998</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170</v>
      </c>
    </row>
    <row r="126" spans="1:37" x14ac:dyDescent="0.25">
      <c r="A126" t="s">
        <v>925</v>
      </c>
      <c r="B126" t="s">
        <v>1171</v>
      </c>
      <c r="C126" t="s">
        <v>1172</v>
      </c>
      <c r="D126" t="s">
        <v>96</v>
      </c>
      <c r="F126">
        <v>176.36151100000001</v>
      </c>
      <c r="G126">
        <v>66.579375999999996</v>
      </c>
      <c r="H126">
        <v>50.022247</v>
      </c>
      <c r="I126">
        <v>41.884506000000002</v>
      </c>
      <c r="J126">
        <v>37.696060000000003</v>
      </c>
      <c r="K126">
        <v>33.926453000000002</v>
      </c>
      <c r="L126">
        <v>33.051665999999997</v>
      </c>
      <c r="M126">
        <v>33.051665999999997</v>
      </c>
      <c r="N126">
        <v>33.051665999999997</v>
      </c>
      <c r="O126">
        <v>32.983756999999997</v>
      </c>
      <c r="P126">
        <v>31.921748999999998</v>
      </c>
      <c r="Q126">
        <v>30.802343</v>
      </c>
      <c r="R126">
        <v>29.62669</v>
      </c>
      <c r="S126">
        <v>28.395565000000001</v>
      </c>
      <c r="T126">
        <v>27.111294000000001</v>
      </c>
      <c r="U126">
        <v>25.776934000000001</v>
      </c>
      <c r="V126">
        <v>24.39838</v>
      </c>
      <c r="W126">
        <v>22.974330999999999</v>
      </c>
      <c r="X126">
        <v>21.505396000000001</v>
      </c>
      <c r="Y126">
        <v>19.992274999999999</v>
      </c>
      <c r="Z126">
        <v>18.435572000000001</v>
      </c>
      <c r="AA126">
        <v>16.836693</v>
      </c>
      <c r="AB126">
        <v>15.19566</v>
      </c>
      <c r="AC126">
        <v>13.512641</v>
      </c>
      <c r="AD126">
        <v>11.787457</v>
      </c>
      <c r="AE126">
        <v>10.019955</v>
      </c>
      <c r="AF126">
        <v>8.2201690000000003</v>
      </c>
      <c r="AG126">
        <v>6.3783320000000003</v>
      </c>
      <c r="AH126">
        <v>4.4938580000000004</v>
      </c>
      <c r="AI126">
        <v>2.5660759999999998</v>
      </c>
      <c r="AJ126">
        <v>0.58138999999999996</v>
      </c>
      <c r="AK126" s="15">
        <v>-0.17299999999999999</v>
      </c>
    </row>
    <row r="127" spans="1:37" x14ac:dyDescent="0.25">
      <c r="A127" t="s">
        <v>946</v>
      </c>
      <c r="B127" t="s">
        <v>1173</v>
      </c>
      <c r="C127" t="s">
        <v>1174</v>
      </c>
      <c r="D127" t="s">
        <v>96</v>
      </c>
      <c r="F127">
        <v>777.22766100000001</v>
      </c>
      <c r="G127">
        <v>289.44967700000001</v>
      </c>
      <c r="H127">
        <v>178.513092</v>
      </c>
      <c r="I127">
        <v>152.54397599999999</v>
      </c>
      <c r="J127">
        <v>144.00041200000001</v>
      </c>
      <c r="K127">
        <v>134.84423799999999</v>
      </c>
      <c r="L127">
        <v>125.11359400000001</v>
      </c>
      <c r="M127">
        <v>115.138611</v>
      </c>
      <c r="N127">
        <v>104.905884</v>
      </c>
      <c r="O127">
        <v>94.455200000000005</v>
      </c>
      <c r="P127">
        <v>86.778998999999999</v>
      </c>
      <c r="Q127">
        <v>83.866057999999995</v>
      </c>
      <c r="R127">
        <v>80.758362000000005</v>
      </c>
      <c r="S127">
        <v>77.448723000000001</v>
      </c>
      <c r="T127">
        <v>76.005554000000004</v>
      </c>
      <c r="U127">
        <v>75.711585999999997</v>
      </c>
      <c r="V127">
        <v>75.423980999999998</v>
      </c>
      <c r="W127">
        <v>75.141800000000003</v>
      </c>
      <c r="X127">
        <v>74.865844999999993</v>
      </c>
      <c r="Y127">
        <v>74.596969999999999</v>
      </c>
      <c r="Z127">
        <v>74.335953000000003</v>
      </c>
      <c r="AA127">
        <v>74.070541000000006</v>
      </c>
      <c r="AB127">
        <v>73.714416999999997</v>
      </c>
      <c r="AC127">
        <v>73.352645999999993</v>
      </c>
      <c r="AD127">
        <v>72.985152999999997</v>
      </c>
      <c r="AE127">
        <v>72.611915999999994</v>
      </c>
      <c r="AF127">
        <v>72.235991999999996</v>
      </c>
      <c r="AG127">
        <v>71.854575999999994</v>
      </c>
      <c r="AH127">
        <v>71.467667000000006</v>
      </c>
      <c r="AI127">
        <v>71.075287000000003</v>
      </c>
      <c r="AJ127">
        <v>70.677406000000005</v>
      </c>
      <c r="AK127" s="15">
        <v>-7.6999999999999999E-2</v>
      </c>
    </row>
    <row r="128" spans="1:37" x14ac:dyDescent="0.25">
      <c r="A128" t="s">
        <v>919</v>
      </c>
      <c r="B128" t="s">
        <v>1175</v>
      </c>
      <c r="C128" t="s">
        <v>1176</v>
      </c>
      <c r="D128" t="s">
        <v>96</v>
      </c>
      <c r="F128">
        <v>476.40252700000002</v>
      </c>
      <c r="G128">
        <v>129.981415</v>
      </c>
      <c r="H128">
        <v>55.620669999999997</v>
      </c>
      <c r="I128">
        <v>49.441440999999998</v>
      </c>
      <c r="J128">
        <v>42.930034999999997</v>
      </c>
      <c r="K128">
        <v>35.737560000000002</v>
      </c>
      <c r="L128">
        <v>28.199134999999998</v>
      </c>
      <c r="M128">
        <v>20.544163000000001</v>
      </c>
      <c r="N128">
        <v>12.773724</v>
      </c>
      <c r="O128">
        <v>4.9289930000000002</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t="s">
        <v>170</v>
      </c>
    </row>
    <row r="129" spans="1:37" x14ac:dyDescent="0.25">
      <c r="A129" t="s">
        <v>922</v>
      </c>
      <c r="B129" t="s">
        <v>1177</v>
      </c>
      <c r="C129" t="s">
        <v>1178</v>
      </c>
      <c r="D129" t="s">
        <v>96</v>
      </c>
      <c r="F129">
        <v>61.300446000000001</v>
      </c>
      <c r="G129">
        <v>61.677475000000001</v>
      </c>
      <c r="H129">
        <v>39.185295000000004</v>
      </c>
      <c r="I129">
        <v>24.162716</v>
      </c>
      <c r="J129">
        <v>22.130549999999999</v>
      </c>
      <c r="K129">
        <v>20.367094000000002</v>
      </c>
      <c r="L129">
        <v>18.478994</v>
      </c>
      <c r="M129">
        <v>16.465775000000001</v>
      </c>
      <c r="N129">
        <v>14.313124</v>
      </c>
      <c r="O129">
        <v>12.016073</v>
      </c>
      <c r="P129">
        <v>9.5737170000000003</v>
      </c>
      <c r="Q129">
        <v>6.9628259999999997</v>
      </c>
      <c r="R129">
        <v>4.155977</v>
      </c>
      <c r="S129">
        <v>1.14592</v>
      </c>
      <c r="T129">
        <v>0</v>
      </c>
      <c r="U129">
        <v>0</v>
      </c>
      <c r="V129">
        <v>0</v>
      </c>
      <c r="W129">
        <v>0</v>
      </c>
      <c r="X129">
        <v>0</v>
      </c>
      <c r="Y129">
        <v>0</v>
      </c>
      <c r="Z129">
        <v>0</v>
      </c>
      <c r="AA129">
        <v>0</v>
      </c>
      <c r="AB129">
        <v>0</v>
      </c>
      <c r="AC129">
        <v>0</v>
      </c>
      <c r="AD129">
        <v>0</v>
      </c>
      <c r="AE129">
        <v>0</v>
      </c>
      <c r="AF129">
        <v>0</v>
      </c>
      <c r="AG129">
        <v>0</v>
      </c>
      <c r="AH129">
        <v>0</v>
      </c>
      <c r="AI129">
        <v>0</v>
      </c>
      <c r="AJ129">
        <v>0</v>
      </c>
      <c r="AK129" t="s">
        <v>170</v>
      </c>
    </row>
    <row r="130" spans="1:37" x14ac:dyDescent="0.25">
      <c r="A130" t="s">
        <v>925</v>
      </c>
      <c r="B130" t="s">
        <v>1179</v>
      </c>
      <c r="C130" t="s">
        <v>1180</v>
      </c>
      <c r="D130" t="s">
        <v>96</v>
      </c>
      <c r="F130">
        <v>239.52465799999999</v>
      </c>
      <c r="G130">
        <v>97.790779000000001</v>
      </c>
      <c r="H130">
        <v>83.707130000000006</v>
      </c>
      <c r="I130">
        <v>78.939826999999994</v>
      </c>
      <c r="J130">
        <v>78.939826999999994</v>
      </c>
      <c r="K130">
        <v>78.739577999999995</v>
      </c>
      <c r="L130">
        <v>78.435462999999999</v>
      </c>
      <c r="M130">
        <v>78.128676999999996</v>
      </c>
      <c r="N130">
        <v>77.819038000000006</v>
      </c>
      <c r="O130">
        <v>77.510131999999999</v>
      </c>
      <c r="P130">
        <v>77.205284000000006</v>
      </c>
      <c r="Q130">
        <v>76.903236000000007</v>
      </c>
      <c r="R130">
        <v>76.602385999999996</v>
      </c>
      <c r="S130">
        <v>76.302802999999997</v>
      </c>
      <c r="T130">
        <v>76.005554000000004</v>
      </c>
      <c r="U130">
        <v>75.711585999999997</v>
      </c>
      <c r="V130">
        <v>75.423980999999998</v>
      </c>
      <c r="W130">
        <v>75.141800000000003</v>
      </c>
      <c r="X130">
        <v>74.865844999999993</v>
      </c>
      <c r="Y130">
        <v>74.596969999999999</v>
      </c>
      <c r="Z130">
        <v>74.335953000000003</v>
      </c>
      <c r="AA130">
        <v>74.070541000000006</v>
      </c>
      <c r="AB130">
        <v>73.714416999999997</v>
      </c>
      <c r="AC130">
        <v>73.352645999999993</v>
      </c>
      <c r="AD130">
        <v>72.985152999999997</v>
      </c>
      <c r="AE130">
        <v>72.611915999999994</v>
      </c>
      <c r="AF130">
        <v>72.235991999999996</v>
      </c>
      <c r="AG130">
        <v>71.854575999999994</v>
      </c>
      <c r="AH130">
        <v>71.467667000000006</v>
      </c>
      <c r="AI130">
        <v>71.075287000000003</v>
      </c>
      <c r="AJ130">
        <v>70.677406000000005</v>
      </c>
      <c r="AK130" s="15">
        <v>-0.04</v>
      </c>
    </row>
    <row r="131" spans="1:37" x14ac:dyDescent="0.25">
      <c r="A131" t="s">
        <v>955</v>
      </c>
      <c r="B131" t="s">
        <v>1181</v>
      </c>
      <c r="C131" t="s">
        <v>1182</v>
      </c>
      <c r="D131" t="s">
        <v>96</v>
      </c>
      <c r="F131">
        <v>3963.21875</v>
      </c>
      <c r="G131">
        <v>1363.076172</v>
      </c>
      <c r="H131">
        <v>786.99389599999995</v>
      </c>
      <c r="I131">
        <v>611.61767599999996</v>
      </c>
      <c r="J131">
        <v>557.165344</v>
      </c>
      <c r="K131">
        <v>498.58050500000002</v>
      </c>
      <c r="L131">
        <v>441.57708700000001</v>
      </c>
      <c r="M131">
        <v>400.30593900000002</v>
      </c>
      <c r="N131">
        <v>357.83474699999999</v>
      </c>
      <c r="O131">
        <v>313.257385</v>
      </c>
      <c r="P131">
        <v>266.615295</v>
      </c>
      <c r="Q131">
        <v>217.96080000000001</v>
      </c>
      <c r="R131">
        <v>186.535416</v>
      </c>
      <c r="S131">
        <v>156.915649</v>
      </c>
      <c r="T131">
        <v>125.785675</v>
      </c>
      <c r="U131">
        <v>108.84927399999999</v>
      </c>
      <c r="V131">
        <v>99.910561000000001</v>
      </c>
      <c r="W131">
        <v>90.924903999999998</v>
      </c>
      <c r="X131">
        <v>81.918746999999996</v>
      </c>
      <c r="Y131">
        <v>72.909721000000005</v>
      </c>
      <c r="Z131">
        <v>63.906860000000002</v>
      </c>
      <c r="AA131">
        <v>54.927154999999999</v>
      </c>
      <c r="AB131">
        <v>45.984214999999999</v>
      </c>
      <c r="AC131">
        <v>37.091827000000002</v>
      </c>
      <c r="AD131">
        <v>28.263947000000002</v>
      </c>
      <c r="AE131">
        <v>19.503868000000001</v>
      </c>
      <c r="AF131">
        <v>9.0855029999999992</v>
      </c>
      <c r="AG131">
        <v>0</v>
      </c>
      <c r="AH131">
        <v>0</v>
      </c>
      <c r="AI131">
        <v>0</v>
      </c>
      <c r="AJ131">
        <v>0</v>
      </c>
      <c r="AK131" t="s">
        <v>170</v>
      </c>
    </row>
    <row r="132" spans="1:37" x14ac:dyDescent="0.25">
      <c r="A132" t="s">
        <v>919</v>
      </c>
      <c r="B132" t="s">
        <v>1183</v>
      </c>
      <c r="C132" t="s">
        <v>1184</v>
      </c>
      <c r="D132" t="s">
        <v>96</v>
      </c>
      <c r="F132">
        <v>2294.6232909999999</v>
      </c>
      <c r="G132">
        <v>574.32031199999994</v>
      </c>
      <c r="H132">
        <v>226.26260400000001</v>
      </c>
      <c r="I132">
        <v>153.54780600000001</v>
      </c>
      <c r="J132">
        <v>137.92366000000001</v>
      </c>
      <c r="K132">
        <v>121.506973</v>
      </c>
      <c r="L132">
        <v>104.127121</v>
      </c>
      <c r="M132">
        <v>85.706130999999999</v>
      </c>
      <c r="N132">
        <v>66.288025000000005</v>
      </c>
      <c r="O132">
        <v>45.987212999999997</v>
      </c>
      <c r="P132">
        <v>24.921398</v>
      </c>
      <c r="Q132">
        <v>3.1668210000000001</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t="s">
        <v>170</v>
      </c>
    </row>
    <row r="133" spans="1:37" x14ac:dyDescent="0.25">
      <c r="A133" t="s">
        <v>922</v>
      </c>
      <c r="B133" t="s">
        <v>1185</v>
      </c>
      <c r="C133" t="s">
        <v>1186</v>
      </c>
      <c r="D133" t="s">
        <v>96</v>
      </c>
      <c r="F133">
        <v>615.65454099999999</v>
      </c>
      <c r="G133">
        <v>441.14840700000002</v>
      </c>
      <c r="H133">
        <v>271.09500100000002</v>
      </c>
      <c r="I133">
        <v>189.05195599999999</v>
      </c>
      <c r="J133">
        <v>177.63005100000001</v>
      </c>
      <c r="K133">
        <v>165.45474200000001</v>
      </c>
      <c r="L133">
        <v>152.41815199999999</v>
      </c>
      <c r="M133">
        <v>138.295029</v>
      </c>
      <c r="N133">
        <v>123.099777</v>
      </c>
      <c r="O133">
        <v>106.892982</v>
      </c>
      <c r="P133">
        <v>89.558525000000003</v>
      </c>
      <c r="Q133">
        <v>71.076385000000002</v>
      </c>
      <c r="R133">
        <v>51.358348999999997</v>
      </c>
      <c r="S133">
        <v>30.400967000000001</v>
      </c>
      <c r="T133">
        <v>8.0572780000000002</v>
      </c>
      <c r="U133">
        <v>0</v>
      </c>
      <c r="V133">
        <v>0</v>
      </c>
      <c r="W133">
        <v>0</v>
      </c>
      <c r="X133">
        <v>0</v>
      </c>
      <c r="Y133">
        <v>0</v>
      </c>
      <c r="Z133">
        <v>0</v>
      </c>
      <c r="AA133">
        <v>0</v>
      </c>
      <c r="AB133">
        <v>0</v>
      </c>
      <c r="AC133">
        <v>0</v>
      </c>
      <c r="AD133">
        <v>0</v>
      </c>
      <c r="AE133">
        <v>0</v>
      </c>
      <c r="AF133">
        <v>0</v>
      </c>
      <c r="AG133">
        <v>0</v>
      </c>
      <c r="AH133">
        <v>0</v>
      </c>
      <c r="AI133">
        <v>0</v>
      </c>
      <c r="AJ133">
        <v>0</v>
      </c>
      <c r="AK133" t="s">
        <v>170</v>
      </c>
    </row>
    <row r="134" spans="1:37" x14ac:dyDescent="0.25">
      <c r="A134" t="s">
        <v>925</v>
      </c>
      <c r="B134" t="s">
        <v>1187</v>
      </c>
      <c r="C134" t="s">
        <v>1188</v>
      </c>
      <c r="D134" t="s">
        <v>96</v>
      </c>
      <c r="F134">
        <v>1052.9410399999999</v>
      </c>
      <c r="G134">
        <v>347.60739100000001</v>
      </c>
      <c r="H134">
        <v>289.63632200000001</v>
      </c>
      <c r="I134">
        <v>269.01788299999998</v>
      </c>
      <c r="J134">
        <v>241.61161799999999</v>
      </c>
      <c r="K134">
        <v>211.61875900000001</v>
      </c>
      <c r="L134">
        <v>185.03179900000001</v>
      </c>
      <c r="M134">
        <v>176.304779</v>
      </c>
      <c r="N134">
        <v>168.446945</v>
      </c>
      <c r="O134">
        <v>160.377182</v>
      </c>
      <c r="P134">
        <v>152.135391</v>
      </c>
      <c r="Q134">
        <v>143.71759</v>
      </c>
      <c r="R134">
        <v>135.177063</v>
      </c>
      <c r="S134">
        <v>126.514679</v>
      </c>
      <c r="T134">
        <v>117.72840100000001</v>
      </c>
      <c r="U134">
        <v>108.84927399999999</v>
      </c>
      <c r="V134">
        <v>99.910561000000001</v>
      </c>
      <c r="W134">
        <v>90.924903999999998</v>
      </c>
      <c r="X134">
        <v>81.918746999999996</v>
      </c>
      <c r="Y134">
        <v>72.909721000000005</v>
      </c>
      <c r="Z134">
        <v>63.906860000000002</v>
      </c>
      <c r="AA134">
        <v>54.927154999999999</v>
      </c>
      <c r="AB134">
        <v>45.984214999999999</v>
      </c>
      <c r="AC134">
        <v>37.091827000000002</v>
      </c>
      <c r="AD134">
        <v>28.263947000000002</v>
      </c>
      <c r="AE134">
        <v>19.503868000000001</v>
      </c>
      <c r="AF134">
        <v>9.0855029999999992</v>
      </c>
      <c r="AG134">
        <v>0</v>
      </c>
      <c r="AH134">
        <v>0</v>
      </c>
      <c r="AI134">
        <v>0</v>
      </c>
      <c r="AJ134">
        <v>0</v>
      </c>
      <c r="AK134" t="s">
        <v>170</v>
      </c>
    </row>
    <row r="135" spans="1:37" x14ac:dyDescent="0.25">
      <c r="A135" t="s">
        <v>964</v>
      </c>
      <c r="B135" t="s">
        <v>1189</v>
      </c>
      <c r="C135" t="s">
        <v>1190</v>
      </c>
      <c r="D135" t="s">
        <v>96</v>
      </c>
      <c r="F135">
        <v>970.88378899999998</v>
      </c>
      <c r="G135">
        <v>406.29861499999998</v>
      </c>
      <c r="H135">
        <v>258.70062300000001</v>
      </c>
      <c r="I135">
        <v>187.048157</v>
      </c>
      <c r="J135">
        <v>176.998245</v>
      </c>
      <c r="K135">
        <v>166.89550800000001</v>
      </c>
      <c r="L135">
        <v>156.13893100000001</v>
      </c>
      <c r="M135">
        <v>144.78872699999999</v>
      </c>
      <c r="N135">
        <v>132.87181100000001</v>
      </c>
      <c r="O135">
        <v>120.403183</v>
      </c>
      <c r="P135">
        <v>107.40016199999999</v>
      </c>
      <c r="Q135">
        <v>93.889954000000003</v>
      </c>
      <c r="R135">
        <v>81.922241</v>
      </c>
      <c r="S135">
        <v>76.217331000000001</v>
      </c>
      <c r="T135">
        <v>70.270195000000001</v>
      </c>
      <c r="U135">
        <v>64.070815999999994</v>
      </c>
      <c r="V135">
        <v>57.613438000000002</v>
      </c>
      <c r="W135">
        <v>51.810135000000002</v>
      </c>
      <c r="X135">
        <v>48.675541000000003</v>
      </c>
      <c r="Y135">
        <v>45.461311000000002</v>
      </c>
      <c r="Z135">
        <v>42.170386999999998</v>
      </c>
      <c r="AA135">
        <v>38.810295000000004</v>
      </c>
      <c r="AB135">
        <v>35.376956999999997</v>
      </c>
      <c r="AC135">
        <v>31.869423000000001</v>
      </c>
      <c r="AD135">
        <v>28.288342</v>
      </c>
      <c r="AE135">
        <v>24.634841999999999</v>
      </c>
      <c r="AF135">
        <v>20.917431000000001</v>
      </c>
      <c r="AG135">
        <v>17.128844999999998</v>
      </c>
      <c r="AH135">
        <v>13.269321</v>
      </c>
      <c r="AI135">
        <v>9.3382380000000005</v>
      </c>
      <c r="AJ135">
        <v>5.3356170000000001</v>
      </c>
      <c r="AK135" s="15">
        <v>-0.159</v>
      </c>
    </row>
    <row r="136" spans="1:37" x14ac:dyDescent="0.25">
      <c r="A136" t="s">
        <v>919</v>
      </c>
      <c r="B136" t="s">
        <v>1191</v>
      </c>
      <c r="C136" t="s">
        <v>1192</v>
      </c>
      <c r="D136" t="s">
        <v>96</v>
      </c>
      <c r="F136">
        <v>396.36816399999998</v>
      </c>
      <c r="G136">
        <v>163.61373900000001</v>
      </c>
      <c r="H136">
        <v>93.622039999999998</v>
      </c>
      <c r="I136">
        <v>64.819046</v>
      </c>
      <c r="J136">
        <v>58.741031999999997</v>
      </c>
      <c r="K136">
        <v>52.203865</v>
      </c>
      <c r="L136">
        <v>45.320861999999998</v>
      </c>
      <c r="M136">
        <v>38.128447999999999</v>
      </c>
      <c r="N136">
        <v>30.643340999999999</v>
      </c>
      <c r="O136">
        <v>22.873995000000001</v>
      </c>
      <c r="P136">
        <v>14.826408000000001</v>
      </c>
      <c r="Q136">
        <v>6.5142049999999996</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t="s">
        <v>170</v>
      </c>
    </row>
    <row r="137" spans="1:37" x14ac:dyDescent="0.25">
      <c r="A137" t="s">
        <v>922</v>
      </c>
      <c r="B137" t="s">
        <v>1193</v>
      </c>
      <c r="C137" t="s">
        <v>1194</v>
      </c>
      <c r="D137" t="s">
        <v>96</v>
      </c>
      <c r="F137">
        <v>92.159278999999998</v>
      </c>
      <c r="G137">
        <v>85.196067999999997</v>
      </c>
      <c r="H137">
        <v>55.093311</v>
      </c>
      <c r="I137">
        <v>36.590190999999997</v>
      </c>
      <c r="J137">
        <v>34.091076000000001</v>
      </c>
      <c r="K137">
        <v>32.358452</v>
      </c>
      <c r="L137">
        <v>30.466197999999999</v>
      </c>
      <c r="M137">
        <v>28.403645000000001</v>
      </c>
      <c r="N137">
        <v>26.173940999999999</v>
      </c>
      <c r="O137">
        <v>23.781610000000001</v>
      </c>
      <c r="P137">
        <v>21.235545999999999</v>
      </c>
      <c r="Q137">
        <v>18.543043000000001</v>
      </c>
      <c r="R137">
        <v>15.694993999999999</v>
      </c>
      <c r="S137">
        <v>12.694145000000001</v>
      </c>
      <c r="T137">
        <v>9.5444949999999995</v>
      </c>
      <c r="U137">
        <v>6.2331060000000003</v>
      </c>
      <c r="V137">
        <v>2.7482959999999999</v>
      </c>
      <c r="W137">
        <v>0</v>
      </c>
      <c r="X137">
        <v>0</v>
      </c>
      <c r="Y137">
        <v>0</v>
      </c>
      <c r="Z137">
        <v>0</v>
      </c>
      <c r="AA137">
        <v>0</v>
      </c>
      <c r="AB137">
        <v>0</v>
      </c>
      <c r="AC137">
        <v>0</v>
      </c>
      <c r="AD137">
        <v>0</v>
      </c>
      <c r="AE137">
        <v>0</v>
      </c>
      <c r="AF137">
        <v>0</v>
      </c>
      <c r="AG137">
        <v>0</v>
      </c>
      <c r="AH137">
        <v>0</v>
      </c>
      <c r="AI137">
        <v>0</v>
      </c>
      <c r="AJ137">
        <v>0</v>
      </c>
      <c r="AK137" t="s">
        <v>170</v>
      </c>
    </row>
    <row r="138" spans="1:37" x14ac:dyDescent="0.25">
      <c r="A138" t="s">
        <v>925</v>
      </c>
      <c r="B138" t="s">
        <v>1195</v>
      </c>
      <c r="C138" t="s">
        <v>1196</v>
      </c>
      <c r="D138" t="s">
        <v>96</v>
      </c>
      <c r="F138">
        <v>482.35632299999997</v>
      </c>
      <c r="G138">
        <v>157.4888</v>
      </c>
      <c r="H138">
        <v>109.985283</v>
      </c>
      <c r="I138">
        <v>85.638915999999995</v>
      </c>
      <c r="J138">
        <v>84.166138000000004</v>
      </c>
      <c r="K138">
        <v>82.333190999999999</v>
      </c>
      <c r="L138">
        <v>80.351867999999996</v>
      </c>
      <c r="M138">
        <v>78.256630000000001</v>
      </c>
      <c r="N138">
        <v>76.054526999999993</v>
      </c>
      <c r="O138">
        <v>73.747574</v>
      </c>
      <c r="P138">
        <v>71.338202999999993</v>
      </c>
      <c r="Q138">
        <v>68.832710000000006</v>
      </c>
      <c r="R138">
        <v>66.227249</v>
      </c>
      <c r="S138">
        <v>63.523186000000003</v>
      </c>
      <c r="T138">
        <v>60.725700000000003</v>
      </c>
      <c r="U138">
        <v>57.837707999999999</v>
      </c>
      <c r="V138">
        <v>54.865143000000003</v>
      </c>
      <c r="W138">
        <v>51.810135000000002</v>
      </c>
      <c r="X138">
        <v>48.675541000000003</v>
      </c>
      <c r="Y138">
        <v>45.461311000000002</v>
      </c>
      <c r="Z138">
        <v>42.170386999999998</v>
      </c>
      <c r="AA138">
        <v>38.810295000000004</v>
      </c>
      <c r="AB138">
        <v>35.376956999999997</v>
      </c>
      <c r="AC138">
        <v>31.869423000000001</v>
      </c>
      <c r="AD138">
        <v>28.288342</v>
      </c>
      <c r="AE138">
        <v>24.634841999999999</v>
      </c>
      <c r="AF138">
        <v>20.917431000000001</v>
      </c>
      <c r="AG138">
        <v>17.128844999999998</v>
      </c>
      <c r="AH138">
        <v>13.269321</v>
      </c>
      <c r="AI138">
        <v>9.3382380000000005</v>
      </c>
      <c r="AJ138">
        <v>5.3356170000000001</v>
      </c>
      <c r="AK138" s="15">
        <v>-0.13900000000000001</v>
      </c>
    </row>
    <row r="139" spans="1:37" x14ac:dyDescent="0.25">
      <c r="A139" t="s">
        <v>973</v>
      </c>
      <c r="B139" t="s">
        <v>1197</v>
      </c>
      <c r="C139" t="s">
        <v>1198</v>
      </c>
      <c r="D139" t="s">
        <v>96</v>
      </c>
      <c r="F139">
        <v>1045.5820309999999</v>
      </c>
      <c r="G139">
        <v>677.93066399999998</v>
      </c>
      <c r="H139">
        <v>446.938873</v>
      </c>
      <c r="I139">
        <v>314.78189099999997</v>
      </c>
      <c r="J139">
        <v>296.703217</v>
      </c>
      <c r="K139">
        <v>279.550049</v>
      </c>
      <c r="L139">
        <v>264.61086999999998</v>
      </c>
      <c r="M139">
        <v>247.640762</v>
      </c>
      <c r="N139">
        <v>234.83888200000001</v>
      </c>
      <c r="O139">
        <v>224.66802999999999</v>
      </c>
      <c r="P139">
        <v>213.864395</v>
      </c>
      <c r="Q139">
        <v>202.41113300000001</v>
      </c>
      <c r="R139">
        <v>190.28183000000001</v>
      </c>
      <c r="S139">
        <v>177.39154099999999</v>
      </c>
      <c r="T139">
        <v>163.71227999999999</v>
      </c>
      <c r="U139">
        <v>149.13343800000001</v>
      </c>
      <c r="V139">
        <v>133.609756</v>
      </c>
      <c r="W139">
        <v>117.03067799999999</v>
      </c>
      <c r="X139">
        <v>109.566574</v>
      </c>
      <c r="Y139">
        <v>107.544708</v>
      </c>
      <c r="Z139">
        <v>105.47213000000001</v>
      </c>
      <c r="AA139">
        <v>103.352692</v>
      </c>
      <c r="AB139">
        <v>101.18255600000001</v>
      </c>
      <c r="AC139">
        <v>98.960731999999993</v>
      </c>
      <c r="AD139">
        <v>96.686622999999997</v>
      </c>
      <c r="AE139">
        <v>94.358963000000003</v>
      </c>
      <c r="AF139">
        <v>91.977378999999999</v>
      </c>
      <c r="AG139">
        <v>89.539824999999993</v>
      </c>
      <c r="AH139">
        <v>87.045471000000006</v>
      </c>
      <c r="AI139">
        <v>84.493317000000005</v>
      </c>
      <c r="AJ139">
        <v>81.880889999999994</v>
      </c>
      <c r="AK139" s="15">
        <v>-8.1000000000000003E-2</v>
      </c>
    </row>
    <row r="140" spans="1:37" x14ac:dyDescent="0.25">
      <c r="A140" t="s">
        <v>919</v>
      </c>
      <c r="B140" t="s">
        <v>1199</v>
      </c>
      <c r="C140" t="s">
        <v>1200</v>
      </c>
      <c r="D140" t="s">
        <v>96</v>
      </c>
      <c r="F140">
        <v>491.41592400000002</v>
      </c>
      <c r="G140">
        <v>244.78070099999999</v>
      </c>
      <c r="H140">
        <v>149.06416300000001</v>
      </c>
      <c r="I140">
        <v>101.225601</v>
      </c>
      <c r="J140">
        <v>100.174622</v>
      </c>
      <c r="K140">
        <v>99.071906999999996</v>
      </c>
      <c r="L140">
        <v>97.902503999999993</v>
      </c>
      <c r="M140">
        <v>96.667541999999997</v>
      </c>
      <c r="N140">
        <v>95.366104000000007</v>
      </c>
      <c r="O140">
        <v>94.006065000000007</v>
      </c>
      <c r="P140">
        <v>92.589706000000007</v>
      </c>
      <c r="Q140">
        <v>91.117569000000003</v>
      </c>
      <c r="R140">
        <v>89.593093999999994</v>
      </c>
      <c r="S140">
        <v>88.015609999999995</v>
      </c>
      <c r="T140">
        <v>86.386902000000006</v>
      </c>
      <c r="U140">
        <v>84.707618999999994</v>
      </c>
      <c r="V140">
        <v>82.983581999999998</v>
      </c>
      <c r="W140">
        <v>81.213013000000004</v>
      </c>
      <c r="X140">
        <v>79.394569000000004</v>
      </c>
      <c r="Y140">
        <v>77.528274999999994</v>
      </c>
      <c r="Z140">
        <v>75.614966999999993</v>
      </c>
      <c r="AA140">
        <v>73.658089000000004</v>
      </c>
      <c r="AB140">
        <v>71.654251000000002</v>
      </c>
      <c r="AC140">
        <v>69.602553999999998</v>
      </c>
      <c r="AD140">
        <v>67.502457000000007</v>
      </c>
      <c r="AE140">
        <v>65.352806000000001</v>
      </c>
      <c r="AF140">
        <v>63.153236</v>
      </c>
      <c r="AG140">
        <v>60.901901000000002</v>
      </c>
      <c r="AH140">
        <v>58.598014999999997</v>
      </c>
      <c r="AI140">
        <v>56.240662</v>
      </c>
      <c r="AJ140">
        <v>53.82761</v>
      </c>
      <c r="AK140" s="15">
        <v>-7.0999999999999994E-2</v>
      </c>
    </row>
    <row r="141" spans="1:37" x14ac:dyDescent="0.25">
      <c r="A141" t="s">
        <v>922</v>
      </c>
      <c r="B141" t="s">
        <v>1201</v>
      </c>
      <c r="C141" t="s">
        <v>1202</v>
      </c>
      <c r="D141" t="s">
        <v>96</v>
      </c>
      <c r="F141">
        <v>378.80807499999997</v>
      </c>
      <c r="G141">
        <v>364.75381499999997</v>
      </c>
      <c r="H141">
        <v>242.248749</v>
      </c>
      <c r="I141">
        <v>164.924927</v>
      </c>
      <c r="J141">
        <v>152.83883700000001</v>
      </c>
      <c r="K141">
        <v>141.23928799999999</v>
      </c>
      <c r="L141">
        <v>131.480591</v>
      </c>
      <c r="M141">
        <v>119.360497</v>
      </c>
      <c r="N141">
        <v>107.968452</v>
      </c>
      <c r="O141">
        <v>99.270966000000001</v>
      </c>
      <c r="P141">
        <v>90.001662999999994</v>
      </c>
      <c r="Q141">
        <v>80.143028000000001</v>
      </c>
      <c r="R141">
        <v>69.665047000000001</v>
      </c>
      <c r="S141">
        <v>58.483772000000002</v>
      </c>
      <c r="T141">
        <v>46.569350999999997</v>
      </c>
      <c r="U141">
        <v>33.810234000000001</v>
      </c>
      <c r="V141">
        <v>20.154586999999999</v>
      </c>
      <c r="W141">
        <v>5.4938900000000004</v>
      </c>
      <c r="X141">
        <v>0</v>
      </c>
      <c r="Y141">
        <v>0</v>
      </c>
      <c r="Z141">
        <v>0</v>
      </c>
      <c r="AA141">
        <v>0</v>
      </c>
      <c r="AB141">
        <v>0</v>
      </c>
      <c r="AC141">
        <v>0</v>
      </c>
      <c r="AD141">
        <v>0</v>
      </c>
      <c r="AE141">
        <v>0</v>
      </c>
      <c r="AF141">
        <v>0</v>
      </c>
      <c r="AG141">
        <v>0</v>
      </c>
      <c r="AH141">
        <v>0</v>
      </c>
      <c r="AI141">
        <v>0</v>
      </c>
      <c r="AJ141">
        <v>0</v>
      </c>
      <c r="AK141" t="s">
        <v>170</v>
      </c>
    </row>
    <row r="142" spans="1:37" x14ac:dyDescent="0.25">
      <c r="A142" t="s">
        <v>925</v>
      </c>
      <c r="B142" t="s">
        <v>1203</v>
      </c>
      <c r="C142" t="s">
        <v>1204</v>
      </c>
      <c r="D142" t="s">
        <v>96</v>
      </c>
      <c r="F142">
        <v>175.358047</v>
      </c>
      <c r="G142">
        <v>68.396148999999994</v>
      </c>
      <c r="H142">
        <v>55.625942000000002</v>
      </c>
      <c r="I142">
        <v>48.631371000000001</v>
      </c>
      <c r="J142">
        <v>43.689765999999999</v>
      </c>
      <c r="K142">
        <v>39.238849999999999</v>
      </c>
      <c r="L142">
        <v>35.227795</v>
      </c>
      <c r="M142">
        <v>31.612715000000001</v>
      </c>
      <c r="N142">
        <v>31.504314000000001</v>
      </c>
      <c r="O142">
        <v>31.390999000000001</v>
      </c>
      <c r="P142">
        <v>31.273026000000002</v>
      </c>
      <c r="Q142">
        <v>31.150542999999999</v>
      </c>
      <c r="R142">
        <v>31.023685</v>
      </c>
      <c r="S142">
        <v>30.892143000000001</v>
      </c>
      <c r="T142">
        <v>30.756019999999999</v>
      </c>
      <c r="U142">
        <v>30.615590999999998</v>
      </c>
      <c r="V142">
        <v>30.471588000000001</v>
      </c>
      <c r="W142">
        <v>30.323775999999999</v>
      </c>
      <c r="X142">
        <v>30.172003</v>
      </c>
      <c r="Y142">
        <v>30.016438000000001</v>
      </c>
      <c r="Z142">
        <v>29.857164000000001</v>
      </c>
      <c r="AA142">
        <v>29.694603000000001</v>
      </c>
      <c r="AB142">
        <v>29.528307000000002</v>
      </c>
      <c r="AC142">
        <v>29.358177000000001</v>
      </c>
      <c r="AD142">
        <v>29.184166000000001</v>
      </c>
      <c r="AE142">
        <v>29.006159</v>
      </c>
      <c r="AF142">
        <v>28.824144</v>
      </c>
      <c r="AG142">
        <v>28.637927999999999</v>
      </c>
      <c r="AH142">
        <v>28.447454</v>
      </c>
      <c r="AI142">
        <v>28.252651</v>
      </c>
      <c r="AJ142">
        <v>28.053284000000001</v>
      </c>
      <c r="AK142" s="15">
        <v>-5.8999999999999997E-2</v>
      </c>
    </row>
    <row r="143" spans="1:37" x14ac:dyDescent="0.25">
      <c r="A143" t="s">
        <v>982</v>
      </c>
      <c r="B143" t="s">
        <v>1205</v>
      </c>
      <c r="C143" t="s">
        <v>1206</v>
      </c>
      <c r="D143" t="s">
        <v>96</v>
      </c>
      <c r="F143">
        <v>1223.904297</v>
      </c>
      <c r="G143">
        <v>515.43725600000005</v>
      </c>
      <c r="H143">
        <v>409.65664700000002</v>
      </c>
      <c r="I143">
        <v>376.13507099999998</v>
      </c>
      <c r="J143">
        <v>368.478882</v>
      </c>
      <c r="K143">
        <v>352.361176</v>
      </c>
      <c r="L143">
        <v>336.94897500000002</v>
      </c>
      <c r="M143">
        <v>322.30581699999999</v>
      </c>
      <c r="N143">
        <v>318.10723899999999</v>
      </c>
      <c r="O143">
        <v>314.90603599999997</v>
      </c>
      <c r="P143">
        <v>311.42761200000001</v>
      </c>
      <c r="Q143">
        <v>307.631958</v>
      </c>
      <c r="R143">
        <v>303.51724200000001</v>
      </c>
      <c r="S143">
        <v>299.115906</v>
      </c>
      <c r="T143">
        <v>294.42993200000001</v>
      </c>
      <c r="U143">
        <v>289.50625600000001</v>
      </c>
      <c r="V143">
        <v>284.420502</v>
      </c>
      <c r="W143">
        <v>279.10144000000003</v>
      </c>
      <c r="X143">
        <v>273.54620399999999</v>
      </c>
      <c r="Y143">
        <v>267.74557499999997</v>
      </c>
      <c r="Z143">
        <v>261.69818099999998</v>
      </c>
      <c r="AA143">
        <v>255.47842399999999</v>
      </c>
      <c r="AB143">
        <v>249.046783</v>
      </c>
      <c r="AC143">
        <v>242.409088</v>
      </c>
      <c r="AD143">
        <v>235.573868</v>
      </c>
      <c r="AE143">
        <v>228.551086</v>
      </c>
      <c r="AF143">
        <v>221.41433699999999</v>
      </c>
      <c r="AG143">
        <v>214.13043200000001</v>
      </c>
      <c r="AH143">
        <v>206.69311500000001</v>
      </c>
      <c r="AI143">
        <v>199.095123</v>
      </c>
      <c r="AJ143">
        <v>191.330612</v>
      </c>
      <c r="AK143" s="15">
        <v>-0.06</v>
      </c>
    </row>
    <row r="144" spans="1:37" x14ac:dyDescent="0.25">
      <c r="A144" t="s">
        <v>919</v>
      </c>
      <c r="B144" t="s">
        <v>1207</v>
      </c>
      <c r="C144" t="s">
        <v>1208</v>
      </c>
      <c r="D144" t="s">
        <v>96</v>
      </c>
      <c r="F144">
        <v>793.88659700000005</v>
      </c>
      <c r="G144">
        <v>307.20822099999998</v>
      </c>
      <c r="H144">
        <v>234.287048</v>
      </c>
      <c r="I144">
        <v>221.50921600000001</v>
      </c>
      <c r="J144">
        <v>219.69956999999999</v>
      </c>
      <c r="K144">
        <v>217.61914100000001</v>
      </c>
      <c r="L144">
        <v>215.40173300000001</v>
      </c>
      <c r="M144">
        <v>212.983597</v>
      </c>
      <c r="N144">
        <v>210.32392899999999</v>
      </c>
      <c r="O144">
        <v>207.40136699999999</v>
      </c>
      <c r="P144">
        <v>204.21490499999999</v>
      </c>
      <c r="Q144">
        <v>200.72766100000001</v>
      </c>
      <c r="R144">
        <v>196.93679800000001</v>
      </c>
      <c r="S144">
        <v>192.87162799999999</v>
      </c>
      <c r="T144">
        <v>188.531036</v>
      </c>
      <c r="U144">
        <v>183.95898399999999</v>
      </c>
      <c r="V144">
        <v>179.22447199999999</v>
      </c>
      <c r="W144">
        <v>174.262756</v>
      </c>
      <c r="X144">
        <v>169.071335</v>
      </c>
      <c r="Y144">
        <v>163.64219700000001</v>
      </c>
      <c r="Z144">
        <v>157.974335</v>
      </c>
      <c r="AA144">
        <v>152.13642899999999</v>
      </c>
      <c r="AB144">
        <v>146.093323</v>
      </c>
      <c r="AC144">
        <v>139.851212</v>
      </c>
      <c r="AD144">
        <v>133.41876199999999</v>
      </c>
      <c r="AE144">
        <v>126.80596199999999</v>
      </c>
      <c r="AF144">
        <v>120.080933</v>
      </c>
      <c r="AG144">
        <v>113.214294</v>
      </c>
      <c r="AH144">
        <v>106.20114100000001</v>
      </c>
      <c r="AI144">
        <v>99.035399999999996</v>
      </c>
      <c r="AJ144">
        <v>91.712204</v>
      </c>
      <c r="AK144" s="15">
        <v>-6.9000000000000006E-2</v>
      </c>
    </row>
    <row r="145" spans="1:37" x14ac:dyDescent="0.25">
      <c r="A145" t="s">
        <v>922</v>
      </c>
      <c r="B145" t="s">
        <v>1209</v>
      </c>
      <c r="C145" t="s">
        <v>1210</v>
      </c>
      <c r="D145" t="s">
        <v>96</v>
      </c>
      <c r="F145">
        <v>110.42422500000001</v>
      </c>
      <c r="G145">
        <v>72.31765</v>
      </c>
      <c r="H145">
        <v>46.041252</v>
      </c>
      <c r="I145">
        <v>26.598448000000001</v>
      </c>
      <c r="J145">
        <v>21.137407</v>
      </c>
      <c r="K145">
        <v>14.066639</v>
      </c>
      <c r="L145">
        <v>7.3929410000000004</v>
      </c>
      <c r="M145">
        <v>1.2742500000000001</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170</v>
      </c>
    </row>
    <row r="146" spans="1:37" x14ac:dyDescent="0.25">
      <c r="A146" t="s">
        <v>925</v>
      </c>
      <c r="B146" t="s">
        <v>1211</v>
      </c>
      <c r="C146" t="s">
        <v>1212</v>
      </c>
      <c r="D146" t="s">
        <v>96</v>
      </c>
      <c r="F146">
        <v>319.59344499999997</v>
      </c>
      <c r="G146">
        <v>135.91134600000001</v>
      </c>
      <c r="H146">
        <v>129.328339</v>
      </c>
      <c r="I146">
        <v>128.02742000000001</v>
      </c>
      <c r="J146">
        <v>127.641907</v>
      </c>
      <c r="K146">
        <v>120.6754</v>
      </c>
      <c r="L146">
        <v>114.154312</v>
      </c>
      <c r="M146">
        <v>108.04798099999999</v>
      </c>
      <c r="N146">
        <v>107.78331</v>
      </c>
      <c r="O146">
        <v>107.50466900000001</v>
      </c>
      <c r="P146">
        <v>107.212692</v>
      </c>
      <c r="Q146">
        <v>106.904312</v>
      </c>
      <c r="R146">
        <v>106.580444</v>
      </c>
      <c r="S146">
        <v>106.244286</v>
      </c>
      <c r="T146">
        <v>105.898911</v>
      </c>
      <c r="U146">
        <v>105.547264</v>
      </c>
      <c r="V146">
        <v>105.19602999999999</v>
      </c>
      <c r="W146">
        <v>104.83869900000001</v>
      </c>
      <c r="X146">
        <v>104.474861</v>
      </c>
      <c r="Y146">
        <v>104.103386</v>
      </c>
      <c r="Z146">
        <v>103.723831</v>
      </c>
      <c r="AA146">
        <v>103.341995</v>
      </c>
      <c r="AB146">
        <v>102.953468</v>
      </c>
      <c r="AC146">
        <v>102.557884</v>
      </c>
      <c r="AD146">
        <v>102.155106</v>
      </c>
      <c r="AE146">
        <v>101.74511699999999</v>
      </c>
      <c r="AF146">
        <v>101.333412</v>
      </c>
      <c r="AG146">
        <v>100.91613</v>
      </c>
      <c r="AH146">
        <v>100.49198199999999</v>
      </c>
      <c r="AI146">
        <v>100.059731</v>
      </c>
      <c r="AJ146">
        <v>99.618408000000002</v>
      </c>
      <c r="AK146" s="15">
        <v>-3.7999999999999999E-2</v>
      </c>
    </row>
    <row r="147" spans="1:37" x14ac:dyDescent="0.25">
      <c r="A147" t="s">
        <v>991</v>
      </c>
      <c r="B147" t="s">
        <v>1213</v>
      </c>
      <c r="C147" t="s">
        <v>1214</v>
      </c>
      <c r="D147" t="s">
        <v>96</v>
      </c>
      <c r="F147">
        <v>1319.919312</v>
      </c>
      <c r="G147">
        <v>428.62515300000001</v>
      </c>
      <c r="H147">
        <v>268.84811400000001</v>
      </c>
      <c r="I147">
        <v>215.10891699999999</v>
      </c>
      <c r="J147">
        <v>191.04380800000001</v>
      </c>
      <c r="K147">
        <v>162.78320299999999</v>
      </c>
      <c r="L147">
        <v>132.25401299999999</v>
      </c>
      <c r="M147">
        <v>101.356964</v>
      </c>
      <c r="N147">
        <v>86.947356999999997</v>
      </c>
      <c r="O147">
        <v>76.230721000000003</v>
      </c>
      <c r="P147">
        <v>65.219680999999994</v>
      </c>
      <c r="Q147">
        <v>53.772399999999998</v>
      </c>
      <c r="R147">
        <v>41.823684999999998</v>
      </c>
      <c r="S147">
        <v>31.264505</v>
      </c>
      <c r="T147">
        <v>30.801791999999999</v>
      </c>
      <c r="U147">
        <v>30.318769</v>
      </c>
      <c r="V147">
        <v>29.815698999999999</v>
      </c>
      <c r="W147">
        <v>29.294063999999999</v>
      </c>
      <c r="X147">
        <v>28.754163999999999</v>
      </c>
      <c r="Y147">
        <v>28.195179</v>
      </c>
      <c r="Z147">
        <v>27.616230000000002</v>
      </c>
      <c r="AA147">
        <v>27.017084000000001</v>
      </c>
      <c r="AB147">
        <v>26.398727000000001</v>
      </c>
      <c r="AC147">
        <v>25.763382</v>
      </c>
      <c r="AD147">
        <v>25.113603999999999</v>
      </c>
      <c r="AE147">
        <v>24.452209</v>
      </c>
      <c r="AF147">
        <v>23.780922</v>
      </c>
      <c r="AG147">
        <v>23.099981</v>
      </c>
      <c r="AH147">
        <v>22.414062000000001</v>
      </c>
      <c r="AI147">
        <v>21.724685999999998</v>
      </c>
      <c r="AJ147">
        <v>21.033366999999998</v>
      </c>
      <c r="AK147" s="15">
        <v>-0.129</v>
      </c>
    </row>
    <row r="148" spans="1:37" x14ac:dyDescent="0.25">
      <c r="A148" t="s">
        <v>919</v>
      </c>
      <c r="B148" t="s">
        <v>1215</v>
      </c>
      <c r="C148" t="s">
        <v>1216</v>
      </c>
      <c r="D148" t="s">
        <v>96</v>
      </c>
      <c r="F148">
        <v>1029.5589600000001</v>
      </c>
      <c r="G148">
        <v>165.58634900000001</v>
      </c>
      <c r="H148">
        <v>78.868949999999998</v>
      </c>
      <c r="I148">
        <v>61.755797999999999</v>
      </c>
      <c r="J148">
        <v>48.129471000000002</v>
      </c>
      <c r="K148">
        <v>32.714264</v>
      </c>
      <c r="L148">
        <v>16.766082999999998</v>
      </c>
      <c r="M148">
        <v>0.22416700000000001</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t="s">
        <v>170</v>
      </c>
    </row>
    <row r="149" spans="1:37" x14ac:dyDescent="0.25">
      <c r="A149" t="s">
        <v>922</v>
      </c>
      <c r="B149" t="s">
        <v>1217</v>
      </c>
      <c r="C149" t="s">
        <v>1218</v>
      </c>
      <c r="D149" t="s">
        <v>96</v>
      </c>
      <c r="F149">
        <v>169.57020600000001</v>
      </c>
      <c r="G149">
        <v>209.14918499999999</v>
      </c>
      <c r="H149">
        <v>137.72801200000001</v>
      </c>
      <c r="I149">
        <v>99.739151000000007</v>
      </c>
      <c r="J149">
        <v>92.641243000000003</v>
      </c>
      <c r="K149">
        <v>83.240059000000002</v>
      </c>
      <c r="L149">
        <v>73.636482000000001</v>
      </c>
      <c r="M149">
        <v>63.773113000000002</v>
      </c>
      <c r="N149">
        <v>53.645031000000003</v>
      </c>
      <c r="O149">
        <v>43.300735000000003</v>
      </c>
      <c r="P149">
        <v>32.678299000000003</v>
      </c>
      <c r="Q149">
        <v>21.638777000000001</v>
      </c>
      <c r="R149">
        <v>10.115339000000001</v>
      </c>
      <c r="S149">
        <v>0</v>
      </c>
      <c r="T149">
        <v>0</v>
      </c>
      <c r="U149">
        <v>0</v>
      </c>
      <c r="V149">
        <v>0</v>
      </c>
      <c r="W149">
        <v>0</v>
      </c>
      <c r="X149">
        <v>0</v>
      </c>
      <c r="Y149">
        <v>0</v>
      </c>
      <c r="Z149">
        <v>0</v>
      </c>
      <c r="AA149">
        <v>0</v>
      </c>
      <c r="AB149">
        <v>0</v>
      </c>
      <c r="AC149">
        <v>0</v>
      </c>
      <c r="AD149">
        <v>0</v>
      </c>
      <c r="AE149">
        <v>0</v>
      </c>
      <c r="AF149">
        <v>0</v>
      </c>
      <c r="AG149">
        <v>0</v>
      </c>
      <c r="AH149">
        <v>0</v>
      </c>
      <c r="AI149">
        <v>0</v>
      </c>
      <c r="AJ149">
        <v>0</v>
      </c>
      <c r="AK149" t="s">
        <v>170</v>
      </c>
    </row>
    <row r="150" spans="1:37" x14ac:dyDescent="0.25">
      <c r="A150" t="s">
        <v>925</v>
      </c>
      <c r="B150" t="s">
        <v>1219</v>
      </c>
      <c r="C150" t="s">
        <v>1220</v>
      </c>
      <c r="D150" t="s">
        <v>96</v>
      </c>
      <c r="F150">
        <v>120.79014599999999</v>
      </c>
      <c r="G150">
        <v>53.889626</v>
      </c>
      <c r="H150">
        <v>52.251151999999998</v>
      </c>
      <c r="I150">
        <v>53.613976000000001</v>
      </c>
      <c r="J150">
        <v>50.273083</v>
      </c>
      <c r="K150">
        <v>46.828873000000002</v>
      </c>
      <c r="L150">
        <v>41.851444000000001</v>
      </c>
      <c r="M150">
        <v>37.359687999999998</v>
      </c>
      <c r="N150">
        <v>33.302321999999997</v>
      </c>
      <c r="O150">
        <v>32.929985000000002</v>
      </c>
      <c r="P150">
        <v>32.541381999999999</v>
      </c>
      <c r="Q150">
        <v>32.133625000000002</v>
      </c>
      <c r="R150">
        <v>31.708344</v>
      </c>
      <c r="S150">
        <v>31.264505</v>
      </c>
      <c r="T150">
        <v>30.801791999999999</v>
      </c>
      <c r="U150">
        <v>30.318769</v>
      </c>
      <c r="V150">
        <v>29.815698999999999</v>
      </c>
      <c r="W150">
        <v>29.294063999999999</v>
      </c>
      <c r="X150">
        <v>28.754163999999999</v>
      </c>
      <c r="Y150">
        <v>28.195179</v>
      </c>
      <c r="Z150">
        <v>27.616230000000002</v>
      </c>
      <c r="AA150">
        <v>27.017084000000001</v>
      </c>
      <c r="AB150">
        <v>26.398727000000001</v>
      </c>
      <c r="AC150">
        <v>25.763382</v>
      </c>
      <c r="AD150">
        <v>25.113603999999999</v>
      </c>
      <c r="AE150">
        <v>24.452209</v>
      </c>
      <c r="AF150">
        <v>23.780922</v>
      </c>
      <c r="AG150">
        <v>23.099981</v>
      </c>
      <c r="AH150">
        <v>22.414062000000001</v>
      </c>
      <c r="AI150">
        <v>21.724685999999998</v>
      </c>
      <c r="AJ150">
        <v>21.033366999999998</v>
      </c>
      <c r="AK150" s="15">
        <v>-5.7000000000000002E-2</v>
      </c>
    </row>
    <row r="151" spans="1:37" x14ac:dyDescent="0.25">
      <c r="A151" t="s">
        <v>1000</v>
      </c>
      <c r="B151" t="s">
        <v>1221</v>
      </c>
      <c r="C151" t="s">
        <v>1222</v>
      </c>
      <c r="D151" t="s">
        <v>96</v>
      </c>
      <c r="F151">
        <v>533.20544400000006</v>
      </c>
      <c r="G151">
        <v>301.34677099999999</v>
      </c>
      <c r="H151">
        <v>156.20048499999999</v>
      </c>
      <c r="I151">
        <v>115.402573</v>
      </c>
      <c r="J151">
        <v>109.93425000000001</v>
      </c>
      <c r="K151">
        <v>103.274918</v>
      </c>
      <c r="L151">
        <v>97.465057000000002</v>
      </c>
      <c r="M151">
        <v>90.430442999999997</v>
      </c>
      <c r="N151">
        <v>83.603233000000003</v>
      </c>
      <c r="O151">
        <v>76.015868999999995</v>
      </c>
      <c r="P151">
        <v>68.143844999999999</v>
      </c>
      <c r="Q151">
        <v>60.573784000000003</v>
      </c>
      <c r="R151">
        <v>52.752560000000003</v>
      </c>
      <c r="S151">
        <v>44.468063000000001</v>
      </c>
      <c r="T151">
        <v>37.003180999999998</v>
      </c>
      <c r="U151">
        <v>36.404209000000002</v>
      </c>
      <c r="V151">
        <v>35.796368000000001</v>
      </c>
      <c r="W151">
        <v>35.182873000000001</v>
      </c>
      <c r="X151">
        <v>34.564422999999998</v>
      </c>
      <c r="Y151">
        <v>33.939776999999999</v>
      </c>
      <c r="Z151">
        <v>33.307678000000003</v>
      </c>
      <c r="AA151">
        <v>32.666907999999999</v>
      </c>
      <c r="AB151">
        <v>32.018337000000002</v>
      </c>
      <c r="AC151">
        <v>31.363842000000002</v>
      </c>
      <c r="AD151">
        <v>30.703724000000001</v>
      </c>
      <c r="AE151">
        <v>30.038052</v>
      </c>
      <c r="AF151">
        <v>29.36759</v>
      </c>
      <c r="AG151">
        <v>28.693144</v>
      </c>
      <c r="AH151">
        <v>28.013432000000002</v>
      </c>
      <c r="AI151">
        <v>27.327147</v>
      </c>
      <c r="AJ151">
        <v>26.890915</v>
      </c>
      <c r="AK151" s="15">
        <v>-9.5000000000000001E-2</v>
      </c>
    </row>
    <row r="152" spans="1:37" x14ac:dyDescent="0.25">
      <c r="A152" t="s">
        <v>919</v>
      </c>
      <c r="B152" t="s">
        <v>1223</v>
      </c>
      <c r="C152" t="s">
        <v>1224</v>
      </c>
      <c r="D152" t="s">
        <v>96</v>
      </c>
      <c r="F152">
        <v>256.39181500000001</v>
      </c>
      <c r="G152">
        <v>107.832413</v>
      </c>
      <c r="H152">
        <v>43.611964999999998</v>
      </c>
      <c r="I152">
        <v>36.451931000000002</v>
      </c>
      <c r="J152">
        <v>36.135548</v>
      </c>
      <c r="K152">
        <v>35.813415999999997</v>
      </c>
      <c r="L152">
        <v>35.482906</v>
      </c>
      <c r="M152">
        <v>35.144497000000001</v>
      </c>
      <c r="N152">
        <v>34.800049000000001</v>
      </c>
      <c r="O152">
        <v>34.451813000000001</v>
      </c>
      <c r="P152">
        <v>34.101509</v>
      </c>
      <c r="Q152">
        <v>33.753292000000002</v>
      </c>
      <c r="R152">
        <v>33.408531000000004</v>
      </c>
      <c r="S152">
        <v>33.061999999999998</v>
      </c>
      <c r="T152">
        <v>32.713065999999998</v>
      </c>
      <c r="U152">
        <v>32.362278000000003</v>
      </c>
      <c r="V152">
        <v>32.009602000000001</v>
      </c>
      <c r="W152">
        <v>31.656317000000001</v>
      </c>
      <c r="X152">
        <v>31.302626</v>
      </c>
      <c r="Y152">
        <v>30.947657</v>
      </c>
      <c r="Z152">
        <v>30.590731000000002</v>
      </c>
      <c r="AA152">
        <v>30.231093999999999</v>
      </c>
      <c r="AB152">
        <v>29.868888999999999</v>
      </c>
      <c r="AC152">
        <v>29.504719000000001</v>
      </c>
      <c r="AD152">
        <v>29.138538</v>
      </c>
      <c r="AE152">
        <v>28.770202999999999</v>
      </c>
      <c r="AF152">
        <v>28.399775999999999</v>
      </c>
      <c r="AG152">
        <v>28.027190999999998</v>
      </c>
      <c r="AH152">
        <v>27.651888</v>
      </c>
      <c r="AI152">
        <v>27.273282999999999</v>
      </c>
      <c r="AJ152">
        <v>26.890915</v>
      </c>
      <c r="AK152" s="15">
        <v>-7.1999999999999995E-2</v>
      </c>
    </row>
    <row r="153" spans="1:37" x14ac:dyDescent="0.25">
      <c r="A153" t="s">
        <v>922</v>
      </c>
      <c r="B153" t="s">
        <v>1225</v>
      </c>
      <c r="C153" t="s">
        <v>1226</v>
      </c>
      <c r="D153" t="s">
        <v>96</v>
      </c>
      <c r="F153">
        <v>223.49163799999999</v>
      </c>
      <c r="G153">
        <v>174.10296600000001</v>
      </c>
      <c r="H153">
        <v>100.074341</v>
      </c>
      <c r="I153">
        <v>69.12867</v>
      </c>
      <c r="J153">
        <v>64.052443999999994</v>
      </c>
      <c r="K153">
        <v>58.883254999999998</v>
      </c>
      <c r="L153">
        <v>53.537323000000001</v>
      </c>
      <c r="M153">
        <v>47.882415999999999</v>
      </c>
      <c r="N153">
        <v>41.878563</v>
      </c>
      <c r="O153">
        <v>35.535240000000002</v>
      </c>
      <c r="P153">
        <v>28.822707999999999</v>
      </c>
      <c r="Q153">
        <v>21.829108999999999</v>
      </c>
      <c r="R153">
        <v>14.579397</v>
      </c>
      <c r="S153">
        <v>6.8748079999999998</v>
      </c>
      <c r="T153">
        <v>0</v>
      </c>
      <c r="U153">
        <v>0</v>
      </c>
      <c r="V153">
        <v>0</v>
      </c>
      <c r="W153">
        <v>0</v>
      </c>
      <c r="X153">
        <v>0</v>
      </c>
      <c r="Y153">
        <v>0</v>
      </c>
      <c r="Z153">
        <v>0</v>
      </c>
      <c r="AA153">
        <v>0</v>
      </c>
      <c r="AB153">
        <v>0</v>
      </c>
      <c r="AC153">
        <v>0</v>
      </c>
      <c r="AD153">
        <v>0</v>
      </c>
      <c r="AE153">
        <v>0</v>
      </c>
      <c r="AF153">
        <v>0</v>
      </c>
      <c r="AG153">
        <v>0</v>
      </c>
      <c r="AH153">
        <v>0</v>
      </c>
      <c r="AI153">
        <v>0</v>
      </c>
      <c r="AJ153">
        <v>0</v>
      </c>
      <c r="AK153" t="s">
        <v>170</v>
      </c>
    </row>
    <row r="154" spans="1:37" x14ac:dyDescent="0.25">
      <c r="A154" t="s">
        <v>925</v>
      </c>
      <c r="B154" t="s">
        <v>1227</v>
      </c>
      <c r="C154" t="s">
        <v>1228</v>
      </c>
      <c r="D154" t="s">
        <v>96</v>
      </c>
      <c r="F154">
        <v>53.321980000000003</v>
      </c>
      <c r="G154">
        <v>19.411404000000001</v>
      </c>
      <c r="H154">
        <v>12.514181000000001</v>
      </c>
      <c r="I154">
        <v>9.8219740000000009</v>
      </c>
      <c r="J154">
        <v>9.7462649999999993</v>
      </c>
      <c r="K154">
        <v>8.5782509999999998</v>
      </c>
      <c r="L154">
        <v>8.4448220000000003</v>
      </c>
      <c r="M154">
        <v>7.4035250000000001</v>
      </c>
      <c r="N154">
        <v>6.9246189999999999</v>
      </c>
      <c r="O154">
        <v>6.0288170000000001</v>
      </c>
      <c r="P154">
        <v>5.219627</v>
      </c>
      <c r="Q154">
        <v>4.9913819999999998</v>
      </c>
      <c r="R154">
        <v>4.7646280000000001</v>
      </c>
      <c r="S154">
        <v>4.5312520000000003</v>
      </c>
      <c r="T154">
        <v>4.2901150000000001</v>
      </c>
      <c r="U154">
        <v>4.0419299999999998</v>
      </c>
      <c r="V154">
        <v>3.7867670000000002</v>
      </c>
      <c r="W154">
        <v>3.5265559999999998</v>
      </c>
      <c r="X154">
        <v>3.2617980000000002</v>
      </c>
      <c r="Y154">
        <v>2.9921220000000002</v>
      </c>
      <c r="Z154">
        <v>2.7169479999999999</v>
      </c>
      <c r="AA154">
        <v>2.4358119999999999</v>
      </c>
      <c r="AB154">
        <v>2.149448</v>
      </c>
      <c r="AC154">
        <v>1.8591230000000001</v>
      </c>
      <c r="AD154">
        <v>1.565186</v>
      </c>
      <c r="AE154">
        <v>1.267849</v>
      </c>
      <c r="AF154">
        <v>0.96781300000000003</v>
      </c>
      <c r="AG154">
        <v>0.66595300000000002</v>
      </c>
      <c r="AH154">
        <v>0.361543</v>
      </c>
      <c r="AI154">
        <v>5.3863000000000001E-2</v>
      </c>
      <c r="AJ154">
        <v>0</v>
      </c>
      <c r="AK154" t="s">
        <v>170</v>
      </c>
    </row>
    <row r="155" spans="1:37" x14ac:dyDescent="0.25">
      <c r="A155" t="s">
        <v>1009</v>
      </c>
      <c r="B155" t="s">
        <v>1229</v>
      </c>
      <c r="C155" t="s">
        <v>1230</v>
      </c>
      <c r="D155" t="s">
        <v>96</v>
      </c>
      <c r="F155">
        <v>957.527649</v>
      </c>
      <c r="G155">
        <v>669.47406000000001</v>
      </c>
      <c r="H155">
        <v>426.62017800000001</v>
      </c>
      <c r="I155">
        <v>312.827179</v>
      </c>
      <c r="J155">
        <v>301.51403800000003</v>
      </c>
      <c r="K155">
        <v>291.409088</v>
      </c>
      <c r="L155">
        <v>280.91863999999998</v>
      </c>
      <c r="M155">
        <v>268.32638500000002</v>
      </c>
      <c r="N155">
        <v>253.84231600000001</v>
      </c>
      <c r="O155">
        <v>239.244888</v>
      </c>
      <c r="P155">
        <v>226.834869</v>
      </c>
      <c r="Q155">
        <v>213.78556800000001</v>
      </c>
      <c r="R155">
        <v>199.93786600000001</v>
      </c>
      <c r="S155">
        <v>185.28787199999999</v>
      </c>
      <c r="T155">
        <v>169.86447100000001</v>
      </c>
      <c r="U155">
        <v>153.733215</v>
      </c>
      <c r="V155">
        <v>136.921921</v>
      </c>
      <c r="W155">
        <v>119.457474</v>
      </c>
      <c r="X155">
        <v>101.361313</v>
      </c>
      <c r="Y155">
        <v>85.770797999999999</v>
      </c>
      <c r="Z155">
        <v>73.814209000000005</v>
      </c>
      <c r="AA155">
        <v>61.362869000000003</v>
      </c>
      <c r="AB155">
        <v>56.052318999999997</v>
      </c>
      <c r="AC155">
        <v>55.072842000000001</v>
      </c>
      <c r="AD155">
        <v>54.074432000000002</v>
      </c>
      <c r="AE155">
        <v>53.057383999999999</v>
      </c>
      <c r="AF155">
        <v>52.026913</v>
      </c>
      <c r="AG155">
        <v>50.978951000000002</v>
      </c>
      <c r="AH155">
        <v>49.912726999999997</v>
      </c>
      <c r="AI155">
        <v>48.827477000000002</v>
      </c>
      <c r="AJ155">
        <v>47.722267000000002</v>
      </c>
      <c r="AK155" s="15">
        <v>-9.5000000000000001E-2</v>
      </c>
    </row>
    <row r="156" spans="1:37" x14ac:dyDescent="0.25">
      <c r="A156" t="s">
        <v>919</v>
      </c>
      <c r="B156" t="s">
        <v>1231</v>
      </c>
      <c r="C156" t="s">
        <v>1232</v>
      </c>
      <c r="D156" t="s">
        <v>96</v>
      </c>
      <c r="F156">
        <v>498.69641100000001</v>
      </c>
      <c r="G156">
        <v>302.769836</v>
      </c>
      <c r="H156">
        <v>143.696854</v>
      </c>
      <c r="I156">
        <v>97.735619</v>
      </c>
      <c r="J156">
        <v>89.229820000000004</v>
      </c>
      <c r="K156">
        <v>83.123565999999997</v>
      </c>
      <c r="L156">
        <v>78.138205999999997</v>
      </c>
      <c r="M156">
        <v>72.969566</v>
      </c>
      <c r="N156">
        <v>67.618995999999996</v>
      </c>
      <c r="O156">
        <v>62.089657000000003</v>
      </c>
      <c r="P156">
        <v>56.388855</v>
      </c>
      <c r="Q156">
        <v>50.501423000000003</v>
      </c>
      <c r="R156">
        <v>44.428131</v>
      </c>
      <c r="S156">
        <v>38.167023</v>
      </c>
      <c r="T156">
        <v>31.718948000000001</v>
      </c>
      <c r="U156">
        <v>25.087047999999999</v>
      </c>
      <c r="V156">
        <v>18.288979999999999</v>
      </c>
      <c r="W156">
        <v>11.315488999999999</v>
      </c>
      <c r="X156">
        <v>4.1800860000000002</v>
      </c>
      <c r="Y156">
        <v>0</v>
      </c>
      <c r="Z156">
        <v>0</v>
      </c>
      <c r="AA156">
        <v>0</v>
      </c>
      <c r="AB156">
        <v>0</v>
      </c>
      <c r="AC156">
        <v>0</v>
      </c>
      <c r="AD156">
        <v>0</v>
      </c>
      <c r="AE156">
        <v>0</v>
      </c>
      <c r="AF156">
        <v>0</v>
      </c>
      <c r="AG156">
        <v>0</v>
      </c>
      <c r="AH156">
        <v>0</v>
      </c>
      <c r="AI156">
        <v>0</v>
      </c>
      <c r="AJ156">
        <v>0</v>
      </c>
      <c r="AK156" t="s">
        <v>170</v>
      </c>
    </row>
    <row r="157" spans="1:37" x14ac:dyDescent="0.25">
      <c r="A157" t="s">
        <v>922</v>
      </c>
      <c r="B157" t="s">
        <v>1233</v>
      </c>
      <c r="C157" t="s">
        <v>1234</v>
      </c>
      <c r="D157" t="s">
        <v>96</v>
      </c>
      <c r="F157">
        <v>228.32742300000001</v>
      </c>
      <c r="G157">
        <v>256.32229599999999</v>
      </c>
      <c r="H157">
        <v>194.07699600000001</v>
      </c>
      <c r="I157">
        <v>133.92095900000001</v>
      </c>
      <c r="J157">
        <v>131.49522400000001</v>
      </c>
      <c r="K157">
        <v>128.22157300000001</v>
      </c>
      <c r="L157">
        <v>124.450615</v>
      </c>
      <c r="M157">
        <v>120.151955</v>
      </c>
      <c r="N157">
        <v>115.323914</v>
      </c>
      <c r="O157">
        <v>109.96603399999999</v>
      </c>
      <c r="P157">
        <v>104.102249</v>
      </c>
      <c r="Q157">
        <v>97.688170999999997</v>
      </c>
      <c r="R157">
        <v>90.683884000000006</v>
      </c>
      <c r="S157">
        <v>83.086326999999997</v>
      </c>
      <c r="T157">
        <v>74.923232999999996</v>
      </c>
      <c r="U157">
        <v>66.256255999999993</v>
      </c>
      <c r="V157">
        <v>57.092354</v>
      </c>
      <c r="W157">
        <v>47.469475000000003</v>
      </c>
      <c r="X157">
        <v>37.395493000000002</v>
      </c>
      <c r="Y157">
        <v>26.890532</v>
      </c>
      <c r="Z157">
        <v>15.858537999999999</v>
      </c>
      <c r="AA157">
        <v>4.3494849999999996</v>
      </c>
      <c r="AB157">
        <v>0</v>
      </c>
      <c r="AC157">
        <v>0</v>
      </c>
      <c r="AD157">
        <v>0</v>
      </c>
      <c r="AE157">
        <v>0</v>
      </c>
      <c r="AF157">
        <v>0</v>
      </c>
      <c r="AG157">
        <v>0</v>
      </c>
      <c r="AH157">
        <v>0</v>
      </c>
      <c r="AI157">
        <v>0</v>
      </c>
      <c r="AJ157">
        <v>0</v>
      </c>
      <c r="AK157" t="s">
        <v>170</v>
      </c>
    </row>
    <row r="158" spans="1:37" x14ac:dyDescent="0.25">
      <c r="A158" t="s">
        <v>925</v>
      </c>
      <c r="B158" t="s">
        <v>1235</v>
      </c>
      <c r="C158" t="s">
        <v>1236</v>
      </c>
      <c r="D158" t="s">
        <v>96</v>
      </c>
      <c r="F158">
        <v>230.50386</v>
      </c>
      <c r="G158">
        <v>110.381897</v>
      </c>
      <c r="H158">
        <v>88.846321000000003</v>
      </c>
      <c r="I158">
        <v>81.170601000000005</v>
      </c>
      <c r="J158">
        <v>80.789000999999999</v>
      </c>
      <c r="K158">
        <v>80.063950000000006</v>
      </c>
      <c r="L158">
        <v>78.329825999999997</v>
      </c>
      <c r="M158">
        <v>75.204871999999995</v>
      </c>
      <c r="N158">
        <v>70.899413999999993</v>
      </c>
      <c r="O158">
        <v>67.189194000000001</v>
      </c>
      <c r="P158">
        <v>66.343772999999999</v>
      </c>
      <c r="Q158">
        <v>65.595978000000002</v>
      </c>
      <c r="R158">
        <v>64.825858999999994</v>
      </c>
      <c r="S158">
        <v>64.034522999999993</v>
      </c>
      <c r="T158">
        <v>63.222293999999998</v>
      </c>
      <c r="U158">
        <v>62.389907999999998</v>
      </c>
      <c r="V158">
        <v>61.540588</v>
      </c>
      <c r="W158">
        <v>60.672511999999998</v>
      </c>
      <c r="X158">
        <v>59.785739999999997</v>
      </c>
      <c r="Y158">
        <v>58.880268000000001</v>
      </c>
      <c r="Z158">
        <v>57.955672999999997</v>
      </c>
      <c r="AA158">
        <v>57.013382</v>
      </c>
      <c r="AB158">
        <v>56.052318999999997</v>
      </c>
      <c r="AC158">
        <v>55.072842000000001</v>
      </c>
      <c r="AD158">
        <v>54.074432000000002</v>
      </c>
      <c r="AE158">
        <v>53.057383999999999</v>
      </c>
      <c r="AF158">
        <v>52.026913</v>
      </c>
      <c r="AG158">
        <v>50.978951000000002</v>
      </c>
      <c r="AH158">
        <v>49.912726999999997</v>
      </c>
      <c r="AI158">
        <v>48.827477000000002</v>
      </c>
      <c r="AJ158">
        <v>47.722267000000002</v>
      </c>
      <c r="AK158" s="15">
        <v>-5.0999999999999997E-2</v>
      </c>
    </row>
    <row r="159" spans="1:37" x14ac:dyDescent="0.25">
      <c r="A159" t="s">
        <v>1018</v>
      </c>
      <c r="B159" t="s">
        <v>1237</v>
      </c>
      <c r="C159" t="s">
        <v>1238</v>
      </c>
      <c r="D159" t="s">
        <v>96</v>
      </c>
      <c r="F159">
        <v>483.90057400000001</v>
      </c>
      <c r="G159">
        <v>218.56951900000001</v>
      </c>
      <c r="H159">
        <v>117.546036</v>
      </c>
      <c r="I159">
        <v>85.800026000000003</v>
      </c>
      <c r="J159">
        <v>80.744759000000002</v>
      </c>
      <c r="K159">
        <v>77.668746999999996</v>
      </c>
      <c r="L159">
        <v>74.218986999999998</v>
      </c>
      <c r="M159">
        <v>70.211440999999994</v>
      </c>
      <c r="N159">
        <v>65.924614000000005</v>
      </c>
      <c r="O159">
        <v>61.385483000000001</v>
      </c>
      <c r="P159">
        <v>56.633026000000001</v>
      </c>
      <c r="Q159">
        <v>51.696990999999997</v>
      </c>
      <c r="R159">
        <v>46.582771000000001</v>
      </c>
      <c r="S159">
        <v>41.297401000000001</v>
      </c>
      <c r="T159">
        <v>35.865402000000003</v>
      </c>
      <c r="U159">
        <v>30.30125</v>
      </c>
      <c r="V159">
        <v>28.403583999999999</v>
      </c>
      <c r="W159">
        <v>26.436874</v>
      </c>
      <c r="X159">
        <v>24.404890000000002</v>
      </c>
      <c r="Y159">
        <v>22.306996999999999</v>
      </c>
      <c r="Z159">
        <v>20.139675</v>
      </c>
      <c r="AA159">
        <v>17.906075999999999</v>
      </c>
      <c r="AB159">
        <v>15.605115</v>
      </c>
      <c r="AC159">
        <v>13.237765</v>
      </c>
      <c r="AD159">
        <v>12.297935000000001</v>
      </c>
      <c r="AE159">
        <v>11.426282</v>
      </c>
      <c r="AF159">
        <v>10.534846999999999</v>
      </c>
      <c r="AG159">
        <v>9.6225679999999993</v>
      </c>
      <c r="AH159">
        <v>8.6888740000000002</v>
      </c>
      <c r="AI159">
        <v>7.7337600000000002</v>
      </c>
      <c r="AJ159">
        <v>6.7569249999999998</v>
      </c>
      <c r="AK159" s="15">
        <v>-0.13300000000000001</v>
      </c>
    </row>
    <row r="160" spans="1:37" x14ac:dyDescent="0.25">
      <c r="A160" t="s">
        <v>919</v>
      </c>
      <c r="B160" t="s">
        <v>1239</v>
      </c>
      <c r="C160" t="s">
        <v>1240</v>
      </c>
      <c r="D160" t="s">
        <v>96</v>
      </c>
      <c r="F160">
        <v>314.49276700000001</v>
      </c>
      <c r="G160">
        <v>122.08667800000001</v>
      </c>
      <c r="H160">
        <v>51.876536999999999</v>
      </c>
      <c r="I160">
        <v>36.986266999999998</v>
      </c>
      <c r="J160">
        <v>34.811248999999997</v>
      </c>
      <c r="K160">
        <v>32.433577999999997</v>
      </c>
      <c r="L160">
        <v>29.865459000000001</v>
      </c>
      <c r="M160">
        <v>27.104438999999999</v>
      </c>
      <c r="N160">
        <v>24.160715</v>
      </c>
      <c r="O160">
        <v>21.054155000000002</v>
      </c>
      <c r="P160">
        <v>17.811603999999999</v>
      </c>
      <c r="Q160">
        <v>14.452688</v>
      </c>
      <c r="R160">
        <v>10.980217</v>
      </c>
      <c r="S160">
        <v>7.399203</v>
      </c>
      <c r="T160">
        <v>3.7322739999999999</v>
      </c>
      <c r="U160">
        <v>9.0000000000000006E-5</v>
      </c>
      <c r="V160">
        <v>0</v>
      </c>
      <c r="W160">
        <v>0</v>
      </c>
      <c r="X160">
        <v>0</v>
      </c>
      <c r="Y160">
        <v>0</v>
      </c>
      <c r="Z160">
        <v>0</v>
      </c>
      <c r="AA160">
        <v>0</v>
      </c>
      <c r="AB160">
        <v>0</v>
      </c>
      <c r="AC160">
        <v>0</v>
      </c>
      <c r="AD160">
        <v>0</v>
      </c>
      <c r="AE160">
        <v>0</v>
      </c>
      <c r="AF160">
        <v>0</v>
      </c>
      <c r="AG160">
        <v>0</v>
      </c>
      <c r="AH160">
        <v>0</v>
      </c>
      <c r="AI160">
        <v>0</v>
      </c>
      <c r="AJ160">
        <v>0</v>
      </c>
      <c r="AK160" t="s">
        <v>170</v>
      </c>
    </row>
    <row r="161" spans="1:37" x14ac:dyDescent="0.25">
      <c r="A161" t="s">
        <v>922</v>
      </c>
      <c r="B161" t="s">
        <v>1241</v>
      </c>
      <c r="C161" t="s">
        <v>1242</v>
      </c>
      <c r="D161" t="s">
        <v>96</v>
      </c>
      <c r="F161">
        <v>74.079673999999997</v>
      </c>
      <c r="G161">
        <v>62.499167999999997</v>
      </c>
      <c r="H161">
        <v>38.359329000000002</v>
      </c>
      <c r="I161">
        <v>23.553004999999999</v>
      </c>
      <c r="J161">
        <v>21.779373</v>
      </c>
      <c r="K161">
        <v>21.081029999999998</v>
      </c>
      <c r="L161">
        <v>20.325410999999999</v>
      </c>
      <c r="M161">
        <v>19.510214000000001</v>
      </c>
      <c r="N161">
        <v>18.63588</v>
      </c>
      <c r="O161">
        <v>17.704644999999999</v>
      </c>
      <c r="P161">
        <v>16.721917999999999</v>
      </c>
      <c r="Q161">
        <v>15.695824</v>
      </c>
      <c r="R161">
        <v>14.627274</v>
      </c>
      <c r="S161">
        <v>13.516712</v>
      </c>
      <c r="T161">
        <v>12.365027</v>
      </c>
      <c r="U161">
        <v>11.16963</v>
      </c>
      <c r="V161">
        <v>9.9334880000000005</v>
      </c>
      <c r="W161">
        <v>8.6540929999999996</v>
      </c>
      <c r="X161">
        <v>7.3346439999999999</v>
      </c>
      <c r="Y161">
        <v>5.9744700000000002</v>
      </c>
      <c r="Z161">
        <v>4.5699459999999998</v>
      </c>
      <c r="AA161">
        <v>3.1212249999999999</v>
      </c>
      <c r="AB161">
        <v>1.6277779999999999</v>
      </c>
      <c r="AC161">
        <v>8.9533000000000001E-2</v>
      </c>
      <c r="AD161">
        <v>0</v>
      </c>
      <c r="AE161">
        <v>0</v>
      </c>
      <c r="AF161">
        <v>0</v>
      </c>
      <c r="AG161">
        <v>0</v>
      </c>
      <c r="AH161">
        <v>0</v>
      </c>
      <c r="AI161">
        <v>0</v>
      </c>
      <c r="AJ161">
        <v>0</v>
      </c>
      <c r="AK161" t="s">
        <v>170</v>
      </c>
    </row>
    <row r="162" spans="1:37" x14ac:dyDescent="0.25">
      <c r="A162" t="s">
        <v>925</v>
      </c>
      <c r="B162" t="s">
        <v>1243</v>
      </c>
      <c r="C162" t="s">
        <v>1244</v>
      </c>
      <c r="D162" t="s">
        <v>96</v>
      </c>
      <c r="F162">
        <v>95.328117000000006</v>
      </c>
      <c r="G162">
        <v>33.983665000000002</v>
      </c>
      <c r="H162">
        <v>27.310165000000001</v>
      </c>
      <c r="I162">
        <v>25.260752</v>
      </c>
      <c r="J162">
        <v>24.154135</v>
      </c>
      <c r="K162">
        <v>24.154135</v>
      </c>
      <c r="L162">
        <v>24.028112</v>
      </c>
      <c r="M162">
        <v>23.596788</v>
      </c>
      <c r="N162">
        <v>23.128022999999999</v>
      </c>
      <c r="O162">
        <v>22.626684000000001</v>
      </c>
      <c r="P162">
        <v>22.099504</v>
      </c>
      <c r="Q162">
        <v>21.548476999999998</v>
      </c>
      <c r="R162">
        <v>20.975279</v>
      </c>
      <c r="S162">
        <v>20.381485000000001</v>
      </c>
      <c r="T162">
        <v>19.768101000000001</v>
      </c>
      <c r="U162">
        <v>19.131529</v>
      </c>
      <c r="V162">
        <v>18.470096999999999</v>
      </c>
      <c r="W162">
        <v>17.782782000000001</v>
      </c>
      <c r="X162">
        <v>17.070246000000001</v>
      </c>
      <c r="Y162">
        <v>16.332526999999999</v>
      </c>
      <c r="Z162">
        <v>15.569729000000001</v>
      </c>
      <c r="AA162">
        <v>14.784851</v>
      </c>
      <c r="AB162">
        <v>13.977337</v>
      </c>
      <c r="AC162">
        <v>13.148232</v>
      </c>
      <c r="AD162">
        <v>12.297935000000001</v>
      </c>
      <c r="AE162">
        <v>11.426282</v>
      </c>
      <c r="AF162">
        <v>10.534846999999999</v>
      </c>
      <c r="AG162">
        <v>9.6225679999999993</v>
      </c>
      <c r="AH162">
        <v>8.6888740000000002</v>
      </c>
      <c r="AI162">
        <v>7.7337600000000002</v>
      </c>
      <c r="AJ162">
        <v>6.7569249999999998</v>
      </c>
      <c r="AK162" s="15">
        <v>-8.4000000000000005E-2</v>
      </c>
    </row>
    <row r="163" spans="1:37" x14ac:dyDescent="0.25">
      <c r="A163" t="s">
        <v>1027</v>
      </c>
      <c r="B163" t="s">
        <v>1245</v>
      </c>
      <c r="C163" t="s">
        <v>1246</v>
      </c>
      <c r="D163" t="s">
        <v>96</v>
      </c>
      <c r="F163">
        <v>573.83508300000005</v>
      </c>
      <c r="G163">
        <v>193.18042</v>
      </c>
      <c r="H163">
        <v>115.193939</v>
      </c>
      <c r="I163">
        <v>80.599884000000003</v>
      </c>
      <c r="J163">
        <v>74.384345999999994</v>
      </c>
      <c r="K163">
        <v>69.834502999999998</v>
      </c>
      <c r="L163">
        <v>65.08493</v>
      </c>
      <c r="M163">
        <v>60.102730000000001</v>
      </c>
      <c r="N163">
        <v>54.865817999999997</v>
      </c>
      <c r="O163">
        <v>49.351996999999997</v>
      </c>
      <c r="P163">
        <v>43.55621</v>
      </c>
      <c r="Q163">
        <v>37.483893999999999</v>
      </c>
      <c r="R163">
        <v>31.135128000000002</v>
      </c>
      <c r="S163">
        <v>24.506896999999999</v>
      </c>
      <c r="T163">
        <v>20.944502</v>
      </c>
      <c r="U163">
        <v>20.453786999999998</v>
      </c>
      <c r="V163">
        <v>19.915462000000002</v>
      </c>
      <c r="W163">
        <v>19.329488999999999</v>
      </c>
      <c r="X163">
        <v>18.700163</v>
      </c>
      <c r="Y163">
        <v>18.027830000000002</v>
      </c>
      <c r="Z163">
        <v>17.309785999999999</v>
      </c>
      <c r="AA163">
        <v>16.546873000000001</v>
      </c>
      <c r="AB163">
        <v>15.741776</v>
      </c>
      <c r="AC163">
        <v>14.896110999999999</v>
      </c>
      <c r="AD163">
        <v>14.011675</v>
      </c>
      <c r="AE163">
        <v>13.090522</v>
      </c>
      <c r="AF163">
        <v>12.134993</v>
      </c>
      <c r="AG163">
        <v>11.146912</v>
      </c>
      <c r="AH163">
        <v>10.127914000000001</v>
      </c>
      <c r="AI163">
        <v>9.0793929999999996</v>
      </c>
      <c r="AJ163">
        <v>8.0017879999999995</v>
      </c>
      <c r="AK163" s="15">
        <v>-0.13300000000000001</v>
      </c>
    </row>
    <row r="164" spans="1:37" x14ac:dyDescent="0.25">
      <c r="A164" t="s">
        <v>919</v>
      </c>
      <c r="B164" t="s">
        <v>1247</v>
      </c>
      <c r="C164" t="s">
        <v>1248</v>
      </c>
      <c r="D164" t="s">
        <v>96</v>
      </c>
      <c r="F164">
        <v>197.12905900000001</v>
      </c>
      <c r="G164">
        <v>56.629981999999998</v>
      </c>
      <c r="H164">
        <v>28.75234</v>
      </c>
      <c r="I164">
        <v>27.252497000000002</v>
      </c>
      <c r="J164">
        <v>25.814968</v>
      </c>
      <c r="K164">
        <v>23.429076999999999</v>
      </c>
      <c r="L164">
        <v>21.032101000000001</v>
      </c>
      <c r="M164">
        <v>18.553218999999999</v>
      </c>
      <c r="N164">
        <v>15.972968</v>
      </c>
      <c r="O164">
        <v>13.269055</v>
      </c>
      <c r="P164">
        <v>10.434659</v>
      </c>
      <c r="Q164">
        <v>7.4644459999999997</v>
      </c>
      <c r="R164">
        <v>4.3575369999999998</v>
      </c>
      <c r="S164">
        <v>1.111388</v>
      </c>
      <c r="T164">
        <v>0</v>
      </c>
      <c r="U164">
        <v>0</v>
      </c>
      <c r="V164">
        <v>0</v>
      </c>
      <c r="W164">
        <v>0</v>
      </c>
      <c r="X164">
        <v>0</v>
      </c>
      <c r="Y164">
        <v>0</v>
      </c>
      <c r="Z164">
        <v>0</v>
      </c>
      <c r="AA164">
        <v>0</v>
      </c>
      <c r="AB164">
        <v>0</v>
      </c>
      <c r="AC164">
        <v>0</v>
      </c>
      <c r="AD164">
        <v>0</v>
      </c>
      <c r="AE164">
        <v>0</v>
      </c>
      <c r="AF164">
        <v>0</v>
      </c>
      <c r="AG164">
        <v>0</v>
      </c>
      <c r="AH164">
        <v>0</v>
      </c>
      <c r="AI164">
        <v>0</v>
      </c>
      <c r="AJ164">
        <v>0</v>
      </c>
      <c r="AK164" t="s">
        <v>170</v>
      </c>
    </row>
    <row r="165" spans="1:37" x14ac:dyDescent="0.25">
      <c r="A165" t="s">
        <v>922</v>
      </c>
      <c r="B165" t="s">
        <v>1249</v>
      </c>
      <c r="C165" t="s">
        <v>1250</v>
      </c>
      <c r="D165" t="s">
        <v>96</v>
      </c>
      <c r="F165">
        <v>76.606612999999996</v>
      </c>
      <c r="G165">
        <v>61.356586</v>
      </c>
      <c r="H165">
        <v>36.168823000000003</v>
      </c>
      <c r="I165">
        <v>24.075949000000001</v>
      </c>
      <c r="J165">
        <v>23.902103</v>
      </c>
      <c r="K165">
        <v>23.727404</v>
      </c>
      <c r="L165">
        <v>23.535682999999999</v>
      </c>
      <c r="M165">
        <v>23.318258</v>
      </c>
      <c r="N165">
        <v>23.073651999999999</v>
      </c>
      <c r="O165">
        <v>22.798628000000001</v>
      </c>
      <c r="P165">
        <v>22.490203999999999</v>
      </c>
      <c r="Q165">
        <v>22.156876</v>
      </c>
      <c r="R165">
        <v>21.791813000000001</v>
      </c>
      <c r="S165">
        <v>21.389306999999999</v>
      </c>
      <c r="T165">
        <v>20.944502</v>
      </c>
      <c r="U165">
        <v>20.453786999999998</v>
      </c>
      <c r="V165">
        <v>19.915462000000002</v>
      </c>
      <c r="W165">
        <v>19.329488999999999</v>
      </c>
      <c r="X165">
        <v>18.700163</v>
      </c>
      <c r="Y165">
        <v>18.027830000000002</v>
      </c>
      <c r="Z165">
        <v>17.309785999999999</v>
      </c>
      <c r="AA165">
        <v>16.546873000000001</v>
      </c>
      <c r="AB165">
        <v>15.741776</v>
      </c>
      <c r="AC165">
        <v>14.896110999999999</v>
      </c>
      <c r="AD165">
        <v>14.011675</v>
      </c>
      <c r="AE165">
        <v>13.090522</v>
      </c>
      <c r="AF165">
        <v>12.134993</v>
      </c>
      <c r="AG165">
        <v>11.146912</v>
      </c>
      <c r="AH165">
        <v>10.127914000000001</v>
      </c>
      <c r="AI165">
        <v>9.0793929999999996</v>
      </c>
      <c r="AJ165">
        <v>8.0017879999999995</v>
      </c>
      <c r="AK165" s="15">
        <v>-7.2999999999999995E-2</v>
      </c>
    </row>
    <row r="166" spans="1:37" x14ac:dyDescent="0.25">
      <c r="A166" t="s">
        <v>925</v>
      </c>
      <c r="B166" t="s">
        <v>1251</v>
      </c>
      <c r="C166" t="s">
        <v>1252</v>
      </c>
      <c r="D166" t="s">
        <v>96</v>
      </c>
      <c r="F166">
        <v>300.09939600000001</v>
      </c>
      <c r="G166">
        <v>75.193839999999994</v>
      </c>
      <c r="H166">
        <v>50.272770000000001</v>
      </c>
      <c r="I166">
        <v>29.271439000000001</v>
      </c>
      <c r="J166">
        <v>24.667273000000002</v>
      </c>
      <c r="K166">
        <v>22.67802</v>
      </c>
      <c r="L166">
        <v>20.517147000000001</v>
      </c>
      <c r="M166">
        <v>18.231255000000001</v>
      </c>
      <c r="N166">
        <v>15.819198</v>
      </c>
      <c r="O166">
        <v>13.284314</v>
      </c>
      <c r="P166">
        <v>10.631349</v>
      </c>
      <c r="Q166">
        <v>7.8625730000000003</v>
      </c>
      <c r="R166">
        <v>4.9857779999999998</v>
      </c>
      <c r="S166">
        <v>2.0062039999999999</v>
      </c>
      <c r="T166">
        <v>0</v>
      </c>
      <c r="U166">
        <v>0</v>
      </c>
      <c r="V166">
        <v>0</v>
      </c>
      <c r="W166">
        <v>0</v>
      </c>
      <c r="X166">
        <v>0</v>
      </c>
      <c r="Y166">
        <v>0</v>
      </c>
      <c r="Z166">
        <v>0</v>
      </c>
      <c r="AA166">
        <v>0</v>
      </c>
      <c r="AB166">
        <v>0</v>
      </c>
      <c r="AC166">
        <v>0</v>
      </c>
      <c r="AD166">
        <v>0</v>
      </c>
      <c r="AE166">
        <v>0</v>
      </c>
      <c r="AF166">
        <v>0</v>
      </c>
      <c r="AG166">
        <v>0</v>
      </c>
      <c r="AH166">
        <v>0</v>
      </c>
      <c r="AI166">
        <v>0</v>
      </c>
      <c r="AJ166">
        <v>0</v>
      </c>
      <c r="AK166" t="s">
        <v>170</v>
      </c>
    </row>
    <row r="167" spans="1:37" x14ac:dyDescent="0.25">
      <c r="A167" t="s">
        <v>1036</v>
      </c>
      <c r="B167" t="s">
        <v>1253</v>
      </c>
      <c r="C167" t="s">
        <v>1254</v>
      </c>
      <c r="D167" t="s">
        <v>96</v>
      </c>
      <c r="F167">
        <v>17744.822265999999</v>
      </c>
      <c r="G167">
        <v>6881.7060549999997</v>
      </c>
      <c r="H167">
        <v>4332.9799800000001</v>
      </c>
      <c r="I167">
        <v>3470.9772950000001</v>
      </c>
      <c r="J167">
        <v>3176.7116700000001</v>
      </c>
      <c r="K167">
        <v>2950.5463869999999</v>
      </c>
      <c r="L167">
        <v>2674.33374</v>
      </c>
      <c r="M167">
        <v>2465.3740229999999</v>
      </c>
      <c r="N167">
        <v>2255.0031739999999</v>
      </c>
      <c r="O167">
        <v>2092.8078609999998</v>
      </c>
      <c r="P167">
        <v>1948.7476810000001</v>
      </c>
      <c r="Q167">
        <v>1806.345581</v>
      </c>
      <c r="R167">
        <v>1681.0772710000001</v>
      </c>
      <c r="S167">
        <v>1564.1560059999999</v>
      </c>
      <c r="T167">
        <v>1462.5349120000001</v>
      </c>
      <c r="U167">
        <v>1383.4598390000001</v>
      </c>
      <c r="V167">
        <v>1313.599731</v>
      </c>
      <c r="W167">
        <v>1241.971558</v>
      </c>
      <c r="X167">
        <v>1180.7330320000001</v>
      </c>
      <c r="Y167">
        <v>1126.5233149999999</v>
      </c>
      <c r="Z167">
        <v>1074.965332</v>
      </c>
      <c r="AA167">
        <v>1022.171875</v>
      </c>
      <c r="AB167">
        <v>975.64154099999996</v>
      </c>
      <c r="AC167">
        <v>932.68542500000001</v>
      </c>
      <c r="AD167">
        <v>890.499146</v>
      </c>
      <c r="AE167">
        <v>847.61157200000002</v>
      </c>
      <c r="AF167">
        <v>802.49127199999998</v>
      </c>
      <c r="AG167">
        <v>758.10199</v>
      </c>
      <c r="AH167">
        <v>721.91332999999997</v>
      </c>
      <c r="AI167">
        <v>684.99151600000005</v>
      </c>
      <c r="AJ167">
        <v>647.54022199999997</v>
      </c>
      <c r="AK167" s="15">
        <v>-0.104</v>
      </c>
    </row>
    <row r="168" spans="1:37" x14ac:dyDescent="0.25">
      <c r="A168" t="s">
        <v>1255</v>
      </c>
      <c r="C168" t="s">
        <v>1256</v>
      </c>
    </row>
    <row r="169" spans="1:37" x14ac:dyDescent="0.25">
      <c r="A169" t="s">
        <v>916</v>
      </c>
      <c r="B169" t="s">
        <v>1257</v>
      </c>
      <c r="C169" t="s">
        <v>1258</v>
      </c>
      <c r="D169" t="s">
        <v>96</v>
      </c>
      <c r="F169">
        <v>1152.675293</v>
      </c>
      <c r="G169">
        <v>1087.2274170000001</v>
      </c>
      <c r="H169">
        <v>1063.7749020000001</v>
      </c>
      <c r="I169">
        <v>1051.644043</v>
      </c>
      <c r="J169">
        <v>1080.10376</v>
      </c>
      <c r="K169">
        <v>1107.3443600000001</v>
      </c>
      <c r="L169">
        <v>1135.603394</v>
      </c>
      <c r="M169">
        <v>1160.0527340000001</v>
      </c>
      <c r="N169">
        <v>1183.1766359999999</v>
      </c>
      <c r="O169">
        <v>1205.7341309999999</v>
      </c>
      <c r="P169">
        <v>1228.8258060000001</v>
      </c>
      <c r="Q169">
        <v>1253.482178</v>
      </c>
      <c r="R169">
        <v>1281.163452</v>
      </c>
      <c r="S169">
        <v>1309.3101810000001</v>
      </c>
      <c r="T169">
        <v>1339.4147949999999</v>
      </c>
      <c r="U169">
        <v>1371.2910159999999</v>
      </c>
      <c r="V169">
        <v>1401.8482670000001</v>
      </c>
      <c r="W169">
        <v>1431.1560059999999</v>
      </c>
      <c r="X169">
        <v>1461.1970209999999</v>
      </c>
      <c r="Y169">
        <v>1493.4530030000001</v>
      </c>
      <c r="Z169">
        <v>1528.1282960000001</v>
      </c>
      <c r="AA169">
        <v>1562.8797609999999</v>
      </c>
      <c r="AB169">
        <v>1597.885986</v>
      </c>
      <c r="AC169">
        <v>1633.0151370000001</v>
      </c>
      <c r="AD169">
        <v>1667.9404300000001</v>
      </c>
      <c r="AE169">
        <v>1704.6248780000001</v>
      </c>
      <c r="AF169">
        <v>1740.326172</v>
      </c>
      <c r="AG169">
        <v>1774.807251</v>
      </c>
      <c r="AH169">
        <v>1812.252563</v>
      </c>
      <c r="AI169">
        <v>1850.167236</v>
      </c>
      <c r="AJ169">
        <v>1888.923828</v>
      </c>
      <c r="AK169" s="15">
        <v>1.7000000000000001E-2</v>
      </c>
    </row>
    <row r="170" spans="1:37" x14ac:dyDescent="0.25">
      <c r="A170" t="s">
        <v>928</v>
      </c>
      <c r="B170" t="s">
        <v>1259</v>
      </c>
      <c r="C170" t="s">
        <v>1260</v>
      </c>
      <c r="D170" t="s">
        <v>96</v>
      </c>
      <c r="F170">
        <v>72.598770000000002</v>
      </c>
      <c r="G170">
        <v>68.105934000000005</v>
      </c>
      <c r="H170">
        <v>67.492019999999997</v>
      </c>
      <c r="I170">
        <v>64.564186000000007</v>
      </c>
      <c r="J170">
        <v>61.320563999999997</v>
      </c>
      <c r="K170">
        <v>60.808639999999997</v>
      </c>
      <c r="L170">
        <v>61.127288999999998</v>
      </c>
      <c r="M170">
        <v>61.93412</v>
      </c>
      <c r="N170">
        <v>62.732737999999998</v>
      </c>
      <c r="O170">
        <v>63.533073000000002</v>
      </c>
      <c r="P170">
        <v>64.326614000000006</v>
      </c>
      <c r="Q170">
        <v>65.139060999999998</v>
      </c>
      <c r="R170">
        <v>65.975555</v>
      </c>
      <c r="S170">
        <v>66.838493</v>
      </c>
      <c r="T170">
        <v>67.708304999999996</v>
      </c>
      <c r="U170">
        <v>68.570426999999995</v>
      </c>
      <c r="V170">
        <v>69.476912999999996</v>
      </c>
      <c r="W170">
        <v>70.380447000000004</v>
      </c>
      <c r="X170">
        <v>71.281433000000007</v>
      </c>
      <c r="Y170">
        <v>72.190612999999999</v>
      </c>
      <c r="Z170">
        <v>73.098763000000005</v>
      </c>
      <c r="AA170">
        <v>73.964821000000001</v>
      </c>
      <c r="AB170">
        <v>74.827315999999996</v>
      </c>
      <c r="AC170">
        <v>75.682952999999998</v>
      </c>
      <c r="AD170">
        <v>76.532753</v>
      </c>
      <c r="AE170">
        <v>77.379470999999995</v>
      </c>
      <c r="AF170">
        <v>78.224029999999999</v>
      </c>
      <c r="AG170">
        <v>79.059569999999994</v>
      </c>
      <c r="AH170">
        <v>79.872191999999998</v>
      </c>
      <c r="AI170">
        <v>80.656761000000003</v>
      </c>
      <c r="AJ170">
        <v>81.426665999999997</v>
      </c>
      <c r="AK170" s="15">
        <v>4.0000000000000001E-3</v>
      </c>
    </row>
    <row r="171" spans="1:37" x14ac:dyDescent="0.25">
      <c r="A171" t="s">
        <v>937</v>
      </c>
      <c r="B171" t="s">
        <v>1261</v>
      </c>
      <c r="C171" t="s">
        <v>1262</v>
      </c>
      <c r="D171" t="s">
        <v>96</v>
      </c>
      <c r="F171">
        <v>59.71217</v>
      </c>
      <c r="G171">
        <v>56.137718</v>
      </c>
      <c r="H171">
        <v>54.210921999999997</v>
      </c>
      <c r="I171">
        <v>52.211136000000003</v>
      </c>
      <c r="J171">
        <v>53.192791</v>
      </c>
      <c r="K171">
        <v>54.138531</v>
      </c>
      <c r="L171">
        <v>55.055079999999997</v>
      </c>
      <c r="M171">
        <v>55.937992000000001</v>
      </c>
      <c r="N171">
        <v>56.785415999999998</v>
      </c>
      <c r="O171">
        <v>57.663673000000003</v>
      </c>
      <c r="P171">
        <v>59.494202000000001</v>
      </c>
      <c r="Q171">
        <v>61.332790000000003</v>
      </c>
      <c r="R171">
        <v>63.188828000000001</v>
      </c>
      <c r="S171">
        <v>65.075683999999995</v>
      </c>
      <c r="T171">
        <v>66.996071000000001</v>
      </c>
      <c r="U171">
        <v>68.955237999999994</v>
      </c>
      <c r="V171">
        <v>70.934082000000004</v>
      </c>
      <c r="W171">
        <v>72.947754000000003</v>
      </c>
      <c r="X171">
        <v>74.999588000000003</v>
      </c>
      <c r="Y171">
        <v>77.091094999999996</v>
      </c>
      <c r="Z171">
        <v>79.223015000000004</v>
      </c>
      <c r="AA171">
        <v>81.390952999999996</v>
      </c>
      <c r="AB171">
        <v>83.596771000000004</v>
      </c>
      <c r="AC171">
        <v>85.843215999999998</v>
      </c>
      <c r="AD171">
        <v>88.130722000000006</v>
      </c>
      <c r="AE171">
        <v>90.459457</v>
      </c>
      <c r="AF171">
        <v>92.776649000000006</v>
      </c>
      <c r="AG171">
        <v>95.132942</v>
      </c>
      <c r="AH171">
        <v>97.528373999999999</v>
      </c>
      <c r="AI171">
        <v>99.963417000000007</v>
      </c>
      <c r="AJ171">
        <v>102.45063</v>
      </c>
      <c r="AK171" s="15">
        <v>1.7999999999999999E-2</v>
      </c>
    </row>
    <row r="172" spans="1:37" x14ac:dyDescent="0.25">
      <c r="A172" t="s">
        <v>946</v>
      </c>
      <c r="B172" t="s">
        <v>1263</v>
      </c>
      <c r="C172" t="s">
        <v>1264</v>
      </c>
      <c r="D172" t="s">
        <v>96</v>
      </c>
      <c r="F172">
        <v>77.242889000000005</v>
      </c>
      <c r="G172">
        <v>74.664619000000002</v>
      </c>
      <c r="H172">
        <v>74.242553999999998</v>
      </c>
      <c r="I172">
        <v>74.206688</v>
      </c>
      <c r="J172">
        <v>75.557320000000004</v>
      </c>
      <c r="K172">
        <v>77.529754999999994</v>
      </c>
      <c r="L172">
        <v>79.666740000000004</v>
      </c>
      <c r="M172">
        <v>81.620468000000002</v>
      </c>
      <c r="N172">
        <v>83.438766000000001</v>
      </c>
      <c r="O172">
        <v>85.104889</v>
      </c>
      <c r="P172">
        <v>86.592010000000002</v>
      </c>
      <c r="Q172">
        <v>87.946906999999996</v>
      </c>
      <c r="R172">
        <v>89.239220000000003</v>
      </c>
      <c r="S172">
        <v>90.489127999999994</v>
      </c>
      <c r="T172">
        <v>91.696601999999999</v>
      </c>
      <c r="U172">
        <v>92.864883000000006</v>
      </c>
      <c r="V172">
        <v>93.949348000000001</v>
      </c>
      <c r="W172">
        <v>94.989638999999997</v>
      </c>
      <c r="X172">
        <v>95.981887999999998</v>
      </c>
      <c r="Y172">
        <v>96.923530999999997</v>
      </c>
      <c r="Z172">
        <v>97.810294999999996</v>
      </c>
      <c r="AA172">
        <v>98.568459000000004</v>
      </c>
      <c r="AB172">
        <v>99.369788999999997</v>
      </c>
      <c r="AC172">
        <v>100.119781</v>
      </c>
      <c r="AD172">
        <v>100.816757</v>
      </c>
      <c r="AE172">
        <v>101.457703</v>
      </c>
      <c r="AF172">
        <v>101.954384</v>
      </c>
      <c r="AG172">
        <v>102.38867999999999</v>
      </c>
      <c r="AH172">
        <v>102.75501300000001</v>
      </c>
      <c r="AI172">
        <v>103.04660800000001</v>
      </c>
      <c r="AJ172">
        <v>103.25881200000001</v>
      </c>
      <c r="AK172" s="15">
        <v>0.01</v>
      </c>
    </row>
    <row r="173" spans="1:37" x14ac:dyDescent="0.25">
      <c r="A173" t="s">
        <v>955</v>
      </c>
      <c r="B173" t="s">
        <v>1265</v>
      </c>
      <c r="C173" t="s">
        <v>1266</v>
      </c>
      <c r="D173" t="s">
        <v>96</v>
      </c>
      <c r="F173">
        <v>481.27212500000002</v>
      </c>
      <c r="G173">
        <v>459.73062099999999</v>
      </c>
      <c r="H173">
        <v>446.25985700000001</v>
      </c>
      <c r="I173">
        <v>435.93572999999998</v>
      </c>
      <c r="J173">
        <v>438.509277</v>
      </c>
      <c r="K173">
        <v>445.58383199999997</v>
      </c>
      <c r="L173">
        <v>452.42056300000002</v>
      </c>
      <c r="M173">
        <v>458.94854700000002</v>
      </c>
      <c r="N173">
        <v>465.28814699999998</v>
      </c>
      <c r="O173">
        <v>471.33575400000001</v>
      </c>
      <c r="P173">
        <v>477.07794200000001</v>
      </c>
      <c r="Q173">
        <v>482.66214000000002</v>
      </c>
      <c r="R173">
        <v>487.99514799999997</v>
      </c>
      <c r="S173">
        <v>493.21417200000002</v>
      </c>
      <c r="T173">
        <v>498.43084700000003</v>
      </c>
      <c r="U173">
        <v>503.83108499999997</v>
      </c>
      <c r="V173">
        <v>509.26272599999999</v>
      </c>
      <c r="W173">
        <v>514.70330799999999</v>
      </c>
      <c r="X173">
        <v>520.14257799999996</v>
      </c>
      <c r="Y173">
        <v>525.58563200000003</v>
      </c>
      <c r="Z173">
        <v>531.04931599999998</v>
      </c>
      <c r="AA173">
        <v>536.50122099999999</v>
      </c>
      <c r="AB173">
        <v>541.91980000000001</v>
      </c>
      <c r="AC173">
        <v>547.28363000000002</v>
      </c>
      <c r="AD173">
        <v>552.56805399999996</v>
      </c>
      <c r="AE173">
        <v>557.79669200000001</v>
      </c>
      <c r="AF173">
        <v>564.69891399999995</v>
      </c>
      <c r="AG173">
        <v>571.70544400000006</v>
      </c>
      <c r="AH173">
        <v>578.78698699999995</v>
      </c>
      <c r="AI173">
        <v>585.97210700000005</v>
      </c>
      <c r="AJ173">
        <v>593.25225799999998</v>
      </c>
      <c r="AK173" s="15">
        <v>7.0000000000000001E-3</v>
      </c>
    </row>
    <row r="174" spans="1:37" x14ac:dyDescent="0.25">
      <c r="A174" t="s">
        <v>964</v>
      </c>
      <c r="B174" t="s">
        <v>1267</v>
      </c>
      <c r="C174" t="s">
        <v>1268</v>
      </c>
      <c r="D174" t="s">
        <v>96</v>
      </c>
      <c r="F174">
        <v>96.432091</v>
      </c>
      <c r="G174">
        <v>89.732208</v>
      </c>
      <c r="H174">
        <v>84.713347999999996</v>
      </c>
      <c r="I174">
        <v>82.798018999999996</v>
      </c>
      <c r="J174">
        <v>85.254638999999997</v>
      </c>
      <c r="K174">
        <v>88.108520999999996</v>
      </c>
      <c r="L174">
        <v>91.029747</v>
      </c>
      <c r="M174">
        <v>93.984138000000002</v>
      </c>
      <c r="N174">
        <v>96.967040999999995</v>
      </c>
      <c r="O174">
        <v>99.983276000000004</v>
      </c>
      <c r="P174">
        <v>103.03950500000001</v>
      </c>
      <c r="Q174">
        <v>106.12365</v>
      </c>
      <c r="R174">
        <v>109.268631</v>
      </c>
      <c r="S174">
        <v>112.490646</v>
      </c>
      <c r="T174">
        <v>115.797546</v>
      </c>
      <c r="U174">
        <v>119.196922</v>
      </c>
      <c r="V174">
        <v>122.67926799999999</v>
      </c>
      <c r="W174">
        <v>126.24921399999999</v>
      </c>
      <c r="X174">
        <v>129.90640300000001</v>
      </c>
      <c r="Y174">
        <v>133.65962200000001</v>
      </c>
      <c r="Z174">
        <v>137.50521900000001</v>
      </c>
      <c r="AA174">
        <v>141.47808800000001</v>
      </c>
      <c r="AB174">
        <v>145.55242899999999</v>
      </c>
      <c r="AC174">
        <v>149.73640399999999</v>
      </c>
      <c r="AD174">
        <v>154.033661</v>
      </c>
      <c r="AE174">
        <v>158.44454999999999</v>
      </c>
      <c r="AF174">
        <v>162.935059</v>
      </c>
      <c r="AG174">
        <v>167.54690600000001</v>
      </c>
      <c r="AH174">
        <v>172.286438</v>
      </c>
      <c r="AI174">
        <v>177.16310100000001</v>
      </c>
      <c r="AJ174">
        <v>182.18202199999999</v>
      </c>
      <c r="AK174" s="15">
        <v>2.1000000000000001E-2</v>
      </c>
    </row>
    <row r="175" spans="1:37" x14ac:dyDescent="0.25">
      <c r="A175" t="s">
        <v>973</v>
      </c>
      <c r="B175" t="s">
        <v>1269</v>
      </c>
      <c r="C175" t="s">
        <v>1270</v>
      </c>
      <c r="D175" t="s">
        <v>96</v>
      </c>
      <c r="F175">
        <v>93.456542999999996</v>
      </c>
      <c r="G175">
        <v>90.925972000000002</v>
      </c>
      <c r="H175">
        <v>91.333625999999995</v>
      </c>
      <c r="I175">
        <v>91.546386999999996</v>
      </c>
      <c r="J175">
        <v>94.523262000000003</v>
      </c>
      <c r="K175">
        <v>97.298378</v>
      </c>
      <c r="L175">
        <v>100.093971</v>
      </c>
      <c r="M175">
        <v>102.93071</v>
      </c>
      <c r="N175">
        <v>105.85227999999999</v>
      </c>
      <c r="O175">
        <v>108.801025</v>
      </c>
      <c r="P175">
        <v>111.788223</v>
      </c>
      <c r="Q175">
        <v>114.841179</v>
      </c>
      <c r="R175">
        <v>117.948509</v>
      </c>
      <c r="S175">
        <v>121.14193</v>
      </c>
      <c r="T175">
        <v>124.416985</v>
      </c>
      <c r="U175">
        <v>127.777908</v>
      </c>
      <c r="V175">
        <v>131.16665599999999</v>
      </c>
      <c r="W175">
        <v>134.61312899999999</v>
      </c>
      <c r="X175">
        <v>138.13549800000001</v>
      </c>
      <c r="Y175">
        <v>141.73164399999999</v>
      </c>
      <c r="Z175">
        <v>145.38874799999999</v>
      </c>
      <c r="AA175">
        <v>149.064911</v>
      </c>
      <c r="AB175">
        <v>152.79800399999999</v>
      </c>
      <c r="AC175">
        <v>156.592545</v>
      </c>
      <c r="AD175">
        <v>160.447968</v>
      </c>
      <c r="AE175">
        <v>164.36990399999999</v>
      </c>
      <c r="AF175">
        <v>168.354309</v>
      </c>
      <c r="AG175">
        <v>172.41348300000001</v>
      </c>
      <c r="AH175">
        <v>176.546829</v>
      </c>
      <c r="AI175">
        <v>180.75488300000001</v>
      </c>
      <c r="AJ175">
        <v>185.052795</v>
      </c>
      <c r="AK175" s="15">
        <v>2.3E-2</v>
      </c>
    </row>
    <row r="176" spans="1:37" x14ac:dyDescent="0.25">
      <c r="A176" t="s">
        <v>982</v>
      </c>
      <c r="B176" t="s">
        <v>1271</v>
      </c>
      <c r="C176" t="s">
        <v>1272</v>
      </c>
      <c r="D176" t="s">
        <v>96</v>
      </c>
      <c r="F176">
        <v>87.764458000000005</v>
      </c>
      <c r="G176">
        <v>83.522086999999999</v>
      </c>
      <c r="H176">
        <v>80.987183000000002</v>
      </c>
      <c r="I176">
        <v>81.732712000000006</v>
      </c>
      <c r="J176">
        <v>83.593436999999994</v>
      </c>
      <c r="K176">
        <v>86.099197000000004</v>
      </c>
      <c r="L176">
        <v>88.632987999999997</v>
      </c>
      <c r="M176">
        <v>91.228003999999999</v>
      </c>
      <c r="N176">
        <v>93.985602999999998</v>
      </c>
      <c r="O176">
        <v>96.914496999999997</v>
      </c>
      <c r="P176">
        <v>99.998244999999997</v>
      </c>
      <c r="Q176">
        <v>103.34716</v>
      </c>
      <c r="R176">
        <v>106.92443799999999</v>
      </c>
      <c r="S176">
        <v>110.62294799999999</v>
      </c>
      <c r="T176">
        <v>114.336243</v>
      </c>
      <c r="U176">
        <v>117.969337</v>
      </c>
      <c r="V176">
        <v>121.305511</v>
      </c>
      <c r="W176">
        <v>124.59438299999999</v>
      </c>
      <c r="X176">
        <v>127.858238</v>
      </c>
      <c r="Y176">
        <v>131.14063999999999</v>
      </c>
      <c r="Z176">
        <v>134.46302800000001</v>
      </c>
      <c r="AA176">
        <v>137.62368799999999</v>
      </c>
      <c r="AB176">
        <v>140.78616299999999</v>
      </c>
      <c r="AC176">
        <v>143.962784</v>
      </c>
      <c r="AD176">
        <v>147.15774500000001</v>
      </c>
      <c r="AE176">
        <v>150.37037699999999</v>
      </c>
      <c r="AF176">
        <v>153.41123999999999</v>
      </c>
      <c r="AG176">
        <v>156.42536899999999</v>
      </c>
      <c r="AH176">
        <v>159.459473</v>
      </c>
      <c r="AI176">
        <v>162.554779</v>
      </c>
      <c r="AJ176">
        <v>165.74023399999999</v>
      </c>
      <c r="AK176" s="15">
        <v>2.1000000000000001E-2</v>
      </c>
    </row>
    <row r="177" spans="1:37" x14ac:dyDescent="0.25">
      <c r="A177" t="s">
        <v>991</v>
      </c>
      <c r="B177" t="s">
        <v>1273</v>
      </c>
      <c r="C177" t="s">
        <v>1274</v>
      </c>
      <c r="D177" t="s">
        <v>96</v>
      </c>
      <c r="F177">
        <v>269.00521900000001</v>
      </c>
      <c r="G177">
        <v>269.49969499999997</v>
      </c>
      <c r="H177">
        <v>270.32531699999998</v>
      </c>
      <c r="I177">
        <v>274.25338699999998</v>
      </c>
      <c r="J177">
        <v>283.01721199999997</v>
      </c>
      <c r="K177">
        <v>294.67572000000001</v>
      </c>
      <c r="L177">
        <v>305.63211100000001</v>
      </c>
      <c r="M177">
        <v>316.07904100000002</v>
      </c>
      <c r="N177">
        <v>326.181152</v>
      </c>
      <c r="O177">
        <v>335.85824600000001</v>
      </c>
      <c r="P177">
        <v>345.09728999999999</v>
      </c>
      <c r="Q177">
        <v>354.021973</v>
      </c>
      <c r="R177">
        <v>362.46167000000003</v>
      </c>
      <c r="S177">
        <v>371.21002199999998</v>
      </c>
      <c r="T177">
        <v>379.820221</v>
      </c>
      <c r="U177">
        <v>388.16073599999999</v>
      </c>
      <c r="V177">
        <v>396.214966</v>
      </c>
      <c r="W177">
        <v>403.90493800000002</v>
      </c>
      <c r="X177">
        <v>411.24737499999998</v>
      </c>
      <c r="Y177">
        <v>418.341522</v>
      </c>
      <c r="Z177">
        <v>425.29290800000001</v>
      </c>
      <c r="AA177">
        <v>432.16568000000001</v>
      </c>
      <c r="AB177">
        <v>438.94744900000001</v>
      </c>
      <c r="AC177">
        <v>445.553741</v>
      </c>
      <c r="AD177">
        <v>451.88833599999998</v>
      </c>
      <c r="AE177">
        <v>457.848724</v>
      </c>
      <c r="AF177">
        <v>463.418274</v>
      </c>
      <c r="AG177">
        <v>468.66793799999999</v>
      </c>
      <c r="AH177">
        <v>473.57202100000001</v>
      </c>
      <c r="AI177">
        <v>478.05502300000001</v>
      </c>
      <c r="AJ177">
        <v>482.04849200000001</v>
      </c>
      <c r="AK177" s="15">
        <v>0.02</v>
      </c>
    </row>
    <row r="178" spans="1:37" x14ac:dyDescent="0.25">
      <c r="A178" t="s">
        <v>1000</v>
      </c>
      <c r="B178" t="s">
        <v>1275</v>
      </c>
      <c r="C178" t="s">
        <v>1276</v>
      </c>
      <c r="D178" t="s">
        <v>96</v>
      </c>
      <c r="F178">
        <v>76.395865999999998</v>
      </c>
      <c r="G178">
        <v>74.571419000000006</v>
      </c>
      <c r="H178">
        <v>74.506691000000004</v>
      </c>
      <c r="I178">
        <v>76.497214999999997</v>
      </c>
      <c r="J178">
        <v>79.366692</v>
      </c>
      <c r="K178">
        <v>81.848647999999997</v>
      </c>
      <c r="L178">
        <v>83.998244999999997</v>
      </c>
      <c r="M178">
        <v>85.904517999999996</v>
      </c>
      <c r="N178">
        <v>87.589377999999996</v>
      </c>
      <c r="O178">
        <v>89.048850999999999</v>
      </c>
      <c r="P178">
        <v>90.289458999999994</v>
      </c>
      <c r="Q178">
        <v>91.224525</v>
      </c>
      <c r="R178">
        <v>91.867583999999994</v>
      </c>
      <c r="S178">
        <v>92.453536999999997</v>
      </c>
      <c r="T178">
        <v>93.024428999999998</v>
      </c>
      <c r="U178">
        <v>93.572395</v>
      </c>
      <c r="V178">
        <v>94.107879999999994</v>
      </c>
      <c r="W178">
        <v>94.592415000000003</v>
      </c>
      <c r="X178">
        <v>95.028296999999995</v>
      </c>
      <c r="Y178">
        <v>95.453491</v>
      </c>
      <c r="Z178">
        <v>95.893448000000006</v>
      </c>
      <c r="AA178">
        <v>96.372603999999995</v>
      </c>
      <c r="AB178">
        <v>96.880973999999995</v>
      </c>
      <c r="AC178">
        <v>97.394135000000006</v>
      </c>
      <c r="AD178">
        <v>97.913077999999999</v>
      </c>
      <c r="AE178">
        <v>98.442070000000001</v>
      </c>
      <c r="AF178">
        <v>98.977660999999998</v>
      </c>
      <c r="AG178">
        <v>99.521347000000006</v>
      </c>
      <c r="AH178">
        <v>100.091629</v>
      </c>
      <c r="AI178">
        <v>100.70534499999999</v>
      </c>
      <c r="AJ178">
        <v>101.37314600000001</v>
      </c>
      <c r="AK178" s="15">
        <v>8.9999999999999993E-3</v>
      </c>
    </row>
    <row r="179" spans="1:37" x14ac:dyDescent="0.25">
      <c r="A179" t="s">
        <v>1009</v>
      </c>
      <c r="B179" t="s">
        <v>1277</v>
      </c>
      <c r="C179" t="s">
        <v>1278</v>
      </c>
      <c r="D179" t="s">
        <v>96</v>
      </c>
      <c r="F179">
        <v>90.005814000000001</v>
      </c>
      <c r="G179">
        <v>84.973526000000007</v>
      </c>
      <c r="H179">
        <v>84.971107000000003</v>
      </c>
      <c r="I179">
        <v>81.848861999999997</v>
      </c>
      <c r="J179">
        <v>84.028182999999999</v>
      </c>
      <c r="K179">
        <v>86.537430000000001</v>
      </c>
      <c r="L179">
        <v>89.387794</v>
      </c>
      <c r="M179">
        <v>92.438866000000004</v>
      </c>
      <c r="N179">
        <v>95.466933999999995</v>
      </c>
      <c r="O179">
        <v>98.464859000000004</v>
      </c>
      <c r="P179">
        <v>101.424408</v>
      </c>
      <c r="Q179">
        <v>104.370407</v>
      </c>
      <c r="R179">
        <v>107.316711</v>
      </c>
      <c r="S179">
        <v>110.26442</v>
      </c>
      <c r="T179">
        <v>113.222527</v>
      </c>
      <c r="U179">
        <v>116.193336</v>
      </c>
      <c r="V179">
        <v>119.145065</v>
      </c>
      <c r="W179">
        <v>122.1101</v>
      </c>
      <c r="X179">
        <v>125.09039300000001</v>
      </c>
      <c r="Y179">
        <v>128.08544900000001</v>
      </c>
      <c r="Z179">
        <v>131.22172499999999</v>
      </c>
      <c r="AA179">
        <v>134.382904</v>
      </c>
      <c r="AB179">
        <v>137.56680299999999</v>
      </c>
      <c r="AC179">
        <v>140.766617</v>
      </c>
      <c r="AD179">
        <v>143.98838799999999</v>
      </c>
      <c r="AE179">
        <v>147.226395</v>
      </c>
      <c r="AF179">
        <v>150.40834000000001</v>
      </c>
      <c r="AG179">
        <v>153.593887</v>
      </c>
      <c r="AH179">
        <v>156.79324299999999</v>
      </c>
      <c r="AI179">
        <v>160.01580799999999</v>
      </c>
      <c r="AJ179">
        <v>163.27255199999999</v>
      </c>
      <c r="AK179" s="15">
        <v>0.02</v>
      </c>
    </row>
    <row r="180" spans="1:37" x14ac:dyDescent="0.25">
      <c r="A180" t="s">
        <v>1018</v>
      </c>
      <c r="B180" t="s">
        <v>1279</v>
      </c>
      <c r="C180" t="s">
        <v>1280</v>
      </c>
      <c r="D180" t="s">
        <v>96</v>
      </c>
      <c r="F180">
        <v>24.635607</v>
      </c>
      <c r="G180">
        <v>22.797985000000001</v>
      </c>
      <c r="H180">
        <v>21.722626000000002</v>
      </c>
      <c r="I180">
        <v>21.875119999999999</v>
      </c>
      <c r="J180">
        <v>22.811209000000002</v>
      </c>
      <c r="K180">
        <v>23.752295</v>
      </c>
      <c r="L180">
        <v>24.814838000000002</v>
      </c>
      <c r="M180">
        <v>26.188386999999999</v>
      </c>
      <c r="N180">
        <v>27.601585</v>
      </c>
      <c r="O180">
        <v>29.038982000000001</v>
      </c>
      <c r="P180">
        <v>30.479816</v>
      </c>
      <c r="Q180">
        <v>31.909196999999999</v>
      </c>
      <c r="R180">
        <v>33.316440999999998</v>
      </c>
      <c r="S180">
        <v>34.693562</v>
      </c>
      <c r="T180">
        <v>36.039707</v>
      </c>
      <c r="U180">
        <v>37.385734999999997</v>
      </c>
      <c r="V180">
        <v>38.742660999999998</v>
      </c>
      <c r="W180">
        <v>40.119380999999997</v>
      </c>
      <c r="X180">
        <v>41.516998000000001</v>
      </c>
      <c r="Y180">
        <v>42.934978000000001</v>
      </c>
      <c r="Z180">
        <v>44.373249000000001</v>
      </c>
      <c r="AA180">
        <v>45.820450000000001</v>
      </c>
      <c r="AB180">
        <v>47.284008</v>
      </c>
      <c r="AC180">
        <v>48.766044999999998</v>
      </c>
      <c r="AD180">
        <v>50.265754999999999</v>
      </c>
      <c r="AE180">
        <v>51.782822000000003</v>
      </c>
      <c r="AF180">
        <v>53.306533999999999</v>
      </c>
      <c r="AG180">
        <v>54.842751</v>
      </c>
      <c r="AH180">
        <v>56.393993000000002</v>
      </c>
      <c r="AI180">
        <v>57.959170999999998</v>
      </c>
      <c r="AJ180">
        <v>59.539054999999998</v>
      </c>
      <c r="AK180" s="15">
        <v>0.03</v>
      </c>
    </row>
    <row r="181" spans="1:37" x14ac:dyDescent="0.25">
      <c r="A181" t="s">
        <v>1027</v>
      </c>
      <c r="B181" t="s">
        <v>1281</v>
      </c>
      <c r="C181" t="s">
        <v>1282</v>
      </c>
      <c r="D181" t="s">
        <v>96</v>
      </c>
      <c r="F181">
        <v>42.956429</v>
      </c>
      <c r="G181">
        <v>40.740355999999998</v>
      </c>
      <c r="H181">
        <v>40.005969999999998</v>
      </c>
      <c r="I181">
        <v>39.576000000000001</v>
      </c>
      <c r="J181">
        <v>40.789482</v>
      </c>
      <c r="K181">
        <v>42.816299000000001</v>
      </c>
      <c r="L181">
        <v>44.852913000000001</v>
      </c>
      <c r="M181">
        <v>46.926720000000003</v>
      </c>
      <c r="N181">
        <v>49.041289999999996</v>
      </c>
      <c r="O181">
        <v>51.195923000000001</v>
      </c>
      <c r="P181">
        <v>53.391029000000003</v>
      </c>
      <c r="Q181">
        <v>55.626423000000003</v>
      </c>
      <c r="R181">
        <v>57.888401000000002</v>
      </c>
      <c r="S181">
        <v>60.167324000000001</v>
      </c>
      <c r="T181">
        <v>62.459938000000001</v>
      </c>
      <c r="U181">
        <v>64.763626000000002</v>
      </c>
      <c r="V181">
        <v>67.064514000000003</v>
      </c>
      <c r="W181">
        <v>69.347449999999995</v>
      </c>
      <c r="X181">
        <v>71.565276999999995</v>
      </c>
      <c r="Y181">
        <v>73.741851999999994</v>
      </c>
      <c r="Z181">
        <v>75.955916999999999</v>
      </c>
      <c r="AA181">
        <v>78.203590000000005</v>
      </c>
      <c r="AB181">
        <v>80.488129000000001</v>
      </c>
      <c r="AC181">
        <v>82.810592999999997</v>
      </c>
      <c r="AD181">
        <v>85.171477999999993</v>
      </c>
      <c r="AE181">
        <v>87.572677999999996</v>
      </c>
      <c r="AF181">
        <v>90.012221999999994</v>
      </c>
      <c r="AG181">
        <v>92.493774000000002</v>
      </c>
      <c r="AH181">
        <v>95.019531000000001</v>
      </c>
      <c r="AI181">
        <v>97.589850999999996</v>
      </c>
      <c r="AJ181">
        <v>100.206802</v>
      </c>
      <c r="AK181" s="15">
        <v>2.9000000000000001E-2</v>
      </c>
    </row>
    <row r="182" spans="1:37" x14ac:dyDescent="0.25">
      <c r="A182" t="s">
        <v>1036</v>
      </c>
      <c r="B182" t="s">
        <v>1283</v>
      </c>
      <c r="C182" t="s">
        <v>1284</v>
      </c>
      <c r="D182" t="s">
        <v>96</v>
      </c>
      <c r="F182">
        <v>2624.1533199999999</v>
      </c>
      <c r="G182">
        <v>2502.6303710000002</v>
      </c>
      <c r="H182">
        <v>2454.5458979999999</v>
      </c>
      <c r="I182">
        <v>2428.6889649999998</v>
      </c>
      <c r="J182">
        <v>2482.0678710000002</v>
      </c>
      <c r="K182">
        <v>2546.54126</v>
      </c>
      <c r="L182">
        <v>2612.3154300000001</v>
      </c>
      <c r="M182">
        <v>2674.1743160000001</v>
      </c>
      <c r="N182">
        <v>2734.107422</v>
      </c>
      <c r="O182">
        <v>2792.6772460000002</v>
      </c>
      <c r="P182">
        <v>2851.8247070000002</v>
      </c>
      <c r="Q182">
        <v>2912.0275879999999</v>
      </c>
      <c r="R182">
        <v>2974.5546880000002</v>
      </c>
      <c r="S182">
        <v>3037.9724120000001</v>
      </c>
      <c r="T182">
        <v>3103.3635250000002</v>
      </c>
      <c r="U182">
        <v>3170.5327149999998</v>
      </c>
      <c r="V182">
        <v>3235.8969729999999</v>
      </c>
      <c r="W182">
        <v>3299.7084960000002</v>
      </c>
      <c r="X182">
        <v>3363.9506839999999</v>
      </c>
      <c r="Y182">
        <v>3430.3332519999999</v>
      </c>
      <c r="Z182">
        <v>3499.4038089999999</v>
      </c>
      <c r="AA182">
        <v>3568.4165039999998</v>
      </c>
      <c r="AB182">
        <v>3637.9035640000002</v>
      </c>
      <c r="AC182">
        <v>3707.5270999999998</v>
      </c>
      <c r="AD182">
        <v>3776.8552249999998</v>
      </c>
      <c r="AE182">
        <v>3847.7758789999998</v>
      </c>
      <c r="AF182">
        <v>3918.8034670000002</v>
      </c>
      <c r="AG182">
        <v>3988.5996089999999</v>
      </c>
      <c r="AH182">
        <v>4061.3579100000002</v>
      </c>
      <c r="AI182">
        <v>4134.6040039999998</v>
      </c>
      <c r="AJ182">
        <v>4208.7280270000001</v>
      </c>
      <c r="AK182" s="15">
        <v>1.6E-2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912F5-ECDA-4535-9581-2CA29D110BFE}">
  <dimension ref="A1:AJ88"/>
  <sheetViews>
    <sheetView workbookViewId="0">
      <selection sqref="A1:AJ1"/>
    </sheetView>
  </sheetViews>
  <sheetFormatPr defaultColWidth="9.140625" defaultRowHeight="16.5" x14ac:dyDescent="0.3"/>
  <cols>
    <col min="1" max="1" width="34.42578125" style="11" customWidth="1"/>
    <col min="2" max="2" width="8.85546875" style="11" bestFit="1" customWidth="1"/>
    <col min="3" max="6" width="11.7109375" style="11" bestFit="1" customWidth="1"/>
    <col min="7" max="7" width="12.7109375" style="11" bestFit="1" customWidth="1"/>
    <col min="8" max="16" width="11.7109375" style="11" bestFit="1" customWidth="1"/>
    <col min="17" max="17" width="11.7109375" style="48" bestFit="1" customWidth="1"/>
    <col min="18" max="18" width="11.7109375" style="11" bestFit="1" customWidth="1"/>
    <col min="19" max="20" width="11.7109375" style="51" bestFit="1" customWidth="1"/>
    <col min="21" max="21" width="11.7109375" style="9" bestFit="1" customWidth="1"/>
    <col min="22" max="33" width="11.7109375" style="11" bestFit="1" customWidth="1"/>
    <col min="34" max="34" width="8.85546875" style="11" bestFit="1" customWidth="1"/>
    <col min="35" max="35" width="11.7109375" style="11" bestFit="1" customWidth="1"/>
    <col min="36" max="36" width="8.85546875" style="11" bestFit="1" customWidth="1"/>
    <col min="37" max="16384" width="9.140625" style="11"/>
  </cols>
  <sheetData>
    <row r="1" spans="1:36" s="5" customFormat="1" ht="16.5" customHeight="1" thickBot="1" x14ac:dyDescent="0.3">
      <c r="A1" s="89" t="s">
        <v>616</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row>
    <row r="2" spans="1:36" s="21" customFormat="1" ht="16.5" customHeight="1" x14ac:dyDescent="0.3">
      <c r="A2" s="17"/>
      <c r="B2" s="18">
        <v>1960</v>
      </c>
      <c r="C2" s="18">
        <v>1965</v>
      </c>
      <c r="D2" s="18">
        <v>1970</v>
      </c>
      <c r="E2" s="18">
        <v>1975</v>
      </c>
      <c r="F2" s="18">
        <v>1980</v>
      </c>
      <c r="G2" s="18">
        <v>1985</v>
      </c>
      <c r="H2" s="18">
        <v>1990</v>
      </c>
      <c r="I2" s="18">
        <v>1991</v>
      </c>
      <c r="J2" s="18">
        <v>1992</v>
      </c>
      <c r="K2" s="18">
        <v>1993</v>
      </c>
      <c r="L2" s="18">
        <v>1994</v>
      </c>
      <c r="M2" s="18">
        <v>1995</v>
      </c>
      <c r="N2" s="18">
        <v>1996</v>
      </c>
      <c r="O2" s="18">
        <v>1997</v>
      </c>
      <c r="P2" s="18">
        <v>1998</v>
      </c>
      <c r="Q2" s="18">
        <v>1999</v>
      </c>
      <c r="R2" s="18">
        <v>2000</v>
      </c>
      <c r="S2" s="18">
        <v>2001</v>
      </c>
      <c r="T2" s="18">
        <v>2002</v>
      </c>
      <c r="U2" s="19">
        <v>2003</v>
      </c>
      <c r="V2" s="19">
        <v>2004</v>
      </c>
      <c r="W2" s="19">
        <v>2005</v>
      </c>
      <c r="X2" s="19">
        <v>2006</v>
      </c>
      <c r="Y2" s="19">
        <v>2007</v>
      </c>
      <c r="Z2" s="19">
        <v>2008</v>
      </c>
      <c r="AA2" s="19">
        <v>2009</v>
      </c>
      <c r="AB2" s="19">
        <v>2010</v>
      </c>
      <c r="AC2" s="19">
        <v>2011</v>
      </c>
      <c r="AD2" s="19">
        <v>2012</v>
      </c>
      <c r="AE2" s="19">
        <v>2013</v>
      </c>
      <c r="AF2" s="19">
        <v>2014</v>
      </c>
      <c r="AG2" s="19">
        <v>2015</v>
      </c>
      <c r="AH2" s="20">
        <v>2016</v>
      </c>
      <c r="AI2" s="20">
        <v>2017</v>
      </c>
      <c r="AJ2" s="20">
        <v>2018</v>
      </c>
    </row>
    <row r="3" spans="1:36" s="9" customFormat="1" ht="16.5" customHeight="1" x14ac:dyDescent="0.3">
      <c r="A3" s="22" t="s">
        <v>617</v>
      </c>
      <c r="B3" s="23"/>
      <c r="C3" s="23"/>
      <c r="D3" s="23"/>
      <c r="E3" s="23"/>
      <c r="F3" s="23"/>
      <c r="G3" s="23"/>
      <c r="H3" s="23"/>
      <c r="I3" s="23"/>
      <c r="J3" s="23"/>
      <c r="K3" s="23"/>
      <c r="L3" s="23"/>
      <c r="M3" s="24"/>
      <c r="N3" s="24"/>
      <c r="O3" s="24"/>
      <c r="P3" s="24"/>
      <c r="Q3" s="25"/>
      <c r="R3" s="25"/>
      <c r="S3" s="25"/>
      <c r="T3" s="25"/>
      <c r="AC3" s="8"/>
      <c r="AD3" s="8"/>
      <c r="AE3" s="8"/>
      <c r="AF3" s="8"/>
      <c r="AG3" s="8"/>
      <c r="AH3" s="8"/>
      <c r="AI3" s="8"/>
    </row>
    <row r="4" spans="1:36" s="9" customFormat="1" ht="16.5" customHeight="1" x14ac:dyDescent="0.3">
      <c r="A4" s="26" t="s">
        <v>618</v>
      </c>
      <c r="B4" s="27">
        <v>245</v>
      </c>
      <c r="C4" s="27">
        <v>233</v>
      </c>
      <c r="D4" s="27">
        <v>311</v>
      </c>
      <c r="E4" s="27">
        <v>315</v>
      </c>
      <c r="F4" s="27">
        <v>387</v>
      </c>
      <c r="G4" s="27">
        <v>278</v>
      </c>
      <c r="H4" s="27">
        <v>521</v>
      </c>
      <c r="I4" s="27">
        <v>589</v>
      </c>
      <c r="J4" s="27">
        <v>567</v>
      </c>
      <c r="K4" s="27">
        <v>408</v>
      </c>
      <c r="L4" s="27">
        <v>309</v>
      </c>
      <c r="M4" s="27">
        <v>256</v>
      </c>
      <c r="N4" s="27">
        <v>269</v>
      </c>
      <c r="O4" s="27">
        <v>374</v>
      </c>
      <c r="P4" s="27">
        <v>559</v>
      </c>
      <c r="Q4" s="27">
        <v>620</v>
      </c>
      <c r="R4" s="8">
        <v>485</v>
      </c>
      <c r="S4" s="28">
        <v>526</v>
      </c>
      <c r="T4" s="28">
        <v>379</v>
      </c>
      <c r="U4" s="28">
        <v>281</v>
      </c>
      <c r="V4" s="28">
        <v>285</v>
      </c>
      <c r="W4" s="28">
        <v>290</v>
      </c>
      <c r="X4" s="28">
        <v>398</v>
      </c>
      <c r="Y4" s="28">
        <v>441</v>
      </c>
      <c r="Z4" s="28">
        <v>375</v>
      </c>
      <c r="AA4" s="28">
        <v>481</v>
      </c>
      <c r="AB4" s="28">
        <v>462</v>
      </c>
      <c r="AC4" s="28">
        <v>477</v>
      </c>
      <c r="AD4" s="28">
        <v>601</v>
      </c>
      <c r="AE4" s="28">
        <v>648</v>
      </c>
      <c r="AF4" s="28">
        <v>723</v>
      </c>
      <c r="AG4" s="28">
        <v>762</v>
      </c>
      <c r="AH4" s="28">
        <v>748</v>
      </c>
      <c r="AI4" s="28">
        <v>763</v>
      </c>
      <c r="AJ4" s="25" t="s">
        <v>72</v>
      </c>
    </row>
    <row r="5" spans="1:36" s="9" customFormat="1" ht="16.5" customHeight="1" x14ac:dyDescent="0.3">
      <c r="A5" s="26" t="s">
        <v>619</v>
      </c>
      <c r="B5" s="27" t="s">
        <v>620</v>
      </c>
      <c r="C5" s="27">
        <v>598</v>
      </c>
      <c r="D5" s="27">
        <v>482</v>
      </c>
      <c r="E5" s="27">
        <v>864</v>
      </c>
      <c r="F5" s="27">
        <v>1366</v>
      </c>
      <c r="G5" s="27">
        <v>384</v>
      </c>
      <c r="H5" s="27">
        <v>603</v>
      </c>
      <c r="I5" s="27">
        <v>571</v>
      </c>
      <c r="J5" s="27">
        <v>324</v>
      </c>
      <c r="K5" s="27">
        <v>258</v>
      </c>
      <c r="L5" s="27">
        <v>308</v>
      </c>
      <c r="M5" s="27">
        <v>292</v>
      </c>
      <c r="N5" s="27">
        <v>278</v>
      </c>
      <c r="O5" s="27">
        <v>346</v>
      </c>
      <c r="P5" s="27">
        <v>363</v>
      </c>
      <c r="Q5" s="27">
        <v>361</v>
      </c>
      <c r="R5" s="8">
        <v>493</v>
      </c>
      <c r="S5" s="28">
        <v>415</v>
      </c>
      <c r="T5" s="28">
        <v>318</v>
      </c>
      <c r="U5" s="28">
        <v>517</v>
      </c>
      <c r="V5" s="28">
        <v>805</v>
      </c>
      <c r="W5" s="28">
        <v>947</v>
      </c>
      <c r="X5" s="28">
        <v>898</v>
      </c>
      <c r="Y5" s="28">
        <v>1009</v>
      </c>
      <c r="Z5" s="28">
        <v>1084</v>
      </c>
      <c r="AA5" s="28">
        <v>570</v>
      </c>
      <c r="AB5" s="28">
        <v>339</v>
      </c>
      <c r="AC5" s="28">
        <v>435</v>
      </c>
      <c r="AD5" s="28">
        <v>756</v>
      </c>
      <c r="AE5" s="28">
        <v>826</v>
      </c>
      <c r="AF5" s="28">
        <v>592</v>
      </c>
      <c r="AG5" s="28">
        <v>571</v>
      </c>
      <c r="AH5" s="28">
        <v>372</v>
      </c>
      <c r="AI5" s="28">
        <v>449</v>
      </c>
      <c r="AJ5" s="25" t="s">
        <v>72</v>
      </c>
    </row>
    <row r="6" spans="1:36" s="9" customFormat="1" ht="16.5" customHeight="1" x14ac:dyDescent="0.3">
      <c r="A6" s="26" t="s">
        <v>621</v>
      </c>
      <c r="B6" s="27">
        <v>7588</v>
      </c>
      <c r="C6" s="27">
        <v>11852</v>
      </c>
      <c r="D6" s="27">
        <v>7283</v>
      </c>
      <c r="E6" s="27">
        <v>14072</v>
      </c>
      <c r="F6" s="27">
        <v>11881</v>
      </c>
      <c r="G6" s="27">
        <v>2029</v>
      </c>
      <c r="H6" s="27">
        <v>1144</v>
      </c>
      <c r="I6" s="27">
        <v>1021</v>
      </c>
      <c r="J6" s="27">
        <v>899</v>
      </c>
      <c r="K6" s="27">
        <v>964</v>
      </c>
      <c r="L6" s="27">
        <v>928</v>
      </c>
      <c r="M6" s="27">
        <v>1077</v>
      </c>
      <c r="N6" s="27">
        <v>1115</v>
      </c>
      <c r="O6" s="27">
        <v>1549</v>
      </c>
      <c r="P6" s="8">
        <v>2200</v>
      </c>
      <c r="Q6" s="8">
        <v>2504</v>
      </c>
      <c r="R6" s="8">
        <v>2816</v>
      </c>
      <c r="S6" s="28">
        <v>2631</v>
      </c>
      <c r="T6" s="28">
        <v>2207</v>
      </c>
      <c r="U6" s="28">
        <v>2137</v>
      </c>
      <c r="V6" s="28">
        <v>2355</v>
      </c>
      <c r="W6" s="28">
        <v>2857</v>
      </c>
      <c r="X6" s="28">
        <v>3147</v>
      </c>
      <c r="Y6" s="28">
        <v>3279</v>
      </c>
      <c r="Z6" s="28">
        <v>3079</v>
      </c>
      <c r="AA6" s="28">
        <v>1585</v>
      </c>
      <c r="AB6" s="28">
        <v>1334</v>
      </c>
      <c r="AC6" s="28">
        <v>1465</v>
      </c>
      <c r="AD6" s="28">
        <v>1518</v>
      </c>
      <c r="AE6" s="28">
        <v>1615</v>
      </c>
      <c r="AF6" s="28">
        <v>1631</v>
      </c>
      <c r="AG6" s="28">
        <v>1592</v>
      </c>
      <c r="AH6" s="28">
        <v>1531</v>
      </c>
      <c r="AI6" s="28">
        <v>1596</v>
      </c>
      <c r="AJ6" s="25" t="s">
        <v>72</v>
      </c>
    </row>
    <row r="7" spans="1:36" s="9" customFormat="1" ht="16.5" customHeight="1" x14ac:dyDescent="0.3">
      <c r="A7" s="22" t="s">
        <v>622</v>
      </c>
      <c r="B7" s="27"/>
      <c r="C7" s="27"/>
      <c r="D7" s="27"/>
      <c r="E7" s="27"/>
      <c r="F7" s="27"/>
      <c r="G7" s="27"/>
      <c r="H7" s="27"/>
      <c r="I7" s="27"/>
      <c r="J7" s="27"/>
      <c r="K7" s="27"/>
      <c r="L7" s="27"/>
      <c r="M7" s="27"/>
      <c r="N7" s="27"/>
      <c r="O7" s="27"/>
      <c r="P7" s="27"/>
      <c r="Q7" s="8"/>
      <c r="R7" s="8"/>
      <c r="S7" s="8"/>
      <c r="T7" s="8"/>
      <c r="U7" s="28"/>
      <c r="V7" s="28"/>
      <c r="W7" s="28"/>
      <c r="X7" s="28"/>
      <c r="Y7" s="28"/>
      <c r="Z7" s="28"/>
      <c r="AA7" s="28"/>
      <c r="AB7" s="8"/>
      <c r="AC7" s="8"/>
      <c r="AD7" s="8"/>
      <c r="AE7" s="8"/>
      <c r="AF7" s="8"/>
      <c r="AG7" s="8"/>
      <c r="AH7" s="8"/>
      <c r="AI7" s="8"/>
      <c r="AJ7" s="25"/>
    </row>
    <row r="8" spans="1:36" s="9" customFormat="1" ht="16.5" customHeight="1" x14ac:dyDescent="0.3">
      <c r="A8" s="26" t="s">
        <v>623</v>
      </c>
      <c r="B8" s="8">
        <v>6641000</v>
      </c>
      <c r="C8" s="8">
        <v>9332000</v>
      </c>
      <c r="D8" s="29">
        <v>8321033</v>
      </c>
      <c r="E8" s="29">
        <v>8485798</v>
      </c>
      <c r="F8" s="29">
        <v>8948755</v>
      </c>
      <c r="G8" s="29">
        <v>10979187</v>
      </c>
      <c r="H8" s="29">
        <v>9301206</v>
      </c>
      <c r="I8" s="29">
        <v>8184979</v>
      </c>
      <c r="J8" s="29">
        <v>8213113</v>
      </c>
      <c r="K8" s="29">
        <v>8517859</v>
      </c>
      <c r="L8" s="29">
        <v>8990517</v>
      </c>
      <c r="M8" s="29">
        <v>8620159</v>
      </c>
      <c r="N8" s="29">
        <v>8478545</v>
      </c>
      <c r="O8" s="29">
        <v>8217480</v>
      </c>
      <c r="P8" s="29">
        <v>8084989</v>
      </c>
      <c r="Q8" s="29">
        <v>8637708</v>
      </c>
      <c r="R8" s="29">
        <v>8777723</v>
      </c>
      <c r="S8" s="29">
        <v>8352000</v>
      </c>
      <c r="T8" s="29">
        <v>8042255</v>
      </c>
      <c r="U8" s="29">
        <v>7555551</v>
      </c>
      <c r="V8" s="29">
        <v>7482555</v>
      </c>
      <c r="W8" s="29">
        <v>7659983</v>
      </c>
      <c r="X8" s="8">
        <v>7761592</v>
      </c>
      <c r="Y8" s="8">
        <v>7562334</v>
      </c>
      <c r="Z8" s="8">
        <v>6769134</v>
      </c>
      <c r="AA8" s="8">
        <v>5401565</v>
      </c>
      <c r="AB8" s="8">
        <v>5635739</v>
      </c>
      <c r="AC8" s="8">
        <v>6092861</v>
      </c>
      <c r="AD8" s="8">
        <v>7245169</v>
      </c>
      <c r="AE8" s="8">
        <v>7586334</v>
      </c>
      <c r="AF8" s="8">
        <v>7708000</v>
      </c>
      <c r="AG8" s="8">
        <v>7516826</v>
      </c>
      <c r="AH8" s="8">
        <v>6872729</v>
      </c>
      <c r="AI8" s="29">
        <v>6080949</v>
      </c>
      <c r="AJ8" s="8">
        <v>5303580</v>
      </c>
    </row>
    <row r="9" spans="1:36" s="9" customFormat="1" ht="16.5" customHeight="1" x14ac:dyDescent="0.3">
      <c r="A9" s="26" t="s">
        <v>624</v>
      </c>
      <c r="B9" s="8" t="s">
        <v>620</v>
      </c>
      <c r="C9" s="8" t="s">
        <v>620</v>
      </c>
      <c r="D9" s="8">
        <v>1125000</v>
      </c>
      <c r="E9" s="8">
        <v>940000</v>
      </c>
      <c r="F9" s="8">
        <v>1070000</v>
      </c>
      <c r="G9" s="8">
        <v>710000</v>
      </c>
      <c r="H9" s="8">
        <v>303000</v>
      </c>
      <c r="I9" s="8">
        <v>280000</v>
      </c>
      <c r="J9" s="8">
        <v>278000</v>
      </c>
      <c r="K9" s="8">
        <v>293000</v>
      </c>
      <c r="L9" s="8">
        <v>306000</v>
      </c>
      <c r="M9" s="8">
        <v>309000</v>
      </c>
      <c r="N9" s="8">
        <v>330000</v>
      </c>
      <c r="O9" s="8">
        <v>356000</v>
      </c>
      <c r="P9" s="8">
        <v>432000</v>
      </c>
      <c r="Q9" s="8">
        <v>546000</v>
      </c>
      <c r="R9" s="8">
        <v>710000</v>
      </c>
      <c r="S9" s="8">
        <v>850000</v>
      </c>
      <c r="T9" s="8">
        <v>936000</v>
      </c>
      <c r="U9" s="8">
        <v>1001000</v>
      </c>
      <c r="V9" s="8">
        <v>1063000</v>
      </c>
      <c r="W9" s="8">
        <v>1149000</v>
      </c>
      <c r="X9" s="8">
        <v>1190000</v>
      </c>
      <c r="Y9" s="8">
        <v>1124000</v>
      </c>
      <c r="Z9" s="8">
        <v>879910</v>
      </c>
      <c r="AA9" s="8">
        <v>521876</v>
      </c>
      <c r="AB9" s="8">
        <v>439678</v>
      </c>
      <c r="AC9" s="8">
        <v>440899</v>
      </c>
      <c r="AD9" s="8">
        <v>459298</v>
      </c>
      <c r="AE9" s="8">
        <v>465783</v>
      </c>
      <c r="AF9" s="8">
        <v>483526</v>
      </c>
      <c r="AG9" s="8">
        <v>500695</v>
      </c>
      <c r="AH9" s="8">
        <v>487144</v>
      </c>
      <c r="AI9" s="8">
        <v>469730</v>
      </c>
      <c r="AJ9" s="8">
        <v>457373</v>
      </c>
    </row>
    <row r="10" spans="1:36" s="9" customFormat="1" ht="16.5" customHeight="1" x14ac:dyDescent="0.3">
      <c r="A10" s="26" t="s">
        <v>625</v>
      </c>
      <c r="B10" s="8">
        <v>1194475</v>
      </c>
      <c r="C10" s="29">
        <v>1751805</v>
      </c>
      <c r="D10" s="29">
        <v>1692440</v>
      </c>
      <c r="E10" s="29">
        <v>2272160</v>
      </c>
      <c r="F10" s="8">
        <v>1667283</v>
      </c>
      <c r="G10" s="8">
        <v>3464327</v>
      </c>
      <c r="H10" s="8">
        <v>3725205</v>
      </c>
      <c r="I10" s="8">
        <v>3387503</v>
      </c>
      <c r="J10" s="8">
        <v>4062002</v>
      </c>
      <c r="K10" s="8">
        <v>4895224</v>
      </c>
      <c r="L10" s="8">
        <v>5640275</v>
      </c>
      <c r="M10" s="8">
        <v>5713469</v>
      </c>
      <c r="N10" s="8">
        <v>5775730</v>
      </c>
      <c r="O10" s="8">
        <v>6152817</v>
      </c>
      <c r="P10" s="8">
        <v>6435185</v>
      </c>
      <c r="Q10" s="29">
        <v>7345059</v>
      </c>
      <c r="R10" s="29">
        <v>7022478</v>
      </c>
      <c r="S10" s="29">
        <v>6223586</v>
      </c>
      <c r="T10" s="29">
        <v>6963720</v>
      </c>
      <c r="U10" s="29">
        <v>7143429</v>
      </c>
      <c r="V10" s="29">
        <v>7466739</v>
      </c>
      <c r="W10" s="29">
        <v>7246737</v>
      </c>
      <c r="X10" s="29">
        <v>6442831</v>
      </c>
      <c r="Y10" s="29">
        <v>6200712</v>
      </c>
      <c r="Z10" s="29">
        <v>4322861</v>
      </c>
      <c r="AA10" s="29">
        <v>3107426</v>
      </c>
      <c r="AB10" s="29">
        <v>4132193</v>
      </c>
      <c r="AC10" s="29">
        <v>4641596</v>
      </c>
      <c r="AD10" s="29">
        <v>4976954</v>
      </c>
      <c r="AE10" s="29">
        <v>5393954</v>
      </c>
      <c r="AF10" s="29">
        <v>6040495</v>
      </c>
      <c r="AG10" s="29">
        <v>6464130</v>
      </c>
      <c r="AH10" s="8">
        <v>287247</v>
      </c>
      <c r="AI10" s="8">
        <v>312341</v>
      </c>
      <c r="AJ10" s="8">
        <v>352987</v>
      </c>
    </row>
    <row r="11" spans="1:36" s="9" customFormat="1" ht="16.5" customHeight="1" x14ac:dyDescent="0.3">
      <c r="A11" s="26" t="s">
        <v>626</v>
      </c>
      <c r="B11" s="8" t="s">
        <v>72</v>
      </c>
      <c r="C11" s="8">
        <v>35241</v>
      </c>
      <c r="D11" s="8">
        <v>31994</v>
      </c>
      <c r="E11" s="8">
        <v>40530</v>
      </c>
      <c r="F11" s="8">
        <v>34385</v>
      </c>
      <c r="G11" s="8">
        <v>33533</v>
      </c>
      <c r="H11" s="8">
        <v>32731</v>
      </c>
      <c r="I11" s="8">
        <v>24058</v>
      </c>
      <c r="J11" s="8">
        <v>22484</v>
      </c>
      <c r="K11" s="8">
        <v>24549</v>
      </c>
      <c r="L11" s="8">
        <v>22409</v>
      </c>
      <c r="M11" s="8">
        <v>23918</v>
      </c>
      <c r="N11" s="8">
        <v>27583</v>
      </c>
      <c r="O11" s="8">
        <v>26882</v>
      </c>
      <c r="P11" s="8">
        <v>27483</v>
      </c>
      <c r="Q11" s="8" t="s">
        <v>72</v>
      </c>
      <c r="R11" s="8" t="s">
        <v>72</v>
      </c>
      <c r="S11" s="8" t="s">
        <v>72</v>
      </c>
      <c r="T11" s="8" t="s">
        <v>72</v>
      </c>
      <c r="U11" s="8" t="s">
        <v>72</v>
      </c>
      <c r="V11" s="8" t="s">
        <v>72</v>
      </c>
      <c r="W11" s="8" t="s">
        <v>72</v>
      </c>
      <c r="X11" s="8" t="s">
        <v>72</v>
      </c>
      <c r="Y11" s="8" t="s">
        <v>72</v>
      </c>
      <c r="Z11" s="8" t="s">
        <v>72</v>
      </c>
      <c r="AA11" s="8" t="s">
        <v>72</v>
      </c>
      <c r="AB11" s="8" t="s">
        <v>72</v>
      </c>
      <c r="AC11" s="8" t="s">
        <v>72</v>
      </c>
      <c r="AD11" s="8" t="s">
        <v>72</v>
      </c>
      <c r="AE11" s="8" t="s">
        <v>72</v>
      </c>
      <c r="AF11" s="8" t="s">
        <v>72</v>
      </c>
      <c r="AG11" s="8" t="s">
        <v>72</v>
      </c>
      <c r="AH11" s="8" t="s">
        <v>72</v>
      </c>
      <c r="AI11" s="8" t="s">
        <v>72</v>
      </c>
      <c r="AJ11" s="8" t="s">
        <v>72</v>
      </c>
    </row>
    <row r="12" spans="1:36" s="9" customFormat="1" ht="16.5" customHeight="1" x14ac:dyDescent="0.3">
      <c r="A12" s="26" t="s">
        <v>627</v>
      </c>
      <c r="B12" s="27" t="s">
        <v>620</v>
      </c>
      <c r="C12" s="27">
        <v>192830</v>
      </c>
      <c r="D12" s="27">
        <v>380300</v>
      </c>
      <c r="E12" s="27">
        <v>339600</v>
      </c>
      <c r="F12" s="27">
        <v>178500</v>
      </c>
      <c r="G12" s="27">
        <v>351700</v>
      </c>
      <c r="H12" s="27">
        <v>347300</v>
      </c>
      <c r="I12" s="27">
        <v>293700</v>
      </c>
      <c r="J12" s="27">
        <v>382700</v>
      </c>
      <c r="K12" s="27">
        <v>420200</v>
      </c>
      <c r="L12" s="27">
        <v>518800</v>
      </c>
      <c r="M12" s="27">
        <v>475200</v>
      </c>
      <c r="N12" s="8">
        <v>466800</v>
      </c>
      <c r="O12" s="8">
        <v>438800</v>
      </c>
      <c r="P12" s="8">
        <v>441300</v>
      </c>
      <c r="Q12" s="8">
        <v>473800</v>
      </c>
      <c r="R12" s="8">
        <v>418300</v>
      </c>
      <c r="S12" s="8">
        <v>321000</v>
      </c>
      <c r="T12" s="8">
        <v>378700</v>
      </c>
      <c r="U12" s="8">
        <v>377800</v>
      </c>
      <c r="V12" s="8">
        <v>412100</v>
      </c>
      <c r="W12" s="8">
        <v>419500</v>
      </c>
      <c r="X12" s="8">
        <v>416800</v>
      </c>
      <c r="Y12" s="8">
        <v>353500</v>
      </c>
      <c r="Z12" s="8">
        <v>237000</v>
      </c>
      <c r="AA12" s="8">
        <v>165700</v>
      </c>
      <c r="AB12" s="8">
        <v>242300</v>
      </c>
      <c r="AC12" s="8">
        <v>252300</v>
      </c>
      <c r="AD12" s="8">
        <v>285780</v>
      </c>
      <c r="AE12" s="8">
        <v>321127</v>
      </c>
      <c r="AF12" s="8">
        <v>356735</v>
      </c>
      <c r="AG12" s="29">
        <v>374246</v>
      </c>
      <c r="AH12" s="8">
        <v>430691</v>
      </c>
      <c r="AI12" s="8">
        <v>504599</v>
      </c>
      <c r="AJ12" s="8">
        <v>483672</v>
      </c>
    </row>
    <row r="13" spans="1:36" s="9" customFormat="1" ht="16.5" customHeight="1" x14ac:dyDescent="0.3">
      <c r="A13" s="22" t="s">
        <v>628</v>
      </c>
      <c r="B13" s="27" t="s">
        <v>620</v>
      </c>
      <c r="C13" s="27" t="s">
        <v>620</v>
      </c>
      <c r="D13" s="27" t="s">
        <v>620</v>
      </c>
      <c r="E13" s="27" t="s">
        <v>620</v>
      </c>
      <c r="F13" s="27">
        <v>9000000</v>
      </c>
      <c r="G13" s="27">
        <v>11400000</v>
      </c>
      <c r="H13" s="27">
        <v>10800000</v>
      </c>
      <c r="I13" s="27">
        <v>11600000</v>
      </c>
      <c r="J13" s="27">
        <v>11600000</v>
      </c>
      <c r="K13" s="27">
        <v>13000000</v>
      </c>
      <c r="L13" s="27">
        <v>12500000</v>
      </c>
      <c r="M13" s="27">
        <v>12000000</v>
      </c>
      <c r="N13" s="27">
        <v>10900000</v>
      </c>
      <c r="O13" s="27">
        <v>11000000</v>
      </c>
      <c r="P13" s="27">
        <v>11100000</v>
      </c>
      <c r="Q13" s="27">
        <v>11600000</v>
      </c>
      <c r="R13" s="27">
        <v>11900000</v>
      </c>
      <c r="S13" s="27">
        <v>11300000</v>
      </c>
      <c r="T13" s="27">
        <v>13600000</v>
      </c>
      <c r="U13" s="27">
        <v>12900000</v>
      </c>
      <c r="V13" s="27">
        <v>13000000</v>
      </c>
      <c r="W13" s="27">
        <v>14000000</v>
      </c>
      <c r="X13" s="27">
        <v>12700000</v>
      </c>
      <c r="Y13" s="27">
        <v>12800000</v>
      </c>
      <c r="Z13" s="28">
        <v>13400000</v>
      </c>
      <c r="AA13" s="8">
        <v>10200000</v>
      </c>
      <c r="AB13" s="8">
        <v>13500000</v>
      </c>
      <c r="AC13" s="8">
        <v>11000000</v>
      </c>
      <c r="AD13" s="8">
        <v>13000000</v>
      </c>
      <c r="AE13" s="8">
        <v>11300000</v>
      </c>
      <c r="AF13" s="8">
        <v>12400000</v>
      </c>
      <c r="AG13" s="8">
        <v>12500000</v>
      </c>
      <c r="AH13" s="8" t="s">
        <v>72</v>
      </c>
      <c r="AI13" s="8" t="s">
        <v>72</v>
      </c>
      <c r="AJ13" s="25" t="s">
        <v>72</v>
      </c>
    </row>
    <row r="14" spans="1:36" s="9" customFormat="1" ht="16.5" customHeight="1" x14ac:dyDescent="0.3">
      <c r="A14" s="22" t="s">
        <v>629</v>
      </c>
      <c r="B14" s="8"/>
      <c r="C14" s="8"/>
      <c r="D14" s="8"/>
      <c r="E14" s="8"/>
      <c r="F14" s="8"/>
      <c r="G14" s="8"/>
      <c r="H14" s="8"/>
      <c r="I14" s="8"/>
      <c r="J14" s="8"/>
      <c r="K14" s="8"/>
      <c r="L14" s="8"/>
      <c r="M14" s="8"/>
      <c r="N14" s="8"/>
      <c r="O14" s="8"/>
      <c r="P14" s="8"/>
      <c r="Q14" s="8"/>
      <c r="R14" s="8"/>
      <c r="S14" s="8"/>
      <c r="T14" s="8"/>
      <c r="U14" s="28"/>
      <c r="V14" s="28"/>
      <c r="W14" s="28"/>
      <c r="X14" s="28"/>
      <c r="Y14" s="28"/>
      <c r="Z14" s="28"/>
      <c r="AA14" s="28"/>
      <c r="AB14" s="8"/>
      <c r="AC14" s="8"/>
      <c r="AD14" s="8"/>
      <c r="AE14" s="8"/>
      <c r="AF14" s="8"/>
      <c r="AG14" s="8"/>
      <c r="AH14" s="8"/>
      <c r="AI14" s="8"/>
      <c r="AJ14" s="25"/>
    </row>
    <row r="15" spans="1:36" s="9" customFormat="1" ht="16.5" customHeight="1" x14ac:dyDescent="0.3">
      <c r="A15" s="26" t="s">
        <v>630</v>
      </c>
      <c r="B15" s="27">
        <v>2806</v>
      </c>
      <c r="C15" s="27">
        <v>3000</v>
      </c>
      <c r="D15" s="27">
        <v>1424</v>
      </c>
      <c r="E15" s="27">
        <v>5261</v>
      </c>
      <c r="F15" s="27">
        <v>4572</v>
      </c>
      <c r="G15" s="27">
        <v>5390</v>
      </c>
      <c r="H15" s="28">
        <v>5728</v>
      </c>
      <c r="I15" s="28">
        <v>5961</v>
      </c>
      <c r="J15" s="28">
        <v>4668</v>
      </c>
      <c r="K15" s="28">
        <v>6524</v>
      </c>
      <c r="L15" s="28">
        <v>9740</v>
      </c>
      <c r="M15" s="28">
        <v>9317</v>
      </c>
      <c r="N15" s="28">
        <v>9328</v>
      </c>
      <c r="O15" s="28">
        <v>10529</v>
      </c>
      <c r="P15" s="28">
        <v>9970</v>
      </c>
      <c r="Q15" s="28">
        <v>11331</v>
      </c>
      <c r="R15" s="28">
        <v>11916</v>
      </c>
      <c r="S15" s="28">
        <v>15958</v>
      </c>
      <c r="T15" s="28">
        <v>10600</v>
      </c>
      <c r="U15" s="28">
        <v>11754</v>
      </c>
      <c r="V15" s="28">
        <v>9373</v>
      </c>
      <c r="W15" s="28">
        <v>10394</v>
      </c>
      <c r="X15" s="28">
        <v>10944</v>
      </c>
      <c r="Y15" s="28">
        <v>15090</v>
      </c>
      <c r="Z15" s="28">
        <v>16019</v>
      </c>
      <c r="AA15" s="28">
        <v>13704</v>
      </c>
      <c r="AB15" s="28">
        <v>10264</v>
      </c>
      <c r="AC15" s="28">
        <v>10256</v>
      </c>
      <c r="AD15" s="28">
        <v>9861</v>
      </c>
      <c r="AE15" s="28">
        <v>9328</v>
      </c>
      <c r="AF15" s="28">
        <v>11762</v>
      </c>
      <c r="AG15" s="28">
        <v>10065</v>
      </c>
      <c r="AH15" s="28">
        <v>11794</v>
      </c>
      <c r="AI15" s="8">
        <v>11680</v>
      </c>
      <c r="AJ15" s="25" t="s">
        <v>72</v>
      </c>
    </row>
    <row r="16" spans="1:36" s="9" customFormat="1" ht="16.5" customHeight="1" x14ac:dyDescent="0.3">
      <c r="A16" s="26" t="s">
        <v>631</v>
      </c>
      <c r="B16" s="27">
        <v>0</v>
      </c>
      <c r="C16" s="27">
        <v>0</v>
      </c>
      <c r="D16" s="27">
        <v>0</v>
      </c>
      <c r="E16" s="27">
        <v>0</v>
      </c>
      <c r="F16" s="27">
        <v>32</v>
      </c>
      <c r="G16" s="27">
        <v>63</v>
      </c>
      <c r="H16" s="28">
        <v>55</v>
      </c>
      <c r="I16" s="28">
        <v>17</v>
      </c>
      <c r="J16" s="28">
        <v>35</v>
      </c>
      <c r="K16" s="28">
        <v>54</v>
      </c>
      <c r="L16" s="28">
        <v>72</v>
      </c>
      <c r="M16" s="28">
        <v>38</v>
      </c>
      <c r="N16" s="28">
        <v>39</v>
      </c>
      <c r="O16" s="28">
        <v>76</v>
      </c>
      <c r="P16" s="28">
        <v>80</v>
      </c>
      <c r="Q16" s="28">
        <v>123</v>
      </c>
      <c r="R16" s="28">
        <v>136</v>
      </c>
      <c r="S16" s="28">
        <v>111</v>
      </c>
      <c r="T16" s="28">
        <v>107</v>
      </c>
      <c r="U16" s="28">
        <v>169</v>
      </c>
      <c r="V16" s="28">
        <v>127</v>
      </c>
      <c r="W16" s="28">
        <v>129</v>
      </c>
      <c r="X16" s="28">
        <v>102</v>
      </c>
      <c r="Y16" s="28">
        <v>91</v>
      </c>
      <c r="Z16" s="28">
        <v>53</v>
      </c>
      <c r="AA16" s="28">
        <v>87</v>
      </c>
      <c r="AB16" s="28">
        <v>49</v>
      </c>
      <c r="AC16" s="28">
        <v>140</v>
      </c>
      <c r="AD16" s="28">
        <v>26</v>
      </c>
      <c r="AE16" s="28">
        <v>34</v>
      </c>
      <c r="AF16" s="28">
        <v>25</v>
      </c>
      <c r="AG16" s="28">
        <v>80</v>
      </c>
      <c r="AH16" s="28">
        <v>7</v>
      </c>
      <c r="AI16" s="8">
        <v>83</v>
      </c>
      <c r="AJ16" s="25" t="s">
        <v>72</v>
      </c>
    </row>
    <row r="17" spans="1:36" s="9" customFormat="1" ht="16.5" customHeight="1" x14ac:dyDescent="0.3">
      <c r="A17" s="26" t="s">
        <v>632</v>
      </c>
      <c r="B17" s="27">
        <v>416</v>
      </c>
      <c r="C17" s="27">
        <v>580</v>
      </c>
      <c r="D17" s="27">
        <v>308</v>
      </c>
      <c r="E17" s="27">
        <v>127</v>
      </c>
      <c r="F17" s="27">
        <v>130</v>
      </c>
      <c r="G17" s="27">
        <v>441</v>
      </c>
      <c r="H17" s="28">
        <v>10</v>
      </c>
      <c r="I17" s="28">
        <v>6</v>
      </c>
      <c r="J17" s="28">
        <v>163</v>
      </c>
      <c r="K17" s="28">
        <v>260</v>
      </c>
      <c r="L17" s="28">
        <v>55</v>
      </c>
      <c r="M17" s="28">
        <v>72</v>
      </c>
      <c r="N17" s="28">
        <v>10</v>
      </c>
      <c r="O17" s="28">
        <v>34</v>
      </c>
      <c r="P17" s="28">
        <v>120</v>
      </c>
      <c r="Q17" s="28">
        <v>122</v>
      </c>
      <c r="R17" s="28">
        <v>204</v>
      </c>
      <c r="S17" s="28">
        <v>751</v>
      </c>
      <c r="T17" s="28">
        <v>828</v>
      </c>
      <c r="U17" s="28">
        <v>470</v>
      </c>
      <c r="V17" s="28">
        <v>76</v>
      </c>
      <c r="W17" s="28">
        <v>50</v>
      </c>
      <c r="X17" s="28">
        <v>462</v>
      </c>
      <c r="Y17" s="28">
        <v>394</v>
      </c>
      <c r="Z17" s="28">
        <v>555</v>
      </c>
      <c r="AA17" s="28">
        <v>69</v>
      </c>
      <c r="AB17" s="28">
        <v>404</v>
      </c>
      <c r="AC17" s="28">
        <v>0</v>
      </c>
      <c r="AD17" s="28">
        <v>25</v>
      </c>
      <c r="AE17" s="28">
        <v>215</v>
      </c>
      <c r="AF17" s="28">
        <v>321</v>
      </c>
      <c r="AG17" s="28">
        <v>196</v>
      </c>
      <c r="AH17" s="28">
        <v>212</v>
      </c>
      <c r="AI17" s="8">
        <v>314</v>
      </c>
      <c r="AJ17" s="25" t="s">
        <v>72</v>
      </c>
    </row>
    <row r="18" spans="1:36" s="9" customFormat="1" ht="16.5" customHeight="1" x14ac:dyDescent="0.3">
      <c r="A18" s="26" t="s">
        <v>633</v>
      </c>
      <c r="B18" s="27">
        <v>0</v>
      </c>
      <c r="C18" s="27">
        <v>0</v>
      </c>
      <c r="D18" s="27">
        <v>0</v>
      </c>
      <c r="E18" s="27">
        <v>1</v>
      </c>
      <c r="F18" s="27">
        <v>98</v>
      </c>
      <c r="G18" s="27">
        <v>0</v>
      </c>
      <c r="H18" s="28">
        <v>118</v>
      </c>
      <c r="I18" s="28">
        <v>149</v>
      </c>
      <c r="J18" s="28">
        <v>0</v>
      </c>
      <c r="K18" s="28">
        <v>24</v>
      </c>
      <c r="L18" s="28">
        <v>36</v>
      </c>
      <c r="M18" s="28">
        <v>3</v>
      </c>
      <c r="N18" s="28">
        <v>3</v>
      </c>
      <c r="O18" s="28">
        <v>0</v>
      </c>
      <c r="P18" s="28">
        <v>54</v>
      </c>
      <c r="Q18" s="28">
        <v>0</v>
      </c>
      <c r="R18" s="28">
        <v>0</v>
      </c>
      <c r="S18" s="28">
        <v>149</v>
      </c>
      <c r="T18" s="28">
        <v>88</v>
      </c>
      <c r="U18" s="28">
        <v>103</v>
      </c>
      <c r="V18" s="28">
        <v>31</v>
      </c>
      <c r="W18" s="28">
        <v>23</v>
      </c>
      <c r="X18" s="28">
        <v>6</v>
      </c>
      <c r="Y18" s="28">
        <v>2</v>
      </c>
      <c r="Z18" s="28">
        <v>36</v>
      </c>
      <c r="AA18" s="28">
        <v>0</v>
      </c>
      <c r="AB18" s="28">
        <v>7</v>
      </c>
      <c r="AC18" s="28">
        <v>0</v>
      </c>
      <c r="AD18" s="28">
        <v>0</v>
      </c>
      <c r="AE18" s="28">
        <v>0</v>
      </c>
      <c r="AF18" s="28">
        <v>5</v>
      </c>
      <c r="AG18" s="28">
        <v>174</v>
      </c>
      <c r="AH18" s="28">
        <v>0</v>
      </c>
      <c r="AI18" s="8">
        <v>58</v>
      </c>
      <c r="AJ18" s="25" t="s">
        <v>72</v>
      </c>
    </row>
    <row r="19" spans="1:36" s="9" customFormat="1" ht="16.5" customHeight="1" x14ac:dyDescent="0.3">
      <c r="A19" s="26" t="s">
        <v>634</v>
      </c>
      <c r="B19" s="27" t="s">
        <v>620</v>
      </c>
      <c r="C19" s="27" t="s">
        <v>620</v>
      </c>
      <c r="D19" s="27" t="s">
        <v>620</v>
      </c>
      <c r="E19" s="27" t="s">
        <v>620</v>
      </c>
      <c r="F19" s="27" t="s">
        <v>620</v>
      </c>
      <c r="G19" s="27" t="s">
        <v>620</v>
      </c>
      <c r="H19" s="28">
        <v>83</v>
      </c>
      <c r="I19" s="28">
        <v>187</v>
      </c>
      <c r="J19" s="28">
        <v>110</v>
      </c>
      <c r="K19" s="28">
        <v>8</v>
      </c>
      <c r="L19" s="28">
        <v>47</v>
      </c>
      <c r="M19" s="28">
        <v>38</v>
      </c>
      <c r="N19" s="28">
        <v>111</v>
      </c>
      <c r="O19" s="28">
        <v>198</v>
      </c>
      <c r="P19" s="28">
        <v>122</v>
      </c>
      <c r="Q19" s="28">
        <v>132</v>
      </c>
      <c r="R19" s="28">
        <v>116</v>
      </c>
      <c r="S19" s="28">
        <v>54</v>
      </c>
      <c r="T19" s="28">
        <v>166</v>
      </c>
      <c r="U19" s="28">
        <v>338</v>
      </c>
      <c r="V19" s="28">
        <v>571</v>
      </c>
      <c r="W19" s="28">
        <v>476</v>
      </c>
      <c r="X19" s="28">
        <v>137</v>
      </c>
      <c r="Y19" s="28">
        <v>118</v>
      </c>
      <c r="Z19" s="28">
        <v>218</v>
      </c>
      <c r="AA19" s="28">
        <v>150</v>
      </c>
      <c r="AB19" s="28">
        <v>7</v>
      </c>
      <c r="AC19" s="28">
        <v>116</v>
      </c>
      <c r="AD19" s="28">
        <v>170</v>
      </c>
      <c r="AE19" s="28">
        <v>221</v>
      </c>
      <c r="AF19" s="28">
        <v>160</v>
      </c>
      <c r="AG19" s="28">
        <v>67</v>
      </c>
      <c r="AH19" s="28">
        <v>39</v>
      </c>
      <c r="AI19" s="8">
        <v>33</v>
      </c>
      <c r="AJ19" s="25" t="s">
        <v>72</v>
      </c>
    </row>
    <row r="20" spans="1:36" s="9" customFormat="1" ht="16.5" customHeight="1" x14ac:dyDescent="0.3">
      <c r="A20" s="22" t="s">
        <v>635</v>
      </c>
      <c r="B20" s="27"/>
      <c r="C20" s="27"/>
      <c r="D20" s="27"/>
      <c r="E20" s="27"/>
      <c r="F20" s="27"/>
      <c r="G20" s="27"/>
      <c r="H20" s="27"/>
      <c r="I20" s="27"/>
      <c r="J20" s="27"/>
      <c r="K20" s="27"/>
      <c r="L20" s="27"/>
      <c r="M20" s="27"/>
      <c r="N20" s="27"/>
      <c r="O20" s="27"/>
      <c r="P20" s="27"/>
      <c r="Q20" s="8"/>
      <c r="R20" s="8"/>
      <c r="S20" s="8"/>
      <c r="T20" s="8"/>
      <c r="U20" s="28"/>
      <c r="V20" s="28"/>
      <c r="W20" s="28"/>
      <c r="X20" s="28"/>
      <c r="Y20" s="28"/>
      <c r="Z20" s="28"/>
      <c r="AA20" s="28"/>
      <c r="AB20" s="8"/>
      <c r="AC20" s="8"/>
      <c r="AD20" s="8"/>
      <c r="AE20" s="8"/>
      <c r="AF20" s="8"/>
      <c r="AG20" s="8"/>
      <c r="AH20" s="8"/>
      <c r="AI20" s="8"/>
      <c r="AJ20" s="25"/>
    </row>
    <row r="21" spans="1:36" s="9" customFormat="1" ht="16.5" customHeight="1" x14ac:dyDescent="0.3">
      <c r="A21" s="26" t="s">
        <v>636</v>
      </c>
      <c r="B21" s="27">
        <v>57047</v>
      </c>
      <c r="C21" s="27">
        <v>77822</v>
      </c>
      <c r="D21" s="27">
        <v>66185</v>
      </c>
      <c r="E21" s="27">
        <v>72392</v>
      </c>
      <c r="F21" s="27">
        <v>85920</v>
      </c>
      <c r="G21" s="27">
        <v>12080</v>
      </c>
      <c r="H21" s="27">
        <v>32063</v>
      </c>
      <c r="I21" s="27">
        <v>24678</v>
      </c>
      <c r="J21" s="27">
        <v>25761</v>
      </c>
      <c r="K21" s="27">
        <v>35239</v>
      </c>
      <c r="L21" s="27">
        <v>48819</v>
      </c>
      <c r="M21" s="27">
        <v>60853</v>
      </c>
      <c r="N21" s="27">
        <v>57877</v>
      </c>
      <c r="O21" s="27">
        <v>50396</v>
      </c>
      <c r="P21" s="27">
        <v>75685</v>
      </c>
      <c r="Q21" s="8">
        <v>74223</v>
      </c>
      <c r="R21" s="8">
        <v>55791</v>
      </c>
      <c r="S21" s="8">
        <v>34260</v>
      </c>
      <c r="T21" s="8">
        <v>17714</v>
      </c>
      <c r="U21" s="28">
        <v>32184</v>
      </c>
      <c r="V21" s="28">
        <v>46871</v>
      </c>
      <c r="W21" s="28">
        <v>68612</v>
      </c>
      <c r="X21" s="28">
        <v>74729</v>
      </c>
      <c r="Y21" s="28">
        <v>63156</v>
      </c>
      <c r="Z21" s="28">
        <v>59954</v>
      </c>
      <c r="AA21" s="28">
        <v>21682</v>
      </c>
      <c r="AB21" s="28">
        <v>16552</v>
      </c>
      <c r="AC21" s="28">
        <v>41814</v>
      </c>
      <c r="AD21" s="28">
        <v>53632</v>
      </c>
      <c r="AE21" s="28">
        <v>49954</v>
      </c>
      <c r="AF21" s="28">
        <v>63360</v>
      </c>
      <c r="AG21" s="28">
        <v>76732</v>
      </c>
      <c r="AH21" s="28">
        <v>58907</v>
      </c>
      <c r="AI21" s="28">
        <v>43749</v>
      </c>
      <c r="AJ21" s="8">
        <v>47856</v>
      </c>
    </row>
    <row r="22" spans="1:36" s="9" customFormat="1" ht="16.5" customHeight="1" x14ac:dyDescent="0.3">
      <c r="A22" s="26" t="s">
        <v>637</v>
      </c>
      <c r="B22" s="27">
        <v>389</v>
      </c>
      <c r="C22" s="27">
        <v>1387</v>
      </c>
      <c r="D22" s="27">
        <v>1029</v>
      </c>
      <c r="E22" s="27">
        <v>772</v>
      </c>
      <c r="F22" s="27">
        <v>1480</v>
      </c>
      <c r="G22" s="27">
        <v>522</v>
      </c>
      <c r="H22" s="27">
        <v>530</v>
      </c>
      <c r="I22" s="27">
        <v>472</v>
      </c>
      <c r="J22" s="27">
        <v>321</v>
      </c>
      <c r="K22" s="27">
        <v>504</v>
      </c>
      <c r="L22" s="27">
        <v>821</v>
      </c>
      <c r="M22" s="27">
        <v>928</v>
      </c>
      <c r="N22" s="27">
        <v>761</v>
      </c>
      <c r="O22" s="27">
        <v>743</v>
      </c>
      <c r="P22" s="27">
        <v>889</v>
      </c>
      <c r="Q22" s="8">
        <v>709</v>
      </c>
      <c r="R22" s="8">
        <v>640</v>
      </c>
      <c r="S22" s="8">
        <v>710</v>
      </c>
      <c r="T22" s="8">
        <v>745</v>
      </c>
      <c r="U22" s="28">
        <v>587</v>
      </c>
      <c r="V22" s="28">
        <v>1121</v>
      </c>
      <c r="W22" s="28">
        <v>827</v>
      </c>
      <c r="X22" s="28">
        <v>922</v>
      </c>
      <c r="Y22" s="28">
        <v>902</v>
      </c>
      <c r="Z22" s="28">
        <v>819</v>
      </c>
      <c r="AA22" s="28">
        <v>460</v>
      </c>
      <c r="AB22" s="28">
        <v>259</v>
      </c>
      <c r="AC22" s="28">
        <v>473</v>
      </c>
      <c r="AD22" s="28">
        <v>658</v>
      </c>
      <c r="AE22" s="28">
        <v>665</v>
      </c>
      <c r="AF22" s="28">
        <v>1073</v>
      </c>
      <c r="AG22" s="28">
        <v>855</v>
      </c>
      <c r="AH22" s="28">
        <v>584</v>
      </c>
      <c r="AI22" s="28">
        <v>236</v>
      </c>
      <c r="AJ22" s="25">
        <v>128</v>
      </c>
    </row>
    <row r="23" spans="1:36" s="9" customFormat="1" ht="16.5" customHeight="1" x14ac:dyDescent="0.3">
      <c r="A23" s="22" t="s">
        <v>638</v>
      </c>
      <c r="B23" s="27"/>
      <c r="C23" s="27"/>
      <c r="D23" s="27"/>
      <c r="E23" s="27"/>
      <c r="F23" s="27"/>
      <c r="G23" s="27"/>
      <c r="H23" s="27"/>
      <c r="I23" s="27"/>
      <c r="J23" s="27"/>
      <c r="K23" s="27"/>
      <c r="L23" s="27"/>
      <c r="M23" s="27"/>
      <c r="N23" s="27"/>
      <c r="O23" s="27"/>
      <c r="P23" s="27"/>
      <c r="Q23" s="8"/>
      <c r="R23" s="8"/>
      <c r="S23" s="8"/>
      <c r="T23" s="8"/>
      <c r="U23" s="28"/>
      <c r="V23" s="28"/>
      <c r="W23" s="28"/>
      <c r="X23" s="28"/>
      <c r="Y23" s="28"/>
      <c r="Z23" s="28"/>
      <c r="AA23" s="28"/>
      <c r="AB23" s="8"/>
      <c r="AC23" s="8"/>
      <c r="AD23" s="8"/>
      <c r="AE23" s="8"/>
      <c r="AF23" s="8"/>
      <c r="AG23" s="8"/>
      <c r="AH23" s="8"/>
      <c r="AI23" s="8"/>
      <c r="AJ23" s="25"/>
    </row>
    <row r="24" spans="1:36" s="9" customFormat="1" ht="16.5" customHeight="1" x14ac:dyDescent="0.3">
      <c r="A24" s="26" t="s">
        <v>639</v>
      </c>
      <c r="B24" s="27" t="s">
        <v>620</v>
      </c>
      <c r="C24" s="27" t="s">
        <v>620</v>
      </c>
      <c r="D24" s="27" t="s">
        <v>620</v>
      </c>
      <c r="E24" s="8">
        <v>109</v>
      </c>
      <c r="F24" s="8">
        <v>109</v>
      </c>
      <c r="G24" s="8">
        <v>0</v>
      </c>
      <c r="H24" s="8">
        <v>58</v>
      </c>
      <c r="I24" s="8">
        <v>0</v>
      </c>
      <c r="J24" s="8">
        <v>0</v>
      </c>
      <c r="K24" s="8">
        <v>0</v>
      </c>
      <c r="L24" s="8">
        <v>64</v>
      </c>
      <c r="M24" s="8">
        <v>76</v>
      </c>
      <c r="N24" s="8">
        <v>92</v>
      </c>
      <c r="O24" s="8">
        <v>10</v>
      </c>
      <c r="P24" s="8">
        <v>0</v>
      </c>
      <c r="Q24" s="8">
        <v>157</v>
      </c>
      <c r="R24" s="8">
        <v>65</v>
      </c>
      <c r="S24" s="8">
        <v>7</v>
      </c>
      <c r="T24" s="8">
        <v>0</v>
      </c>
      <c r="U24" s="8">
        <v>0</v>
      </c>
      <c r="V24" s="8">
        <v>0</v>
      </c>
      <c r="W24" s="8">
        <v>0</v>
      </c>
      <c r="X24" s="8">
        <v>0</v>
      </c>
      <c r="Y24" s="8">
        <v>0</v>
      </c>
      <c r="Z24" s="8">
        <v>0</v>
      </c>
      <c r="AA24" s="8">
        <v>0</v>
      </c>
      <c r="AB24" s="8">
        <v>0</v>
      </c>
      <c r="AC24" s="8">
        <v>0</v>
      </c>
      <c r="AD24" s="8">
        <v>2</v>
      </c>
      <c r="AE24" s="29">
        <v>10</v>
      </c>
      <c r="AF24" s="8">
        <v>45</v>
      </c>
      <c r="AG24" s="8">
        <v>12</v>
      </c>
      <c r="AH24" s="8">
        <v>0</v>
      </c>
      <c r="AI24" s="8">
        <v>11</v>
      </c>
      <c r="AJ24" s="25">
        <v>14</v>
      </c>
    </row>
    <row r="25" spans="1:36" s="9" customFormat="1" ht="16.5" customHeight="1" x14ac:dyDescent="0.3">
      <c r="A25" s="26" t="s">
        <v>640</v>
      </c>
      <c r="B25" s="27" t="s">
        <v>620</v>
      </c>
      <c r="C25" s="27" t="s">
        <v>620</v>
      </c>
      <c r="D25" s="27" t="s">
        <v>620</v>
      </c>
      <c r="E25" s="8">
        <v>30</v>
      </c>
      <c r="F25" s="8">
        <v>17</v>
      </c>
      <c r="G25" s="8">
        <v>10</v>
      </c>
      <c r="H25" s="8">
        <v>0</v>
      </c>
      <c r="I25" s="8">
        <v>0</v>
      </c>
      <c r="J25" s="8">
        <v>20</v>
      </c>
      <c r="K25" s="8">
        <v>26</v>
      </c>
      <c r="L25" s="8">
        <v>18</v>
      </c>
      <c r="M25" s="8">
        <v>10</v>
      </c>
      <c r="N25" s="8">
        <v>0</v>
      </c>
      <c r="O25" s="8">
        <v>111</v>
      </c>
      <c r="P25" s="8">
        <v>35</v>
      </c>
      <c r="Q25" s="8">
        <v>1</v>
      </c>
      <c r="R25" s="8">
        <v>32</v>
      </c>
      <c r="S25" s="8">
        <v>44</v>
      </c>
      <c r="T25" s="8">
        <v>0</v>
      </c>
      <c r="U25" s="8">
        <v>0</v>
      </c>
      <c r="V25" s="8">
        <v>0</v>
      </c>
      <c r="W25" s="8">
        <v>0</v>
      </c>
      <c r="X25" s="8">
        <v>0</v>
      </c>
      <c r="Y25" s="8">
        <v>0</v>
      </c>
      <c r="Z25" s="8">
        <v>0</v>
      </c>
      <c r="AA25" s="8">
        <v>0</v>
      </c>
      <c r="AB25" s="8">
        <v>0</v>
      </c>
      <c r="AC25" s="8">
        <v>0</v>
      </c>
      <c r="AD25" s="8">
        <v>0</v>
      </c>
      <c r="AE25" s="8">
        <v>5</v>
      </c>
      <c r="AF25" s="8">
        <v>26</v>
      </c>
      <c r="AG25" s="8">
        <v>29</v>
      </c>
      <c r="AH25" s="8">
        <v>10</v>
      </c>
      <c r="AI25" s="8">
        <v>0</v>
      </c>
      <c r="AJ25" s="25">
        <v>0</v>
      </c>
    </row>
    <row r="26" spans="1:36" s="9" customFormat="1" ht="16.5" customHeight="1" x14ac:dyDescent="0.3">
      <c r="A26" s="22" t="s">
        <v>641</v>
      </c>
      <c r="B26" s="27"/>
      <c r="C26" s="27"/>
      <c r="D26" s="27"/>
      <c r="E26" s="27"/>
      <c r="F26" s="27"/>
      <c r="G26" s="27"/>
      <c r="H26" s="27"/>
      <c r="I26" s="27"/>
      <c r="J26" s="27"/>
      <c r="K26" s="27"/>
      <c r="L26" s="27"/>
      <c r="M26" s="27"/>
      <c r="N26" s="27"/>
      <c r="O26" s="27"/>
      <c r="P26" s="27"/>
      <c r="Q26" s="8"/>
      <c r="R26" s="8"/>
      <c r="S26" s="8"/>
      <c r="T26" s="8"/>
      <c r="U26" s="28"/>
      <c r="V26" s="28"/>
      <c r="W26" s="28"/>
      <c r="X26" s="28"/>
      <c r="Y26" s="28"/>
      <c r="Z26" s="28"/>
      <c r="AA26" s="28"/>
      <c r="AB26" s="8"/>
      <c r="AC26" s="8"/>
      <c r="AD26" s="8"/>
      <c r="AE26" s="8"/>
      <c r="AF26" s="8"/>
      <c r="AG26" s="8"/>
      <c r="AH26" s="8"/>
      <c r="AI26" s="8"/>
      <c r="AJ26" s="25"/>
    </row>
    <row r="27" spans="1:36" s="9" customFormat="1" ht="16.5" customHeight="1" x14ac:dyDescent="0.3">
      <c r="A27" s="26" t="s">
        <v>642</v>
      </c>
      <c r="B27" s="27">
        <v>20</v>
      </c>
      <c r="C27" s="27">
        <v>13</v>
      </c>
      <c r="D27" s="27">
        <v>13</v>
      </c>
      <c r="E27" s="27">
        <v>15</v>
      </c>
      <c r="F27" s="27">
        <v>23</v>
      </c>
      <c r="G27" s="27">
        <v>14</v>
      </c>
      <c r="H27" s="27">
        <v>0</v>
      </c>
      <c r="I27" s="27">
        <v>0</v>
      </c>
      <c r="J27" s="27">
        <v>3</v>
      </c>
      <c r="K27" s="27">
        <v>0</v>
      </c>
      <c r="L27" s="27">
        <v>1</v>
      </c>
      <c r="M27" s="27">
        <v>1</v>
      </c>
      <c r="N27" s="27">
        <v>0</v>
      </c>
      <c r="O27" s="27">
        <v>1</v>
      </c>
      <c r="P27" s="27">
        <v>4</v>
      </c>
      <c r="Q27" s="8">
        <v>2</v>
      </c>
      <c r="R27" s="8">
        <v>0</v>
      </c>
      <c r="S27" s="8">
        <v>2</v>
      </c>
      <c r="T27" s="8">
        <v>2</v>
      </c>
      <c r="U27" s="8">
        <v>6</v>
      </c>
      <c r="V27" s="8">
        <v>5</v>
      </c>
      <c r="W27" s="28">
        <v>7</v>
      </c>
      <c r="X27" s="8" t="s">
        <v>72</v>
      </c>
      <c r="Y27" s="8" t="s">
        <v>72</v>
      </c>
      <c r="Z27" s="8" t="s">
        <v>72</v>
      </c>
      <c r="AA27" s="8" t="s">
        <v>72</v>
      </c>
      <c r="AB27" s="8" t="s">
        <v>72</v>
      </c>
      <c r="AC27" s="8" t="s">
        <v>72</v>
      </c>
      <c r="AD27" s="8" t="s">
        <v>72</v>
      </c>
      <c r="AE27" s="8" t="s">
        <v>72</v>
      </c>
      <c r="AF27" s="8" t="s">
        <v>72</v>
      </c>
      <c r="AG27" s="8" t="s">
        <v>72</v>
      </c>
      <c r="AH27" s="8" t="s">
        <v>72</v>
      </c>
      <c r="AI27" s="8" t="s">
        <v>72</v>
      </c>
      <c r="AJ27" s="25" t="s">
        <v>72</v>
      </c>
    </row>
    <row r="28" spans="1:36" s="9" customFormat="1" ht="16.5" customHeight="1" thickBot="1" x14ac:dyDescent="0.35">
      <c r="A28" s="30" t="s">
        <v>643</v>
      </c>
      <c r="B28" s="31" t="s">
        <v>620</v>
      </c>
      <c r="C28" s="31" t="s">
        <v>620</v>
      </c>
      <c r="D28" s="31" t="s">
        <v>620</v>
      </c>
      <c r="E28" s="31" t="s">
        <v>620</v>
      </c>
      <c r="F28" s="10">
        <v>569700</v>
      </c>
      <c r="G28" s="10">
        <v>636800</v>
      </c>
      <c r="H28" s="10">
        <v>494700</v>
      </c>
      <c r="I28" s="10">
        <v>448000</v>
      </c>
      <c r="J28" s="10">
        <v>466750</v>
      </c>
      <c r="K28" s="10">
        <v>498775</v>
      </c>
      <c r="L28" s="10">
        <v>576200</v>
      </c>
      <c r="M28" s="10">
        <v>663760</v>
      </c>
      <c r="N28" s="10">
        <v>634750</v>
      </c>
      <c r="O28" s="10">
        <v>610100</v>
      </c>
      <c r="P28" s="10">
        <v>571400</v>
      </c>
      <c r="Q28" s="10">
        <v>582500</v>
      </c>
      <c r="R28" s="10">
        <v>576800</v>
      </c>
      <c r="S28" s="10">
        <v>880300</v>
      </c>
      <c r="T28" s="10">
        <v>844100</v>
      </c>
      <c r="U28" s="10">
        <v>837900</v>
      </c>
      <c r="V28" s="10">
        <v>870100</v>
      </c>
      <c r="W28" s="10">
        <v>864450</v>
      </c>
      <c r="X28" s="10">
        <v>912130</v>
      </c>
      <c r="Y28" s="10">
        <v>841820</v>
      </c>
      <c r="Z28" s="10">
        <v>704820</v>
      </c>
      <c r="AA28" s="31">
        <v>572520</v>
      </c>
      <c r="AB28" s="10">
        <v>517745</v>
      </c>
      <c r="AC28" s="10">
        <v>527005</v>
      </c>
      <c r="AD28" s="10">
        <v>546395</v>
      </c>
      <c r="AE28" s="10">
        <v>532170</v>
      </c>
      <c r="AF28" s="10" t="s">
        <v>72</v>
      </c>
      <c r="AG28" s="10" t="s">
        <v>72</v>
      </c>
      <c r="AH28" s="10" t="s">
        <v>72</v>
      </c>
      <c r="AI28" s="10" t="s">
        <v>72</v>
      </c>
      <c r="AJ28" s="32" t="s">
        <v>72</v>
      </c>
    </row>
    <row r="29" spans="1:36" s="34" customFormat="1" ht="12.75" customHeight="1" x14ac:dyDescent="0.25">
      <c r="A29" s="90" t="s">
        <v>644</v>
      </c>
      <c r="B29" s="90"/>
      <c r="C29" s="90"/>
      <c r="D29" s="90"/>
      <c r="E29" s="90"/>
      <c r="F29" s="90"/>
      <c r="G29" s="90"/>
      <c r="H29" s="90"/>
      <c r="I29" s="90"/>
      <c r="J29" s="90"/>
      <c r="K29" s="90"/>
      <c r="L29" s="90"/>
      <c r="M29" s="90"/>
      <c r="N29" s="90"/>
      <c r="O29" s="90"/>
      <c r="P29" s="90"/>
      <c r="Q29" s="90"/>
      <c r="R29" s="90"/>
      <c r="S29" s="33"/>
      <c r="T29" s="33"/>
      <c r="U29" s="33"/>
      <c r="V29" s="33"/>
    </row>
    <row r="30" spans="1:36" s="34" customFormat="1" ht="12.75" customHeight="1" x14ac:dyDescent="0.25">
      <c r="A30" s="91"/>
      <c r="B30" s="91"/>
      <c r="C30" s="91"/>
      <c r="D30" s="91"/>
      <c r="E30" s="91"/>
      <c r="F30" s="91"/>
      <c r="G30" s="91"/>
      <c r="H30" s="91"/>
      <c r="I30" s="91"/>
      <c r="J30" s="91"/>
      <c r="K30" s="91"/>
      <c r="L30" s="91"/>
      <c r="M30" s="91"/>
      <c r="N30" s="91"/>
      <c r="O30" s="91"/>
      <c r="P30" s="91"/>
      <c r="Q30" s="91"/>
      <c r="R30" s="91"/>
      <c r="S30" s="35"/>
      <c r="T30" s="35"/>
      <c r="U30" s="35"/>
      <c r="V30" s="35"/>
    </row>
    <row r="31" spans="1:36" s="34" customFormat="1" ht="12.75" customHeight="1" x14ac:dyDescent="0.25">
      <c r="A31" s="92" t="s">
        <v>645</v>
      </c>
      <c r="B31" s="92"/>
      <c r="C31" s="92"/>
      <c r="D31" s="92"/>
      <c r="E31" s="92"/>
      <c r="F31" s="92"/>
      <c r="G31" s="92"/>
      <c r="H31" s="92"/>
      <c r="I31" s="92"/>
      <c r="J31" s="92"/>
      <c r="K31" s="92"/>
      <c r="L31" s="92"/>
      <c r="M31" s="92"/>
      <c r="N31" s="92"/>
      <c r="O31" s="92"/>
      <c r="P31" s="92"/>
      <c r="Q31" s="92"/>
      <c r="R31" s="92"/>
      <c r="S31" s="36"/>
      <c r="T31" s="36"/>
      <c r="U31" s="36"/>
      <c r="V31" s="36"/>
    </row>
    <row r="32" spans="1:36" s="34" customFormat="1" ht="25.5" customHeight="1" x14ac:dyDescent="0.25">
      <c r="A32" s="92" t="s">
        <v>646</v>
      </c>
      <c r="B32" s="92"/>
      <c r="C32" s="92"/>
      <c r="D32" s="92"/>
      <c r="E32" s="92"/>
      <c r="F32" s="92"/>
      <c r="G32" s="92"/>
      <c r="H32" s="92"/>
      <c r="I32" s="92"/>
      <c r="J32" s="92"/>
      <c r="K32" s="92"/>
      <c r="L32" s="92"/>
      <c r="M32" s="92"/>
      <c r="N32" s="92"/>
      <c r="O32" s="92"/>
      <c r="P32" s="92"/>
      <c r="Q32" s="92"/>
      <c r="R32" s="92"/>
      <c r="S32" s="36"/>
      <c r="T32" s="36"/>
      <c r="U32" s="36"/>
      <c r="V32" s="36"/>
    </row>
    <row r="33" spans="1:22" s="34" customFormat="1" ht="12.75" customHeight="1" x14ac:dyDescent="0.25">
      <c r="A33" s="88" t="s">
        <v>647</v>
      </c>
      <c r="B33" s="88"/>
      <c r="C33" s="88"/>
      <c r="D33" s="88"/>
      <c r="E33" s="88"/>
      <c r="F33" s="88"/>
      <c r="G33" s="88"/>
      <c r="H33" s="88"/>
      <c r="I33" s="88"/>
      <c r="J33" s="88"/>
      <c r="K33" s="88"/>
      <c r="L33" s="88"/>
      <c r="M33" s="88"/>
      <c r="N33" s="88"/>
      <c r="O33" s="88"/>
      <c r="P33" s="88"/>
      <c r="Q33" s="88"/>
      <c r="R33" s="88"/>
      <c r="S33" s="37"/>
      <c r="T33" s="37"/>
      <c r="U33" s="37"/>
      <c r="V33" s="37"/>
    </row>
    <row r="34" spans="1:22" s="34" customFormat="1" ht="12.75" customHeight="1" x14ac:dyDescent="0.25">
      <c r="A34" s="92" t="s">
        <v>648</v>
      </c>
      <c r="B34" s="92"/>
      <c r="C34" s="92"/>
      <c r="D34" s="92"/>
      <c r="E34" s="92"/>
      <c r="F34" s="92"/>
      <c r="G34" s="92"/>
      <c r="H34" s="92"/>
      <c r="I34" s="92"/>
      <c r="J34" s="92"/>
      <c r="K34" s="92"/>
      <c r="L34" s="92"/>
      <c r="M34" s="92"/>
      <c r="N34" s="92"/>
      <c r="O34" s="92"/>
      <c r="P34" s="92"/>
      <c r="Q34" s="92"/>
      <c r="R34" s="92"/>
      <c r="S34" s="36"/>
      <c r="T34" s="36"/>
      <c r="U34" s="36"/>
      <c r="V34" s="36"/>
    </row>
    <row r="35" spans="1:22" s="34" customFormat="1" ht="12.75" customHeight="1" x14ac:dyDescent="0.25">
      <c r="A35" s="88" t="s">
        <v>649</v>
      </c>
      <c r="B35" s="88"/>
      <c r="C35" s="88"/>
      <c r="D35" s="88"/>
      <c r="E35" s="88"/>
      <c r="F35" s="88"/>
      <c r="G35" s="88"/>
      <c r="H35" s="88"/>
      <c r="I35" s="88"/>
      <c r="J35" s="88"/>
      <c r="K35" s="88"/>
      <c r="L35" s="88"/>
      <c r="M35" s="88"/>
      <c r="N35" s="88"/>
      <c r="O35" s="88"/>
      <c r="P35" s="88"/>
      <c r="Q35" s="88"/>
      <c r="R35" s="88"/>
      <c r="S35" s="37"/>
      <c r="T35" s="37"/>
      <c r="U35" s="37"/>
      <c r="V35" s="37"/>
    </row>
    <row r="36" spans="1:22" s="34" customFormat="1" ht="25.5" customHeight="1" x14ac:dyDescent="0.25">
      <c r="A36" s="92" t="s">
        <v>650</v>
      </c>
      <c r="B36" s="92"/>
      <c r="C36" s="92"/>
      <c r="D36" s="92"/>
      <c r="E36" s="92"/>
      <c r="F36" s="92"/>
      <c r="G36" s="92"/>
      <c r="H36" s="92"/>
      <c r="I36" s="92"/>
      <c r="J36" s="92"/>
      <c r="K36" s="92"/>
      <c r="L36" s="92"/>
      <c r="M36" s="92"/>
      <c r="N36" s="92"/>
      <c r="O36" s="92"/>
      <c r="P36" s="92"/>
      <c r="Q36" s="92"/>
      <c r="R36" s="92"/>
      <c r="S36" s="36"/>
      <c r="T36" s="36"/>
      <c r="U36" s="36"/>
      <c r="V36" s="36"/>
    </row>
    <row r="37" spans="1:22" s="34" customFormat="1" ht="12.75" customHeight="1" x14ac:dyDescent="0.25">
      <c r="A37" s="88" t="s">
        <v>651</v>
      </c>
      <c r="B37" s="88"/>
      <c r="C37" s="88"/>
      <c r="D37" s="88"/>
      <c r="E37" s="88"/>
      <c r="F37" s="88"/>
      <c r="G37" s="88"/>
      <c r="H37" s="88"/>
      <c r="I37" s="88"/>
      <c r="J37" s="88"/>
      <c r="K37" s="88"/>
      <c r="L37" s="88"/>
      <c r="M37" s="88"/>
      <c r="N37" s="88"/>
      <c r="O37" s="88"/>
      <c r="P37" s="88"/>
      <c r="Q37" s="88"/>
      <c r="R37" s="88"/>
      <c r="S37" s="37"/>
      <c r="T37" s="37"/>
      <c r="U37" s="37"/>
      <c r="V37" s="37"/>
    </row>
    <row r="38" spans="1:22" s="34" customFormat="1" ht="12.95" customHeight="1" x14ac:dyDescent="0.25">
      <c r="A38" s="92" t="s">
        <v>652</v>
      </c>
      <c r="B38" s="92"/>
      <c r="C38" s="92"/>
      <c r="D38" s="92"/>
      <c r="E38" s="92"/>
      <c r="F38" s="92"/>
      <c r="G38" s="92"/>
      <c r="H38" s="92"/>
      <c r="I38" s="92"/>
      <c r="J38" s="92"/>
      <c r="K38" s="92"/>
      <c r="L38" s="92"/>
      <c r="M38" s="92"/>
      <c r="N38" s="92"/>
      <c r="O38" s="92"/>
      <c r="P38" s="92"/>
      <c r="Q38" s="92"/>
      <c r="R38" s="92"/>
      <c r="S38" s="36"/>
      <c r="T38" s="36"/>
      <c r="U38" s="36"/>
      <c r="V38" s="36"/>
    </row>
    <row r="39" spans="1:22" s="34" customFormat="1" ht="12.75" customHeight="1" x14ac:dyDescent="0.25">
      <c r="A39" s="88" t="s">
        <v>653</v>
      </c>
      <c r="B39" s="88"/>
      <c r="C39" s="88"/>
      <c r="D39" s="88"/>
      <c r="E39" s="88"/>
      <c r="F39" s="88"/>
      <c r="G39" s="88"/>
      <c r="H39" s="88"/>
      <c r="I39" s="88"/>
      <c r="J39" s="88"/>
      <c r="K39" s="88"/>
      <c r="L39" s="88"/>
      <c r="M39" s="88"/>
      <c r="N39" s="88"/>
      <c r="O39" s="88"/>
      <c r="P39" s="88"/>
      <c r="Q39" s="88"/>
      <c r="R39" s="88"/>
      <c r="S39" s="37"/>
      <c r="T39" s="37"/>
      <c r="U39" s="37"/>
      <c r="V39" s="37"/>
    </row>
    <row r="40" spans="1:22" s="34" customFormat="1" ht="12.75" customHeight="1" x14ac:dyDescent="0.25">
      <c r="A40" s="94" t="s">
        <v>654</v>
      </c>
      <c r="B40" s="94"/>
      <c r="C40" s="94"/>
      <c r="D40" s="94"/>
      <c r="E40" s="94"/>
      <c r="F40" s="94"/>
      <c r="G40" s="94"/>
      <c r="H40" s="94"/>
      <c r="I40" s="94"/>
      <c r="J40" s="94"/>
      <c r="K40" s="94"/>
      <c r="L40" s="94"/>
      <c r="M40" s="94"/>
      <c r="N40" s="94"/>
      <c r="O40" s="94"/>
      <c r="P40" s="94"/>
      <c r="Q40" s="94"/>
      <c r="R40" s="94"/>
      <c r="S40" s="38"/>
      <c r="T40" s="38"/>
      <c r="U40" s="38"/>
      <c r="V40" s="38"/>
    </row>
    <row r="41" spans="1:22" s="34" customFormat="1" ht="12.75" customHeight="1" x14ac:dyDescent="0.25">
      <c r="A41" s="95"/>
      <c r="B41" s="95"/>
      <c r="C41" s="95"/>
      <c r="D41" s="95"/>
      <c r="E41" s="95"/>
      <c r="F41" s="95"/>
      <c r="G41" s="95"/>
      <c r="H41" s="95"/>
      <c r="I41" s="95"/>
      <c r="J41" s="95"/>
      <c r="K41" s="95"/>
      <c r="L41" s="95"/>
      <c r="M41" s="95"/>
      <c r="N41" s="95"/>
      <c r="O41" s="95"/>
      <c r="P41" s="95"/>
      <c r="Q41" s="95"/>
      <c r="R41" s="95"/>
      <c r="S41" s="39"/>
      <c r="T41" s="39"/>
      <c r="U41" s="39"/>
      <c r="V41" s="39"/>
    </row>
    <row r="42" spans="1:22" s="34" customFormat="1" ht="12.75" customHeight="1" x14ac:dyDescent="0.25">
      <c r="A42" s="96" t="s">
        <v>655</v>
      </c>
      <c r="B42" s="96"/>
      <c r="C42" s="96"/>
      <c r="D42" s="96"/>
      <c r="E42" s="96"/>
      <c r="F42" s="96"/>
      <c r="G42" s="96"/>
      <c r="H42" s="96"/>
      <c r="I42" s="96"/>
      <c r="J42" s="96"/>
      <c r="K42" s="96"/>
      <c r="L42" s="96"/>
      <c r="M42" s="96"/>
      <c r="N42" s="96"/>
      <c r="O42" s="96"/>
      <c r="P42" s="96"/>
      <c r="Q42" s="96"/>
      <c r="R42" s="96"/>
      <c r="S42" s="40"/>
      <c r="T42" s="40"/>
      <c r="U42" s="40"/>
      <c r="V42" s="40"/>
    </row>
    <row r="43" spans="1:22" s="34" customFormat="1" ht="12.75" customHeight="1" x14ac:dyDescent="0.25">
      <c r="A43" s="97" t="s">
        <v>656</v>
      </c>
      <c r="B43" s="97"/>
      <c r="C43" s="97"/>
      <c r="D43" s="97"/>
      <c r="E43" s="97"/>
      <c r="F43" s="97"/>
      <c r="G43" s="97"/>
      <c r="H43" s="97"/>
      <c r="I43" s="97"/>
      <c r="J43" s="97"/>
      <c r="K43" s="97"/>
      <c r="L43" s="97"/>
      <c r="M43" s="97"/>
      <c r="N43" s="97"/>
      <c r="O43" s="97"/>
      <c r="P43" s="97"/>
      <c r="Q43" s="97"/>
      <c r="R43" s="97"/>
      <c r="S43" s="41"/>
      <c r="T43" s="41"/>
      <c r="U43" s="41"/>
      <c r="V43" s="41"/>
    </row>
    <row r="44" spans="1:22" s="34" customFormat="1" ht="12.75" customHeight="1" x14ac:dyDescent="0.25">
      <c r="A44" s="93" t="s">
        <v>657</v>
      </c>
      <c r="B44" s="93"/>
      <c r="C44" s="93"/>
      <c r="D44" s="93"/>
      <c r="E44" s="93"/>
      <c r="F44" s="93"/>
      <c r="G44" s="93"/>
      <c r="H44" s="93"/>
      <c r="I44" s="93"/>
      <c r="J44" s="93"/>
      <c r="K44" s="93"/>
      <c r="L44" s="93"/>
      <c r="M44" s="93"/>
      <c r="N44" s="93"/>
      <c r="O44" s="93"/>
      <c r="P44" s="93"/>
      <c r="Q44" s="93"/>
      <c r="R44" s="93"/>
      <c r="S44" s="42"/>
      <c r="T44" s="42"/>
      <c r="U44" s="42"/>
      <c r="V44" s="42"/>
    </row>
    <row r="45" spans="1:22" s="34" customFormat="1" ht="12.75" customHeight="1" x14ac:dyDescent="0.25">
      <c r="A45" s="93" t="s">
        <v>658</v>
      </c>
      <c r="B45" s="93"/>
      <c r="C45" s="93"/>
      <c r="D45" s="93"/>
      <c r="E45" s="93"/>
      <c r="F45" s="93"/>
      <c r="G45" s="93"/>
      <c r="H45" s="93"/>
      <c r="I45" s="93"/>
      <c r="J45" s="93"/>
      <c r="K45" s="93"/>
      <c r="L45" s="93"/>
      <c r="M45" s="93"/>
      <c r="N45" s="93"/>
      <c r="O45" s="93"/>
      <c r="P45" s="93"/>
      <c r="Q45" s="93"/>
      <c r="R45" s="93"/>
      <c r="S45" s="42"/>
      <c r="T45" s="42"/>
      <c r="U45" s="42"/>
      <c r="V45" s="42"/>
    </row>
    <row r="46" spans="1:22" s="34" customFormat="1" ht="12.75" customHeight="1" x14ac:dyDescent="0.25">
      <c r="A46" s="93" t="s">
        <v>659</v>
      </c>
      <c r="B46" s="93"/>
      <c r="C46" s="93"/>
      <c r="D46" s="93"/>
      <c r="E46" s="93"/>
      <c r="F46" s="93"/>
      <c r="G46" s="93"/>
      <c r="H46" s="93"/>
      <c r="I46" s="93"/>
      <c r="J46" s="93"/>
      <c r="K46" s="93"/>
      <c r="L46" s="93"/>
      <c r="M46" s="93"/>
      <c r="N46" s="93"/>
      <c r="O46" s="93"/>
      <c r="P46" s="93"/>
      <c r="Q46" s="93"/>
      <c r="R46" s="93"/>
      <c r="S46" s="42"/>
      <c r="T46" s="42"/>
      <c r="U46" s="42"/>
      <c r="V46" s="42"/>
    </row>
    <row r="47" spans="1:22" s="34" customFormat="1" ht="12.75" customHeight="1" x14ac:dyDescent="0.25">
      <c r="A47" s="93" t="s">
        <v>660</v>
      </c>
      <c r="B47" s="93"/>
      <c r="C47" s="93"/>
      <c r="D47" s="93"/>
      <c r="E47" s="93"/>
      <c r="F47" s="93"/>
      <c r="G47" s="93"/>
      <c r="H47" s="93"/>
      <c r="I47" s="93"/>
      <c r="J47" s="93"/>
      <c r="K47" s="93"/>
      <c r="L47" s="93"/>
      <c r="M47" s="93"/>
      <c r="N47" s="93"/>
      <c r="O47" s="93"/>
      <c r="P47" s="93"/>
      <c r="Q47" s="93"/>
      <c r="R47" s="93"/>
      <c r="S47" s="42"/>
      <c r="T47" s="42"/>
      <c r="U47" s="42"/>
      <c r="V47" s="42"/>
    </row>
    <row r="48" spans="1:22" s="34" customFormat="1" ht="12.75" customHeight="1" x14ac:dyDescent="0.25">
      <c r="A48" s="97" t="s">
        <v>661</v>
      </c>
      <c r="B48" s="97"/>
      <c r="C48" s="97"/>
      <c r="D48" s="97"/>
      <c r="E48" s="97"/>
      <c r="F48" s="97"/>
      <c r="G48" s="97"/>
      <c r="H48" s="97"/>
      <c r="I48" s="97"/>
      <c r="J48" s="97"/>
      <c r="K48" s="97"/>
      <c r="L48" s="97"/>
      <c r="M48" s="97"/>
      <c r="N48" s="97"/>
      <c r="O48" s="97"/>
      <c r="P48" s="97"/>
      <c r="Q48" s="97"/>
      <c r="R48" s="97"/>
      <c r="S48" s="41"/>
      <c r="T48" s="41"/>
      <c r="U48" s="41"/>
      <c r="V48" s="41"/>
    </row>
    <row r="49" spans="1:22" s="34" customFormat="1" ht="12.75" customHeight="1" x14ac:dyDescent="0.25">
      <c r="A49" s="98" t="s">
        <v>662</v>
      </c>
      <c r="B49" s="98"/>
      <c r="C49" s="98"/>
      <c r="D49" s="98"/>
      <c r="E49" s="98"/>
      <c r="F49" s="98"/>
      <c r="G49" s="98"/>
      <c r="H49" s="98"/>
      <c r="I49" s="98"/>
      <c r="J49" s="98"/>
      <c r="K49" s="98"/>
      <c r="L49" s="98"/>
      <c r="M49" s="98"/>
      <c r="N49" s="98"/>
      <c r="O49" s="98"/>
      <c r="P49" s="98"/>
      <c r="Q49" s="98"/>
      <c r="R49" s="98"/>
      <c r="S49" s="43"/>
      <c r="T49" s="43"/>
      <c r="U49" s="43"/>
      <c r="V49" s="43"/>
    </row>
    <row r="50" spans="1:22" s="34" customFormat="1" ht="12.75" customHeight="1" x14ac:dyDescent="0.25">
      <c r="A50" s="99" t="s">
        <v>663</v>
      </c>
      <c r="B50" s="99"/>
      <c r="C50" s="99"/>
      <c r="D50" s="99"/>
      <c r="E50" s="99"/>
      <c r="F50" s="99"/>
      <c r="G50" s="99"/>
      <c r="H50" s="99"/>
      <c r="I50" s="99"/>
      <c r="J50" s="99"/>
      <c r="K50" s="99"/>
      <c r="L50" s="99"/>
      <c r="M50" s="99"/>
      <c r="N50" s="99"/>
      <c r="O50" s="99"/>
      <c r="P50" s="99"/>
      <c r="Q50" s="99"/>
      <c r="R50" s="99"/>
      <c r="S50" s="44"/>
      <c r="T50" s="44"/>
      <c r="U50" s="44"/>
      <c r="V50" s="44"/>
    </row>
    <row r="51" spans="1:22" s="34" customFormat="1" ht="12.75" customHeight="1" x14ac:dyDescent="0.25">
      <c r="A51" s="93" t="s">
        <v>664</v>
      </c>
      <c r="B51" s="93"/>
      <c r="C51" s="93"/>
      <c r="D51" s="93"/>
      <c r="E51" s="93"/>
      <c r="F51" s="93"/>
      <c r="G51" s="93"/>
      <c r="H51" s="93"/>
      <c r="I51" s="93"/>
      <c r="J51" s="93"/>
      <c r="K51" s="93"/>
      <c r="L51" s="93"/>
      <c r="M51" s="93"/>
      <c r="N51" s="93"/>
      <c r="O51" s="93"/>
      <c r="P51" s="93"/>
      <c r="Q51" s="93"/>
      <c r="R51" s="93"/>
      <c r="S51" s="42"/>
      <c r="T51" s="42"/>
      <c r="U51" s="42"/>
      <c r="V51" s="42"/>
    </row>
    <row r="52" spans="1:22" s="34" customFormat="1" ht="12.75" customHeight="1" x14ac:dyDescent="0.25">
      <c r="A52" s="98" t="s">
        <v>665</v>
      </c>
      <c r="B52" s="98"/>
      <c r="C52" s="98"/>
      <c r="D52" s="98"/>
      <c r="E52" s="98"/>
      <c r="F52" s="98"/>
      <c r="G52" s="98"/>
      <c r="H52" s="98"/>
      <c r="I52" s="98"/>
      <c r="J52" s="98"/>
      <c r="K52" s="98"/>
      <c r="L52" s="98"/>
      <c r="M52" s="98"/>
      <c r="N52" s="98"/>
      <c r="O52" s="98"/>
      <c r="P52" s="98"/>
      <c r="Q52" s="98"/>
      <c r="R52" s="98"/>
      <c r="S52" s="43"/>
      <c r="T52" s="43"/>
      <c r="U52" s="43"/>
      <c r="V52" s="43"/>
    </row>
    <row r="53" spans="1:22" s="34" customFormat="1" ht="12.75" customHeight="1" x14ac:dyDescent="0.25">
      <c r="A53" s="99" t="s">
        <v>666</v>
      </c>
      <c r="B53" s="99"/>
      <c r="C53" s="99"/>
      <c r="D53" s="99"/>
      <c r="E53" s="99"/>
      <c r="F53" s="99"/>
      <c r="G53" s="99"/>
      <c r="H53" s="99"/>
      <c r="I53" s="99"/>
      <c r="J53" s="99"/>
      <c r="K53" s="99"/>
      <c r="L53" s="99"/>
      <c r="M53" s="99"/>
      <c r="N53" s="99"/>
      <c r="O53" s="99"/>
      <c r="P53" s="99"/>
      <c r="Q53" s="99"/>
      <c r="R53" s="99"/>
      <c r="S53" s="44"/>
      <c r="T53" s="44"/>
      <c r="U53" s="44"/>
      <c r="V53" s="44"/>
    </row>
    <row r="54" spans="1:22" s="34" customFormat="1" ht="12.75" customHeight="1" x14ac:dyDescent="0.25">
      <c r="A54" s="93" t="s">
        <v>667</v>
      </c>
      <c r="B54" s="93"/>
      <c r="C54" s="93"/>
      <c r="D54" s="93"/>
      <c r="E54" s="93"/>
      <c r="F54" s="93"/>
      <c r="G54" s="93"/>
      <c r="H54" s="93"/>
      <c r="I54" s="93"/>
      <c r="J54" s="93"/>
      <c r="K54" s="93"/>
      <c r="L54" s="93"/>
      <c r="M54" s="93"/>
      <c r="N54" s="93"/>
      <c r="O54" s="93"/>
      <c r="P54" s="93"/>
      <c r="Q54" s="93"/>
      <c r="R54" s="93"/>
      <c r="S54" s="42"/>
      <c r="T54" s="42"/>
      <c r="U54" s="42"/>
      <c r="V54" s="42"/>
    </row>
    <row r="55" spans="1:22" s="34" customFormat="1" ht="12.75" customHeight="1" x14ac:dyDescent="0.25">
      <c r="A55" s="93" t="s">
        <v>668</v>
      </c>
      <c r="B55" s="93"/>
      <c r="C55" s="93"/>
      <c r="D55" s="93"/>
      <c r="E55" s="93"/>
      <c r="F55" s="93"/>
      <c r="G55" s="93"/>
      <c r="H55" s="93"/>
      <c r="I55" s="93"/>
      <c r="J55" s="93"/>
      <c r="K55" s="93"/>
      <c r="L55" s="93"/>
      <c r="M55" s="93"/>
      <c r="N55" s="93"/>
      <c r="O55" s="93"/>
      <c r="P55" s="93"/>
      <c r="Q55" s="93"/>
      <c r="R55" s="93"/>
      <c r="S55" s="42"/>
      <c r="T55" s="42"/>
      <c r="U55" s="42"/>
      <c r="V55" s="42"/>
    </row>
    <row r="56" spans="1:22" s="34" customFormat="1" ht="12.75" customHeight="1" x14ac:dyDescent="0.25">
      <c r="A56" s="93" t="s">
        <v>669</v>
      </c>
      <c r="B56" s="93"/>
      <c r="C56" s="93"/>
      <c r="D56" s="93"/>
      <c r="E56" s="93"/>
      <c r="F56" s="93"/>
      <c r="G56" s="93"/>
      <c r="H56" s="93"/>
      <c r="I56" s="93"/>
      <c r="J56" s="93"/>
      <c r="K56" s="93"/>
      <c r="L56" s="93"/>
      <c r="M56" s="93"/>
      <c r="N56" s="93"/>
      <c r="O56" s="93"/>
      <c r="P56" s="93"/>
      <c r="Q56" s="93"/>
      <c r="R56" s="93"/>
      <c r="S56" s="42"/>
      <c r="T56" s="42"/>
      <c r="U56" s="42"/>
      <c r="V56" s="42"/>
    </row>
    <row r="57" spans="1:22" s="34" customFormat="1" ht="12.75" customHeight="1" x14ac:dyDescent="0.25">
      <c r="A57" s="93" t="s">
        <v>670</v>
      </c>
      <c r="B57" s="93"/>
      <c r="C57" s="93"/>
      <c r="D57" s="93"/>
      <c r="E57" s="93"/>
      <c r="F57" s="93"/>
      <c r="G57" s="93"/>
      <c r="H57" s="93"/>
      <c r="I57" s="93"/>
      <c r="J57" s="93"/>
      <c r="K57" s="93"/>
      <c r="L57" s="93"/>
      <c r="M57" s="93"/>
      <c r="N57" s="93"/>
      <c r="O57" s="93"/>
      <c r="P57" s="93"/>
      <c r="Q57" s="93"/>
      <c r="R57" s="93"/>
      <c r="S57" s="42"/>
      <c r="T57" s="42"/>
      <c r="U57" s="42"/>
      <c r="V57" s="42"/>
    </row>
    <row r="58" spans="1:22" s="34" customFormat="1" ht="12.75" customHeight="1" x14ac:dyDescent="0.25">
      <c r="A58" s="93" t="s">
        <v>671</v>
      </c>
      <c r="B58" s="93"/>
      <c r="C58" s="93"/>
      <c r="D58" s="93"/>
      <c r="E58" s="93"/>
      <c r="F58" s="93"/>
      <c r="G58" s="93"/>
      <c r="H58" s="93"/>
      <c r="I58" s="93"/>
      <c r="J58" s="93"/>
      <c r="K58" s="93"/>
      <c r="L58" s="93"/>
      <c r="M58" s="93"/>
      <c r="N58" s="93"/>
      <c r="O58" s="93"/>
      <c r="P58" s="93"/>
      <c r="Q58" s="93"/>
      <c r="R58" s="93"/>
    </row>
    <row r="59" spans="1:22" s="34" customFormat="1" ht="12.75" customHeight="1" x14ac:dyDescent="0.25">
      <c r="A59" s="93" t="s">
        <v>672</v>
      </c>
      <c r="B59" s="93"/>
      <c r="C59" s="93"/>
      <c r="D59" s="93"/>
      <c r="E59" s="93"/>
      <c r="F59" s="93"/>
      <c r="G59" s="93"/>
      <c r="H59" s="93"/>
      <c r="I59" s="93"/>
      <c r="J59" s="93"/>
      <c r="K59" s="93"/>
      <c r="L59" s="93"/>
      <c r="M59" s="93"/>
      <c r="N59" s="93"/>
      <c r="O59" s="93"/>
      <c r="P59" s="93"/>
      <c r="Q59" s="93"/>
      <c r="R59" s="93"/>
    </row>
    <row r="60" spans="1:22" s="34" customFormat="1" ht="12.75" customHeight="1" x14ac:dyDescent="0.25">
      <c r="A60" s="93" t="s">
        <v>673</v>
      </c>
      <c r="B60" s="93"/>
      <c r="C60" s="93"/>
      <c r="D60" s="93"/>
      <c r="E60" s="93"/>
      <c r="F60" s="93"/>
      <c r="G60" s="93"/>
      <c r="H60" s="93"/>
      <c r="I60" s="93"/>
      <c r="J60" s="93"/>
      <c r="K60" s="93"/>
      <c r="L60" s="93"/>
      <c r="M60" s="93"/>
      <c r="N60" s="93"/>
      <c r="O60" s="93"/>
      <c r="P60" s="93"/>
      <c r="Q60" s="93"/>
      <c r="R60" s="93"/>
      <c r="S60" s="42"/>
      <c r="T60" s="42"/>
      <c r="U60" s="42"/>
      <c r="V60" s="42"/>
    </row>
    <row r="61" spans="1:22" s="34" customFormat="1" ht="12.75" customHeight="1" x14ac:dyDescent="0.25">
      <c r="A61" s="100" t="s">
        <v>674</v>
      </c>
      <c r="B61" s="100"/>
      <c r="C61" s="100"/>
      <c r="D61" s="100"/>
      <c r="E61" s="100"/>
      <c r="F61" s="100"/>
      <c r="G61" s="100"/>
      <c r="H61" s="100"/>
      <c r="I61" s="100"/>
      <c r="J61" s="100"/>
      <c r="K61" s="100"/>
      <c r="L61" s="100"/>
      <c r="M61" s="100"/>
      <c r="N61" s="100"/>
      <c r="O61" s="100"/>
      <c r="P61" s="100"/>
      <c r="Q61" s="100"/>
      <c r="R61" s="100"/>
      <c r="S61" s="45"/>
      <c r="T61" s="45"/>
      <c r="U61" s="45"/>
      <c r="V61" s="45"/>
    </row>
    <row r="62" spans="1:22" s="34" customFormat="1" ht="12.75" customHeight="1" x14ac:dyDescent="0.25">
      <c r="A62" s="100" t="s">
        <v>675</v>
      </c>
      <c r="B62" s="100"/>
      <c r="C62" s="100"/>
      <c r="D62" s="100"/>
      <c r="E62" s="100"/>
      <c r="F62" s="100"/>
      <c r="G62" s="100"/>
      <c r="H62" s="100"/>
      <c r="I62" s="100"/>
      <c r="J62" s="100"/>
      <c r="K62" s="100"/>
      <c r="L62" s="100"/>
      <c r="M62" s="100"/>
      <c r="N62" s="100"/>
      <c r="O62" s="100"/>
      <c r="P62" s="100"/>
      <c r="Q62" s="100"/>
      <c r="R62" s="100"/>
    </row>
    <row r="63" spans="1:22" s="34" customFormat="1" ht="12.75" customHeight="1" x14ac:dyDescent="0.25">
      <c r="A63" s="100" t="s">
        <v>676</v>
      </c>
      <c r="B63" s="100"/>
      <c r="C63" s="100"/>
      <c r="D63" s="100"/>
      <c r="E63" s="100"/>
      <c r="F63" s="100"/>
      <c r="G63" s="100"/>
      <c r="H63" s="100"/>
      <c r="I63" s="100"/>
      <c r="J63" s="100"/>
      <c r="K63" s="100"/>
      <c r="L63" s="100"/>
      <c r="M63" s="100"/>
      <c r="N63" s="100"/>
      <c r="O63" s="100"/>
      <c r="P63" s="100"/>
      <c r="Q63" s="100"/>
      <c r="R63" s="100"/>
      <c r="S63" s="45"/>
      <c r="T63" s="45"/>
      <c r="U63" s="45"/>
      <c r="V63" s="45"/>
    </row>
    <row r="64" spans="1:22" s="34" customFormat="1" ht="12.75" customHeight="1" x14ac:dyDescent="0.25">
      <c r="A64" s="100" t="s">
        <v>677</v>
      </c>
      <c r="B64" s="100"/>
      <c r="C64" s="100"/>
      <c r="D64" s="100"/>
      <c r="E64" s="100"/>
      <c r="F64" s="100"/>
      <c r="G64" s="100"/>
      <c r="H64" s="100"/>
      <c r="I64" s="100"/>
      <c r="J64" s="100"/>
      <c r="K64" s="100"/>
      <c r="L64" s="100"/>
      <c r="M64" s="100"/>
      <c r="N64" s="100"/>
      <c r="O64" s="100"/>
      <c r="P64" s="100"/>
      <c r="Q64" s="100"/>
      <c r="R64" s="100"/>
      <c r="S64" s="45"/>
      <c r="T64" s="45"/>
      <c r="U64" s="45"/>
      <c r="V64" s="45"/>
    </row>
    <row r="65" spans="1:22" s="34" customFormat="1" ht="12.75" customHeight="1" x14ac:dyDescent="0.25">
      <c r="A65" s="98" t="s">
        <v>678</v>
      </c>
      <c r="B65" s="98"/>
      <c r="C65" s="98"/>
      <c r="D65" s="98"/>
      <c r="E65" s="98"/>
      <c r="F65" s="98"/>
      <c r="G65" s="98"/>
      <c r="H65" s="98"/>
      <c r="I65" s="98"/>
      <c r="J65" s="98"/>
      <c r="K65" s="98"/>
      <c r="L65" s="98"/>
      <c r="M65" s="98"/>
      <c r="N65" s="98"/>
      <c r="O65" s="98"/>
      <c r="P65" s="98"/>
      <c r="Q65" s="98"/>
      <c r="R65" s="98"/>
      <c r="S65" s="43"/>
      <c r="T65" s="43"/>
      <c r="U65" s="43"/>
      <c r="V65" s="43"/>
    </row>
    <row r="66" spans="1:22" s="34" customFormat="1" ht="12.75" customHeight="1" x14ac:dyDescent="0.25">
      <c r="A66" s="99" t="s">
        <v>679</v>
      </c>
      <c r="B66" s="99"/>
      <c r="C66" s="99"/>
      <c r="D66" s="99"/>
      <c r="E66" s="99"/>
      <c r="F66" s="99"/>
      <c r="G66" s="99"/>
      <c r="H66" s="99"/>
      <c r="I66" s="99"/>
      <c r="J66" s="99"/>
      <c r="K66" s="99"/>
      <c r="L66" s="99"/>
      <c r="M66" s="99"/>
      <c r="N66" s="99"/>
      <c r="O66" s="99"/>
      <c r="P66" s="99"/>
      <c r="Q66" s="99"/>
      <c r="R66" s="99"/>
      <c r="S66" s="44"/>
      <c r="T66" s="44"/>
      <c r="U66" s="44"/>
      <c r="V66" s="44"/>
    </row>
    <row r="67" spans="1:22" s="34" customFormat="1" ht="12.75" customHeight="1" x14ac:dyDescent="0.25">
      <c r="A67" s="99" t="s">
        <v>680</v>
      </c>
      <c r="B67" s="99"/>
      <c r="C67" s="99"/>
      <c r="D67" s="99"/>
      <c r="E67" s="99"/>
      <c r="F67" s="99"/>
      <c r="G67" s="99"/>
      <c r="H67" s="99"/>
      <c r="I67" s="99"/>
      <c r="J67" s="99"/>
      <c r="K67" s="99"/>
      <c r="L67" s="99"/>
      <c r="M67" s="99"/>
      <c r="N67" s="99"/>
      <c r="O67" s="99"/>
      <c r="P67" s="99"/>
      <c r="Q67" s="99"/>
      <c r="R67" s="99"/>
      <c r="S67" s="44"/>
      <c r="T67" s="44"/>
      <c r="U67" s="44"/>
      <c r="V67" s="44"/>
    </row>
    <row r="68" spans="1:22" s="34" customFormat="1" ht="12.75" customHeight="1" x14ac:dyDescent="0.25">
      <c r="A68" s="98" t="s">
        <v>681</v>
      </c>
      <c r="B68" s="98"/>
      <c r="C68" s="98"/>
      <c r="D68" s="98"/>
      <c r="E68" s="98"/>
      <c r="F68" s="98"/>
      <c r="G68" s="98"/>
      <c r="H68" s="98"/>
      <c r="I68" s="98"/>
      <c r="J68" s="98"/>
      <c r="K68" s="98"/>
      <c r="L68" s="98"/>
      <c r="M68" s="98"/>
      <c r="N68" s="98"/>
      <c r="O68" s="98"/>
      <c r="P68" s="98"/>
      <c r="Q68" s="98"/>
      <c r="R68" s="98"/>
      <c r="S68" s="43"/>
      <c r="T68" s="43"/>
      <c r="U68" s="43"/>
      <c r="V68" s="43"/>
    </row>
    <row r="69" spans="1:22" s="34" customFormat="1" ht="12.75" customHeight="1" x14ac:dyDescent="0.25">
      <c r="A69" s="99" t="s">
        <v>682</v>
      </c>
      <c r="B69" s="99"/>
      <c r="C69" s="99"/>
      <c r="D69" s="99"/>
      <c r="E69" s="99"/>
      <c r="F69" s="99"/>
      <c r="G69" s="99"/>
      <c r="H69" s="99"/>
      <c r="I69" s="99"/>
      <c r="J69" s="99"/>
      <c r="K69" s="99"/>
      <c r="L69" s="99"/>
      <c r="M69" s="99"/>
      <c r="N69" s="99"/>
      <c r="O69" s="99"/>
      <c r="P69" s="99"/>
      <c r="Q69" s="99"/>
      <c r="R69" s="99"/>
      <c r="S69" s="44"/>
      <c r="T69" s="44"/>
      <c r="U69" s="44"/>
      <c r="V69" s="44"/>
    </row>
    <row r="70" spans="1:22" s="34" customFormat="1" ht="12.75" customHeight="1" x14ac:dyDescent="0.25">
      <c r="A70" s="98" t="s">
        <v>683</v>
      </c>
      <c r="B70" s="98"/>
      <c r="C70" s="98"/>
      <c r="D70" s="98"/>
      <c r="E70" s="98"/>
      <c r="F70" s="98"/>
      <c r="G70" s="98"/>
      <c r="H70" s="98"/>
      <c r="I70" s="98"/>
      <c r="J70" s="98"/>
      <c r="K70" s="98"/>
      <c r="L70" s="98"/>
      <c r="M70" s="98"/>
      <c r="N70" s="98"/>
      <c r="O70" s="98"/>
      <c r="P70" s="98"/>
      <c r="Q70" s="98"/>
      <c r="R70" s="98"/>
      <c r="S70" s="43"/>
      <c r="T70" s="43"/>
      <c r="U70" s="43"/>
      <c r="V70" s="43"/>
    </row>
    <row r="71" spans="1:22" s="34" customFormat="1" ht="12.75" customHeight="1" x14ac:dyDescent="0.25">
      <c r="A71" s="93" t="s">
        <v>684</v>
      </c>
      <c r="B71" s="93"/>
      <c r="C71" s="93"/>
      <c r="D71" s="93"/>
      <c r="E71" s="93"/>
      <c r="F71" s="93"/>
      <c r="G71" s="93"/>
      <c r="H71" s="93"/>
      <c r="I71" s="93"/>
      <c r="J71" s="93"/>
      <c r="K71" s="93"/>
      <c r="L71" s="93"/>
      <c r="M71" s="93"/>
      <c r="N71" s="93"/>
      <c r="O71" s="93"/>
      <c r="P71" s="93"/>
      <c r="Q71" s="93"/>
      <c r="R71" s="93"/>
      <c r="S71" s="42"/>
      <c r="T71" s="42"/>
      <c r="U71" s="42"/>
      <c r="V71" s="42"/>
    </row>
    <row r="72" spans="1:22" s="34" customFormat="1" ht="12.75" customHeight="1" x14ac:dyDescent="0.25">
      <c r="A72" s="93" t="s">
        <v>685</v>
      </c>
      <c r="B72" s="93"/>
      <c r="C72" s="93"/>
      <c r="D72" s="93"/>
      <c r="E72" s="93"/>
      <c r="F72" s="93"/>
      <c r="G72" s="93"/>
      <c r="H72" s="93"/>
      <c r="I72" s="93"/>
      <c r="J72" s="93"/>
      <c r="K72" s="93"/>
      <c r="L72" s="93"/>
      <c r="M72" s="93"/>
      <c r="N72" s="93"/>
      <c r="O72" s="93"/>
      <c r="P72" s="93"/>
      <c r="Q72" s="93"/>
      <c r="R72" s="93"/>
      <c r="S72" s="42"/>
      <c r="T72" s="42"/>
      <c r="U72" s="42"/>
      <c r="V72" s="42"/>
    </row>
    <row r="73" spans="1:22" s="34" customFormat="1" ht="12.75" customHeight="1" x14ac:dyDescent="0.25">
      <c r="A73" s="97" t="s">
        <v>686</v>
      </c>
      <c r="B73" s="97"/>
      <c r="C73" s="97"/>
      <c r="D73" s="97"/>
      <c r="E73" s="97"/>
      <c r="F73" s="97"/>
      <c r="G73" s="97"/>
      <c r="H73" s="97"/>
      <c r="I73" s="97"/>
      <c r="J73" s="97"/>
      <c r="K73" s="97"/>
      <c r="L73" s="97"/>
      <c r="M73" s="97"/>
      <c r="N73" s="97"/>
      <c r="O73" s="97"/>
      <c r="P73" s="97"/>
      <c r="Q73" s="97"/>
      <c r="R73" s="97"/>
      <c r="S73" s="41"/>
      <c r="T73" s="41"/>
      <c r="U73" s="41"/>
      <c r="V73" s="41"/>
    </row>
    <row r="74" spans="1:22" s="34" customFormat="1" ht="12.75" customHeight="1" x14ac:dyDescent="0.25">
      <c r="A74" s="93" t="s">
        <v>687</v>
      </c>
      <c r="B74" s="93"/>
      <c r="C74" s="93"/>
      <c r="D74" s="93"/>
      <c r="E74" s="93"/>
      <c r="F74" s="93"/>
      <c r="G74" s="93"/>
      <c r="H74" s="93"/>
      <c r="I74" s="93"/>
      <c r="J74" s="93"/>
      <c r="K74" s="93"/>
      <c r="L74" s="93"/>
      <c r="M74" s="93"/>
      <c r="N74" s="93"/>
      <c r="O74" s="93"/>
      <c r="P74" s="93"/>
      <c r="Q74" s="93"/>
      <c r="R74" s="93"/>
      <c r="S74" s="42"/>
      <c r="T74" s="42"/>
      <c r="U74" s="42"/>
      <c r="V74" s="42"/>
    </row>
    <row r="75" spans="1:22" s="34" customFormat="1" ht="12.75" customHeight="1" x14ac:dyDescent="0.25">
      <c r="A75" s="97" t="s">
        <v>688</v>
      </c>
      <c r="B75" s="97"/>
      <c r="C75" s="97"/>
      <c r="D75" s="97"/>
      <c r="E75" s="97"/>
      <c r="F75" s="97"/>
      <c r="G75" s="97"/>
      <c r="H75" s="97"/>
      <c r="I75" s="97"/>
      <c r="J75" s="97"/>
      <c r="K75" s="97"/>
      <c r="L75" s="97"/>
      <c r="M75" s="97"/>
      <c r="N75" s="97"/>
      <c r="O75" s="97"/>
      <c r="P75" s="97"/>
      <c r="Q75" s="97"/>
      <c r="R75" s="97"/>
      <c r="S75" s="41"/>
      <c r="T75" s="41"/>
      <c r="U75" s="41"/>
      <c r="V75" s="41"/>
    </row>
    <row r="76" spans="1:22" s="34" customFormat="1" ht="12.75" customHeight="1" x14ac:dyDescent="0.25">
      <c r="A76" s="93" t="s">
        <v>689</v>
      </c>
      <c r="B76" s="93"/>
      <c r="C76" s="93"/>
      <c r="D76" s="93"/>
      <c r="E76" s="93"/>
      <c r="F76" s="93"/>
      <c r="G76" s="93"/>
      <c r="H76" s="93"/>
      <c r="I76" s="93"/>
      <c r="J76" s="93"/>
      <c r="K76" s="93"/>
      <c r="L76" s="93"/>
      <c r="M76" s="93"/>
      <c r="N76" s="93"/>
      <c r="O76" s="93"/>
      <c r="P76" s="93"/>
      <c r="Q76" s="93"/>
      <c r="R76" s="93"/>
      <c r="S76" s="42"/>
      <c r="T76" s="42"/>
      <c r="U76" s="42"/>
      <c r="V76" s="42"/>
    </row>
    <row r="77" spans="1:22" s="34" customFormat="1" ht="12.75" customHeight="1" x14ac:dyDescent="0.25">
      <c r="A77" s="97" t="s">
        <v>690</v>
      </c>
      <c r="B77" s="97"/>
      <c r="C77" s="97"/>
      <c r="D77" s="97"/>
      <c r="E77" s="97"/>
      <c r="F77" s="97"/>
      <c r="G77" s="97"/>
      <c r="H77" s="97"/>
      <c r="I77" s="97"/>
      <c r="J77" s="97"/>
      <c r="K77" s="97"/>
      <c r="L77" s="97"/>
      <c r="M77" s="97"/>
      <c r="N77" s="97"/>
      <c r="O77" s="97"/>
      <c r="P77" s="97"/>
      <c r="Q77" s="97"/>
      <c r="R77" s="97"/>
      <c r="S77" s="41"/>
      <c r="T77" s="41"/>
      <c r="U77" s="41"/>
      <c r="V77" s="41"/>
    </row>
    <row r="78" spans="1:22" s="34" customFormat="1" ht="12.75" customHeight="1" x14ac:dyDescent="0.25">
      <c r="A78" s="99" t="s">
        <v>691</v>
      </c>
      <c r="B78" s="99"/>
      <c r="C78" s="99"/>
      <c r="D78" s="99"/>
      <c r="E78" s="99"/>
      <c r="F78" s="99"/>
      <c r="G78" s="99"/>
      <c r="H78" s="99"/>
      <c r="I78" s="99"/>
      <c r="J78" s="99"/>
      <c r="K78" s="99"/>
      <c r="L78" s="99"/>
      <c r="M78" s="99"/>
      <c r="N78" s="99"/>
      <c r="O78" s="99"/>
      <c r="P78" s="99"/>
      <c r="Q78" s="99"/>
      <c r="R78" s="99"/>
      <c r="S78" s="44"/>
      <c r="T78" s="44"/>
      <c r="U78" s="44"/>
      <c r="V78" s="44"/>
    </row>
    <row r="79" spans="1:22" s="34" customFormat="1" ht="12.75" customHeight="1" x14ac:dyDescent="0.25">
      <c r="A79" s="99" t="s">
        <v>692</v>
      </c>
      <c r="B79" s="99"/>
      <c r="C79" s="99"/>
      <c r="D79" s="99"/>
      <c r="E79" s="99"/>
      <c r="F79" s="99"/>
      <c r="G79" s="99"/>
      <c r="H79" s="99"/>
      <c r="I79" s="99"/>
      <c r="J79" s="99"/>
      <c r="K79" s="99"/>
      <c r="L79" s="99"/>
      <c r="M79" s="99"/>
      <c r="N79" s="99"/>
      <c r="O79" s="99"/>
      <c r="P79" s="99"/>
      <c r="Q79" s="99"/>
      <c r="R79" s="99"/>
      <c r="S79" s="44"/>
      <c r="T79" s="44"/>
      <c r="U79" s="44"/>
      <c r="V79" s="44"/>
    </row>
    <row r="80" spans="1:22" s="34" customFormat="1" ht="12.75" customHeight="1" x14ac:dyDescent="0.25">
      <c r="A80" s="99" t="s">
        <v>693</v>
      </c>
      <c r="B80" s="99"/>
      <c r="C80" s="99"/>
      <c r="D80" s="99"/>
      <c r="E80" s="99"/>
      <c r="F80" s="99"/>
      <c r="G80" s="99"/>
      <c r="H80" s="99"/>
      <c r="I80" s="99"/>
      <c r="J80" s="99"/>
      <c r="K80" s="99"/>
      <c r="L80" s="99"/>
      <c r="M80" s="99"/>
      <c r="N80" s="99"/>
      <c r="O80" s="99"/>
      <c r="P80" s="99"/>
      <c r="Q80" s="99"/>
      <c r="R80" s="99"/>
      <c r="S80" s="44"/>
      <c r="T80" s="44"/>
      <c r="U80" s="44"/>
      <c r="V80" s="44"/>
    </row>
    <row r="81" spans="1:22" s="34" customFormat="1" ht="12.75" customHeight="1" x14ac:dyDescent="0.25">
      <c r="A81" s="97" t="s">
        <v>694</v>
      </c>
      <c r="B81" s="97"/>
      <c r="C81" s="97"/>
      <c r="D81" s="97"/>
      <c r="E81" s="97"/>
      <c r="F81" s="97"/>
      <c r="G81" s="97"/>
      <c r="H81" s="97"/>
      <c r="I81" s="97"/>
      <c r="J81" s="97"/>
      <c r="K81" s="97"/>
      <c r="L81" s="97"/>
      <c r="M81" s="97"/>
      <c r="N81" s="97"/>
      <c r="O81" s="97"/>
      <c r="P81" s="97"/>
      <c r="Q81" s="97"/>
      <c r="R81" s="97"/>
      <c r="S81" s="41"/>
      <c r="T81" s="41"/>
      <c r="U81" s="41"/>
      <c r="V81" s="41"/>
    </row>
    <row r="82" spans="1:22" s="34" customFormat="1" ht="12.75" customHeight="1" x14ac:dyDescent="0.25">
      <c r="A82" s="98" t="s">
        <v>695</v>
      </c>
      <c r="B82" s="98"/>
      <c r="C82" s="98"/>
      <c r="D82" s="98"/>
      <c r="E82" s="98"/>
      <c r="F82" s="98"/>
      <c r="G82" s="98"/>
      <c r="H82" s="98"/>
      <c r="I82" s="98"/>
      <c r="J82" s="98"/>
      <c r="K82" s="98"/>
      <c r="L82" s="98"/>
      <c r="M82" s="98"/>
      <c r="N82" s="98"/>
      <c r="O82" s="98"/>
      <c r="P82" s="98"/>
      <c r="Q82" s="98"/>
      <c r="R82" s="98"/>
      <c r="S82" s="43"/>
      <c r="T82" s="43"/>
      <c r="U82" s="43"/>
      <c r="V82" s="43"/>
    </row>
    <row r="83" spans="1:22" s="34" customFormat="1" ht="12.75" customHeight="1" x14ac:dyDescent="0.25">
      <c r="A83" s="93" t="s">
        <v>696</v>
      </c>
      <c r="B83" s="93"/>
      <c r="C83" s="93"/>
      <c r="D83" s="93"/>
      <c r="E83" s="93"/>
      <c r="F83" s="93"/>
      <c r="G83" s="93"/>
      <c r="H83" s="93"/>
      <c r="I83" s="93"/>
      <c r="J83" s="93"/>
      <c r="K83" s="93"/>
      <c r="L83" s="93"/>
      <c r="M83" s="93"/>
      <c r="N83" s="93"/>
      <c r="O83" s="93"/>
      <c r="P83" s="93"/>
      <c r="Q83" s="93"/>
      <c r="R83" s="93"/>
      <c r="S83" s="42"/>
      <c r="T83" s="42"/>
      <c r="U83" s="42"/>
      <c r="V83" s="42"/>
    </row>
    <row r="84" spans="1:22" s="34" customFormat="1" ht="12.75" customHeight="1" x14ac:dyDescent="0.25">
      <c r="A84" s="93" t="s">
        <v>697</v>
      </c>
      <c r="B84" s="93"/>
      <c r="C84" s="93"/>
      <c r="D84" s="93"/>
      <c r="E84" s="93"/>
      <c r="F84" s="93"/>
      <c r="G84" s="93"/>
      <c r="H84" s="93"/>
      <c r="I84" s="93"/>
      <c r="J84" s="93"/>
      <c r="K84" s="93"/>
      <c r="L84" s="93"/>
      <c r="M84" s="93"/>
      <c r="N84" s="93"/>
      <c r="O84" s="93"/>
      <c r="P84" s="93"/>
      <c r="Q84" s="93"/>
      <c r="R84" s="93"/>
      <c r="S84" s="42"/>
      <c r="T84" s="42"/>
      <c r="U84" s="42"/>
      <c r="V84" s="42"/>
    </row>
    <row r="85" spans="1:22" s="34" customFormat="1" ht="12.75" customHeight="1" x14ac:dyDescent="0.25">
      <c r="A85" s="101" t="s">
        <v>698</v>
      </c>
      <c r="B85" s="101"/>
      <c r="C85" s="101"/>
      <c r="D85" s="101"/>
      <c r="E85" s="101"/>
      <c r="F85" s="101"/>
      <c r="G85" s="101"/>
      <c r="H85" s="101"/>
      <c r="I85" s="101"/>
      <c r="J85" s="101"/>
      <c r="K85" s="101"/>
      <c r="L85" s="101"/>
      <c r="M85" s="101"/>
      <c r="N85" s="101"/>
      <c r="O85" s="101"/>
      <c r="P85" s="101"/>
      <c r="Q85" s="101"/>
      <c r="R85" s="101"/>
      <c r="S85" s="46"/>
      <c r="T85" s="46"/>
      <c r="U85" s="46"/>
      <c r="V85" s="46"/>
    </row>
    <row r="86" spans="1:22" s="34" customFormat="1" ht="12.75" customHeight="1" x14ac:dyDescent="0.25">
      <c r="A86" s="93" t="s">
        <v>699</v>
      </c>
      <c r="B86" s="93"/>
      <c r="C86" s="93"/>
      <c r="D86" s="93"/>
      <c r="E86" s="93"/>
      <c r="F86" s="93"/>
      <c r="G86" s="93"/>
      <c r="H86" s="93"/>
      <c r="I86" s="93"/>
      <c r="J86" s="93"/>
      <c r="K86" s="93"/>
      <c r="L86" s="93"/>
      <c r="M86" s="93"/>
      <c r="N86" s="93"/>
      <c r="O86" s="93"/>
      <c r="P86" s="93"/>
      <c r="Q86" s="93"/>
      <c r="R86" s="93"/>
      <c r="S86" s="42"/>
      <c r="T86" s="42"/>
      <c r="U86" s="42"/>
      <c r="V86" s="42"/>
    </row>
    <row r="87" spans="1:22" s="34" customFormat="1" ht="12.75" customHeight="1" x14ac:dyDescent="0.25">
      <c r="A87" s="93" t="s">
        <v>700</v>
      </c>
      <c r="B87" s="93"/>
      <c r="C87" s="93"/>
      <c r="D87" s="93"/>
      <c r="E87" s="93"/>
      <c r="F87" s="93"/>
      <c r="G87" s="93"/>
      <c r="H87" s="93"/>
      <c r="I87" s="93"/>
      <c r="J87" s="93"/>
      <c r="K87" s="93"/>
      <c r="L87" s="93"/>
      <c r="M87" s="93"/>
      <c r="N87" s="93"/>
      <c r="O87" s="93"/>
      <c r="P87" s="93"/>
      <c r="Q87" s="93"/>
      <c r="R87" s="93"/>
      <c r="S87" s="42"/>
      <c r="T87" s="42"/>
      <c r="U87" s="42"/>
      <c r="V87" s="42"/>
    </row>
    <row r="88" spans="1:22" s="47" customFormat="1" x14ac:dyDescent="0.3">
      <c r="A88" s="11"/>
      <c r="J88" s="11"/>
      <c r="K88" s="11"/>
      <c r="L88" s="11"/>
      <c r="M88" s="11"/>
      <c r="N88" s="11"/>
      <c r="O88" s="11"/>
      <c r="P88" s="11"/>
      <c r="Q88" s="48"/>
      <c r="S88" s="49"/>
      <c r="T88" s="49"/>
      <c r="U88" s="50"/>
    </row>
  </sheetData>
  <mergeCells count="60">
    <mergeCell ref="A87:R87"/>
    <mergeCell ref="A76:R76"/>
    <mergeCell ref="A77:R77"/>
    <mergeCell ref="A78:R78"/>
    <mergeCell ref="A79:R79"/>
    <mergeCell ref="A80:R80"/>
    <mergeCell ref="A81:R81"/>
    <mergeCell ref="A82:R82"/>
    <mergeCell ref="A83:R83"/>
    <mergeCell ref="A84:R84"/>
    <mergeCell ref="A85:R85"/>
    <mergeCell ref="A86:R86"/>
    <mergeCell ref="A75:R75"/>
    <mergeCell ref="A64:R64"/>
    <mergeCell ref="A65:R65"/>
    <mergeCell ref="A66:R66"/>
    <mergeCell ref="A67:R67"/>
    <mergeCell ref="A68:R68"/>
    <mergeCell ref="A69:R69"/>
    <mergeCell ref="A70:R70"/>
    <mergeCell ref="A71:R71"/>
    <mergeCell ref="A72:R72"/>
    <mergeCell ref="A73:R73"/>
    <mergeCell ref="A74:R74"/>
    <mergeCell ref="A63:R63"/>
    <mergeCell ref="A52:R52"/>
    <mergeCell ref="A53:R53"/>
    <mergeCell ref="A54:R54"/>
    <mergeCell ref="A55:R55"/>
    <mergeCell ref="A56:R56"/>
    <mergeCell ref="A57:R57"/>
    <mergeCell ref="A58:R58"/>
    <mergeCell ref="A59:R59"/>
    <mergeCell ref="A60:R60"/>
    <mergeCell ref="A61:R61"/>
    <mergeCell ref="A62:R62"/>
    <mergeCell ref="A51:R51"/>
    <mergeCell ref="A40:R40"/>
    <mergeCell ref="A41:R41"/>
    <mergeCell ref="A42:R42"/>
    <mergeCell ref="A43:R43"/>
    <mergeCell ref="A44:R44"/>
    <mergeCell ref="A45:R45"/>
    <mergeCell ref="A46:R46"/>
    <mergeCell ref="A47:R47"/>
    <mergeCell ref="A48:R48"/>
    <mergeCell ref="A49:R49"/>
    <mergeCell ref="A50:R50"/>
    <mergeCell ref="A39:R39"/>
    <mergeCell ref="A1:AJ1"/>
    <mergeCell ref="A29:R29"/>
    <mergeCell ref="A30:R30"/>
    <mergeCell ref="A31:R31"/>
    <mergeCell ref="A32:R32"/>
    <mergeCell ref="A33:R33"/>
    <mergeCell ref="A34:R34"/>
    <mergeCell ref="A35:R35"/>
    <mergeCell ref="A36:R36"/>
    <mergeCell ref="A37:R37"/>
    <mergeCell ref="A38:R3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B3CCC-EE5A-422E-9D8E-8D4804556D13}">
  <dimension ref="A1:AE38"/>
  <sheetViews>
    <sheetView workbookViewId="0">
      <selection activeCell="A28" sqref="A28:M28"/>
    </sheetView>
  </sheetViews>
  <sheetFormatPr defaultColWidth="8.85546875" defaultRowHeight="12.75" x14ac:dyDescent="0.2"/>
  <cols>
    <col min="1" max="1" width="38.5703125" style="5" customWidth="1"/>
    <col min="2" max="21" width="7.28515625" style="5" customWidth="1"/>
    <col min="22" max="30" width="7.7109375" style="5" customWidth="1"/>
    <col min="31" max="31" width="7.28515625" style="5" customWidth="1"/>
    <col min="32" max="16384" width="8.85546875" style="5"/>
  </cols>
  <sheetData>
    <row r="1" spans="1:31" s="54" customFormat="1" ht="16.5" customHeight="1" thickBot="1" x14ac:dyDescent="0.3">
      <c r="A1" s="89" t="s">
        <v>1285</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row>
    <row r="2" spans="1:31" s="7" customFormat="1" ht="16.5" customHeight="1" x14ac:dyDescent="0.3">
      <c r="A2" s="55"/>
      <c r="B2" s="6">
        <v>1990</v>
      </c>
      <c r="C2" s="6">
        <v>1991</v>
      </c>
      <c r="D2" s="6">
        <v>1992</v>
      </c>
      <c r="E2" s="6">
        <v>1993</v>
      </c>
      <c r="F2" s="6">
        <v>1994</v>
      </c>
      <c r="G2" s="6">
        <v>1995</v>
      </c>
      <c r="H2" s="6">
        <v>1996</v>
      </c>
      <c r="I2" s="6">
        <v>1997</v>
      </c>
      <c r="J2" s="6">
        <v>1998</v>
      </c>
      <c r="K2" s="6">
        <v>1999</v>
      </c>
      <c r="L2" s="6">
        <v>2000</v>
      </c>
      <c r="M2" s="6">
        <v>2001</v>
      </c>
      <c r="N2" s="6">
        <v>2002</v>
      </c>
      <c r="O2" s="6">
        <v>2003</v>
      </c>
      <c r="P2" s="6">
        <v>2004</v>
      </c>
      <c r="Q2" s="6">
        <v>2005</v>
      </c>
      <c r="R2" s="6">
        <v>2006</v>
      </c>
      <c r="S2" s="6">
        <v>2007</v>
      </c>
      <c r="T2" s="6">
        <v>2008</v>
      </c>
      <c r="U2" s="6">
        <v>2009</v>
      </c>
      <c r="V2" s="56">
        <v>2010</v>
      </c>
      <c r="W2" s="56">
        <v>2011</v>
      </c>
      <c r="X2" s="56">
        <v>2012</v>
      </c>
      <c r="Y2" s="56">
        <v>2013</v>
      </c>
      <c r="Z2" s="56">
        <v>2014</v>
      </c>
      <c r="AA2" s="56">
        <v>2015</v>
      </c>
      <c r="AB2" s="56">
        <v>2016</v>
      </c>
      <c r="AC2" s="56">
        <v>2017</v>
      </c>
      <c r="AD2" s="56">
        <v>2018</v>
      </c>
      <c r="AE2" s="6">
        <v>2019</v>
      </c>
    </row>
    <row r="3" spans="1:31" s="7" customFormat="1" ht="16.5" x14ac:dyDescent="0.3">
      <c r="A3" s="57" t="s">
        <v>1286</v>
      </c>
      <c r="B3" s="58">
        <v>52484</v>
      </c>
      <c r="C3" s="58">
        <v>50904</v>
      </c>
      <c r="D3" s="58">
        <v>51142</v>
      </c>
      <c r="E3" s="58">
        <v>54049</v>
      </c>
      <c r="F3" s="58">
        <v>58285</v>
      </c>
      <c r="G3" s="58">
        <v>59838</v>
      </c>
      <c r="H3" s="58">
        <v>59481</v>
      </c>
      <c r="I3" s="58">
        <v>60177.180999999997</v>
      </c>
      <c r="J3" s="58">
        <v>60911.227999999996</v>
      </c>
      <c r="K3" s="58">
        <v>63159.35</v>
      </c>
      <c r="L3" s="58">
        <v>64320.429000000004</v>
      </c>
      <c r="M3" s="58">
        <v>64433.517999999996</v>
      </c>
      <c r="N3" s="58">
        <v>63773.084999999999</v>
      </c>
      <c r="O3" s="58">
        <v>63643.652000000002</v>
      </c>
      <c r="P3" s="58">
        <v>62839.06</v>
      </c>
      <c r="Q3" s="58">
        <v>64626.263000000006</v>
      </c>
      <c r="R3" s="58">
        <v>62743.544000000002</v>
      </c>
      <c r="S3" s="58">
        <v>61561.561000000002</v>
      </c>
      <c r="T3" s="58">
        <v>52845.404000000002</v>
      </c>
      <c r="U3" s="59">
        <v>48544.762000000002</v>
      </c>
      <c r="V3" s="59">
        <v>50479.558978893336</v>
      </c>
      <c r="W3" s="59">
        <v>51955.028992266671</v>
      </c>
      <c r="X3" s="59">
        <v>54648.598075579997</v>
      </c>
      <c r="Y3" s="59">
        <v>54596.301546666662</v>
      </c>
      <c r="Z3" s="59">
        <v>56329.750338040001</v>
      </c>
      <c r="AA3" s="59">
        <v>58726.136604560001</v>
      </c>
      <c r="AB3" s="59">
        <v>60469.770888146668</v>
      </c>
      <c r="AC3" s="59">
        <v>60617.874618600006</v>
      </c>
      <c r="AD3" s="59">
        <v>61779.023654800003</v>
      </c>
      <c r="AE3" s="59">
        <v>62107.448810666661</v>
      </c>
    </row>
    <row r="4" spans="1:31" s="7" customFormat="1" ht="16.5" x14ac:dyDescent="0.3">
      <c r="A4" s="57" t="s">
        <v>1287</v>
      </c>
      <c r="B4" s="58">
        <v>14954</v>
      </c>
      <c r="C4" s="58">
        <v>13614</v>
      </c>
      <c r="D4" s="58">
        <v>14192</v>
      </c>
      <c r="E4" s="58">
        <v>15992</v>
      </c>
      <c r="F4" s="58">
        <v>18144</v>
      </c>
      <c r="G4" s="58">
        <v>18080</v>
      </c>
      <c r="H4" s="58">
        <v>18680</v>
      </c>
      <c r="I4" s="58">
        <v>18940</v>
      </c>
      <c r="J4" s="58">
        <v>20070</v>
      </c>
      <c r="K4" s="58">
        <v>22420</v>
      </c>
      <c r="L4" s="58">
        <v>22700</v>
      </c>
      <c r="M4" s="58">
        <v>21810</v>
      </c>
      <c r="N4" s="58">
        <v>20748</v>
      </c>
      <c r="O4" s="58">
        <v>20072</v>
      </c>
      <c r="P4" s="58">
        <v>20294</v>
      </c>
      <c r="Q4" s="58">
        <v>20488</v>
      </c>
      <c r="R4" s="58">
        <v>20178</v>
      </c>
      <c r="S4" s="58">
        <v>20143</v>
      </c>
      <c r="T4" s="58">
        <v>16315</v>
      </c>
      <c r="U4" s="58">
        <v>13053</v>
      </c>
      <c r="V4" s="58">
        <v>13568.378978893334</v>
      </c>
      <c r="W4" s="58">
        <v>15034.194992266668</v>
      </c>
      <c r="X4" s="58">
        <v>17065.882075579997</v>
      </c>
      <c r="Y4" s="58">
        <v>18820.546546666665</v>
      </c>
      <c r="Z4" s="58">
        <v>20087.950338039998</v>
      </c>
      <c r="AA4" s="58">
        <v>21471.282604560001</v>
      </c>
      <c r="AB4" s="58">
        <v>21867.304888146668</v>
      </c>
      <c r="AC4" s="58">
        <v>21414.180618599999</v>
      </c>
      <c r="AD4" s="58">
        <v>21546.0646548</v>
      </c>
      <c r="AE4" s="58">
        <v>21300.869810666663</v>
      </c>
    </row>
    <row r="5" spans="1:31" s="7" customFormat="1" ht="16.5" customHeight="1" x14ac:dyDescent="0.3">
      <c r="A5" s="60" t="s">
        <v>71</v>
      </c>
      <c r="B5" s="28">
        <v>10280</v>
      </c>
      <c r="C5" s="28">
        <v>9320</v>
      </c>
      <c r="D5" s="28">
        <v>9530</v>
      </c>
      <c r="E5" s="28">
        <v>10220</v>
      </c>
      <c r="F5" s="28">
        <v>11230</v>
      </c>
      <c r="G5" s="28">
        <v>10730</v>
      </c>
      <c r="H5" s="28">
        <v>10550</v>
      </c>
      <c r="I5" s="28">
        <v>10510</v>
      </c>
      <c r="J5" s="28">
        <v>10990</v>
      </c>
      <c r="K5" s="28">
        <v>11410</v>
      </c>
      <c r="L5" s="28">
        <v>11710</v>
      </c>
      <c r="M5" s="28">
        <v>11060</v>
      </c>
      <c r="N5" s="28">
        <v>10250</v>
      </c>
      <c r="O5" s="28">
        <v>9860</v>
      </c>
      <c r="P5" s="28">
        <v>10100</v>
      </c>
      <c r="Q5" s="28">
        <v>9942</v>
      </c>
      <c r="R5" s="28">
        <v>10118</v>
      </c>
      <c r="S5" s="28">
        <v>9943</v>
      </c>
      <c r="T5" s="28">
        <v>8833</v>
      </c>
      <c r="U5" s="28">
        <v>7193</v>
      </c>
      <c r="V5" s="28">
        <v>6932.7465213616342</v>
      </c>
      <c r="W5" s="28">
        <v>7443.6870993588363</v>
      </c>
      <c r="X5" s="28">
        <v>8798.4107201631068</v>
      </c>
      <c r="Y5" s="28">
        <v>9453.566340541207</v>
      </c>
      <c r="Z5" s="28">
        <v>9638.8455497080377</v>
      </c>
      <c r="AA5" s="28">
        <v>9504.9884272168511</v>
      </c>
      <c r="AB5" s="28">
        <v>8783.0253221937346</v>
      </c>
      <c r="AC5" s="28">
        <v>7728.1996217576498</v>
      </c>
      <c r="AD5" s="28">
        <v>6646.3058928166993</v>
      </c>
      <c r="AE5" s="28">
        <v>5960.5925535692422</v>
      </c>
    </row>
    <row r="6" spans="1:31" s="7" customFormat="1" ht="16.5" customHeight="1" x14ac:dyDescent="0.3">
      <c r="A6" s="60" t="s">
        <v>1288</v>
      </c>
      <c r="B6" s="28">
        <v>4674</v>
      </c>
      <c r="C6" s="28">
        <v>4294</v>
      </c>
      <c r="D6" s="28">
        <v>4662</v>
      </c>
      <c r="E6" s="28">
        <v>5772</v>
      </c>
      <c r="F6" s="28">
        <v>6914</v>
      </c>
      <c r="G6" s="28">
        <v>7350</v>
      </c>
      <c r="H6" s="28">
        <v>8130</v>
      </c>
      <c r="I6" s="28">
        <v>8430</v>
      </c>
      <c r="J6" s="28">
        <v>9080</v>
      </c>
      <c r="K6" s="28">
        <v>11010</v>
      </c>
      <c r="L6" s="28">
        <v>10990</v>
      </c>
      <c r="M6" s="28">
        <v>10750</v>
      </c>
      <c r="N6" s="28">
        <v>10498</v>
      </c>
      <c r="O6" s="28">
        <v>10212</v>
      </c>
      <c r="P6" s="28">
        <v>10194</v>
      </c>
      <c r="Q6" s="28">
        <v>10546</v>
      </c>
      <c r="R6" s="28">
        <v>10060</v>
      </c>
      <c r="S6" s="28">
        <v>10200</v>
      </c>
      <c r="T6" s="28">
        <v>7482</v>
      </c>
      <c r="U6" s="28">
        <v>5860</v>
      </c>
      <c r="V6" s="28">
        <v>6635.6324575316994</v>
      </c>
      <c r="W6" s="28">
        <v>7590.5078929078309</v>
      </c>
      <c r="X6" s="28">
        <v>8267.471355416892</v>
      </c>
      <c r="Y6" s="28">
        <v>9366.9802061254595</v>
      </c>
      <c r="Z6" s="28">
        <v>10449.104788331962</v>
      </c>
      <c r="AA6" s="28">
        <v>11966.294177343148</v>
      </c>
      <c r="AB6" s="28">
        <v>13084.279565952933</v>
      </c>
      <c r="AC6" s="28">
        <v>13685.980996842351</v>
      </c>
      <c r="AD6" s="28">
        <v>14899.758761983299</v>
      </c>
      <c r="AE6" s="28">
        <v>15340.277257097423</v>
      </c>
    </row>
    <row r="7" spans="1:31" s="7" customFormat="1" ht="16.5" customHeight="1" x14ac:dyDescent="0.3">
      <c r="A7" s="57" t="s">
        <v>1289</v>
      </c>
      <c r="B7" s="58">
        <v>13890</v>
      </c>
      <c r="C7" s="58">
        <v>12360</v>
      </c>
      <c r="D7" s="58">
        <v>12470</v>
      </c>
      <c r="E7" s="58">
        <v>13510</v>
      </c>
      <c r="F7" s="58">
        <v>14920</v>
      </c>
      <c r="G7" s="58">
        <v>14700</v>
      </c>
      <c r="H7" s="58">
        <v>14900</v>
      </c>
      <c r="I7" s="58">
        <v>15100</v>
      </c>
      <c r="J7" s="58">
        <v>15560</v>
      </c>
      <c r="K7" s="58">
        <v>16960</v>
      </c>
      <c r="L7" s="58">
        <v>17410</v>
      </c>
      <c r="M7" s="58">
        <v>17250</v>
      </c>
      <c r="N7" s="58">
        <v>16800</v>
      </c>
      <c r="O7" s="58">
        <v>16670</v>
      </c>
      <c r="P7" s="58">
        <v>16850</v>
      </c>
      <c r="Q7" s="58">
        <v>16990</v>
      </c>
      <c r="R7" s="58">
        <v>16460</v>
      </c>
      <c r="S7" s="58">
        <v>16230</v>
      </c>
      <c r="T7" s="58">
        <v>13300</v>
      </c>
      <c r="U7" s="58">
        <v>10550</v>
      </c>
      <c r="V7" s="58">
        <v>11589.113000000001</v>
      </c>
      <c r="W7" s="58">
        <v>12777.805</v>
      </c>
      <c r="X7" s="58">
        <v>14494.467000000001</v>
      </c>
      <c r="Y7" s="58">
        <v>15592.4</v>
      </c>
      <c r="Z7" s="58">
        <v>16515.893</v>
      </c>
      <c r="AA7" s="58">
        <v>17472.237000000001</v>
      </c>
      <c r="AB7" s="58">
        <v>17559.210999999999</v>
      </c>
      <c r="AC7" s="58">
        <v>17230.87</v>
      </c>
      <c r="AD7" s="58">
        <v>17311.637999999999</v>
      </c>
      <c r="AE7" s="58">
        <v>17058.892</v>
      </c>
    </row>
    <row r="8" spans="1:31" s="7" customFormat="1" ht="16.5" x14ac:dyDescent="0.3">
      <c r="A8" s="60" t="s">
        <v>71</v>
      </c>
      <c r="B8" s="28">
        <v>9300</v>
      </c>
      <c r="C8" s="28">
        <v>8200</v>
      </c>
      <c r="D8" s="28">
        <v>8200</v>
      </c>
      <c r="E8" s="28">
        <v>8500</v>
      </c>
      <c r="F8" s="28">
        <v>9000</v>
      </c>
      <c r="G8" s="28">
        <v>8500</v>
      </c>
      <c r="H8" s="28">
        <v>8200</v>
      </c>
      <c r="I8" s="28">
        <v>8200</v>
      </c>
      <c r="J8" s="28">
        <v>8200</v>
      </c>
      <c r="K8" s="28">
        <v>8750</v>
      </c>
      <c r="L8" s="28">
        <v>9000</v>
      </c>
      <c r="M8" s="28">
        <v>8550</v>
      </c>
      <c r="N8" s="28">
        <v>8300</v>
      </c>
      <c r="O8" s="28">
        <v>8050.0000000000009</v>
      </c>
      <c r="P8" s="28">
        <v>8220</v>
      </c>
      <c r="Q8" s="28">
        <v>8020</v>
      </c>
      <c r="R8" s="28">
        <v>8150</v>
      </c>
      <c r="S8" s="28">
        <v>8060.0000000000009</v>
      </c>
      <c r="T8" s="28">
        <v>7110</v>
      </c>
      <c r="U8" s="28">
        <v>5850</v>
      </c>
      <c r="V8" s="28">
        <v>5723.8620000000001</v>
      </c>
      <c r="W8" s="28">
        <v>6128.0190000000002</v>
      </c>
      <c r="X8" s="28">
        <v>7245.04</v>
      </c>
      <c r="Y8" s="28">
        <v>7582.598</v>
      </c>
      <c r="Z8" s="28">
        <v>7694.7969999999996</v>
      </c>
      <c r="AA8" s="28">
        <v>7531.9579999999996</v>
      </c>
      <c r="AB8" s="28">
        <v>6882.1040000000003</v>
      </c>
      <c r="AC8" s="28">
        <v>6103.8419999999996</v>
      </c>
      <c r="AD8" s="28">
        <v>5325.8289999999997</v>
      </c>
      <c r="AE8" s="28">
        <v>4733.1279999999997</v>
      </c>
    </row>
    <row r="9" spans="1:31" s="7" customFormat="1" ht="16.5" customHeight="1" x14ac:dyDescent="0.3">
      <c r="A9" s="60" t="s">
        <v>1288</v>
      </c>
      <c r="B9" s="28">
        <v>4590</v>
      </c>
      <c r="C9" s="28">
        <v>4160</v>
      </c>
      <c r="D9" s="28">
        <v>4270</v>
      </c>
      <c r="E9" s="28">
        <v>5010</v>
      </c>
      <c r="F9" s="28">
        <v>5920</v>
      </c>
      <c r="G9" s="28">
        <v>6200</v>
      </c>
      <c r="H9" s="28">
        <v>6700</v>
      </c>
      <c r="I9" s="28">
        <v>6900</v>
      </c>
      <c r="J9" s="28">
        <v>7360</v>
      </c>
      <c r="K9" s="28">
        <v>8210</v>
      </c>
      <c r="L9" s="28">
        <v>8410</v>
      </c>
      <c r="M9" s="28">
        <v>8700</v>
      </c>
      <c r="N9" s="28">
        <v>8500</v>
      </c>
      <c r="O9" s="28">
        <v>8620</v>
      </c>
      <c r="P9" s="28">
        <v>8630</v>
      </c>
      <c r="Q9" s="28">
        <v>8970</v>
      </c>
      <c r="R9" s="28">
        <v>8310</v>
      </c>
      <c r="S9" s="28">
        <v>8170</v>
      </c>
      <c r="T9" s="28">
        <v>6190</v>
      </c>
      <c r="U9" s="28">
        <v>4700</v>
      </c>
      <c r="V9" s="28">
        <v>5865.2510000000002</v>
      </c>
      <c r="W9" s="28">
        <v>6649.7860000000001</v>
      </c>
      <c r="X9" s="28">
        <v>7249.4269999999997</v>
      </c>
      <c r="Y9" s="28">
        <v>8009.8019999999997</v>
      </c>
      <c r="Z9" s="28">
        <v>8821.0959999999995</v>
      </c>
      <c r="AA9" s="28">
        <v>9940.2790000000005</v>
      </c>
      <c r="AB9" s="28">
        <v>10677.107</v>
      </c>
      <c r="AC9" s="28">
        <v>11127.028</v>
      </c>
      <c r="AD9" s="28">
        <v>11985.808999999999</v>
      </c>
      <c r="AE9" s="28">
        <v>12325.763999999999</v>
      </c>
    </row>
    <row r="10" spans="1:31" s="7" customFormat="1" ht="16.5" customHeight="1" x14ac:dyDescent="0.3">
      <c r="A10" s="57" t="s">
        <v>1290</v>
      </c>
      <c r="B10" s="58">
        <v>1064</v>
      </c>
      <c r="C10" s="58">
        <v>1254</v>
      </c>
      <c r="D10" s="58">
        <v>1722</v>
      </c>
      <c r="E10" s="58">
        <v>2482</v>
      </c>
      <c r="F10" s="58">
        <v>3224</v>
      </c>
      <c r="G10" s="58">
        <v>3380</v>
      </c>
      <c r="H10" s="58">
        <v>3780</v>
      </c>
      <c r="I10" s="58">
        <v>3840</v>
      </c>
      <c r="J10" s="58">
        <v>4510</v>
      </c>
      <c r="K10" s="58">
        <v>5460</v>
      </c>
      <c r="L10" s="58">
        <v>5290</v>
      </c>
      <c r="M10" s="58">
        <v>4560</v>
      </c>
      <c r="N10" s="58">
        <v>3948</v>
      </c>
      <c r="O10" s="58">
        <v>3402</v>
      </c>
      <c r="P10" s="58">
        <v>3444</v>
      </c>
      <c r="Q10" s="58">
        <v>3498</v>
      </c>
      <c r="R10" s="58">
        <v>3718</v>
      </c>
      <c r="S10" s="58">
        <v>3913</v>
      </c>
      <c r="T10" s="58">
        <v>3015</v>
      </c>
      <c r="U10" s="58">
        <v>2503</v>
      </c>
      <c r="V10" s="58">
        <v>1979.2659788933333</v>
      </c>
      <c r="W10" s="58">
        <v>2256.3899922666669</v>
      </c>
      <c r="X10" s="58">
        <v>2571.415075580001</v>
      </c>
      <c r="Y10" s="58">
        <v>3228.1465466666664</v>
      </c>
      <c r="Z10" s="58">
        <v>3572.057338040001</v>
      </c>
      <c r="AA10" s="58">
        <v>3999.0456045599999</v>
      </c>
      <c r="AB10" s="58">
        <v>4308.0938881466664</v>
      </c>
      <c r="AC10" s="58">
        <v>4183.3106185999995</v>
      </c>
      <c r="AD10" s="58">
        <v>4234.4266547999987</v>
      </c>
      <c r="AE10" s="58">
        <v>4241.9778106666654</v>
      </c>
    </row>
    <row r="11" spans="1:31" s="7" customFormat="1" ht="13.5" customHeight="1" x14ac:dyDescent="0.3">
      <c r="A11" s="60" t="s">
        <v>71</v>
      </c>
      <c r="B11" s="28">
        <v>980</v>
      </c>
      <c r="C11" s="28">
        <v>1120</v>
      </c>
      <c r="D11" s="28">
        <v>1330</v>
      </c>
      <c r="E11" s="28">
        <v>1720</v>
      </c>
      <c r="F11" s="28">
        <v>2230</v>
      </c>
      <c r="G11" s="28">
        <v>2230</v>
      </c>
      <c r="H11" s="28">
        <v>2350</v>
      </c>
      <c r="I11" s="28">
        <v>2310</v>
      </c>
      <c r="J11" s="28">
        <v>2790</v>
      </c>
      <c r="K11" s="28">
        <v>2660</v>
      </c>
      <c r="L11" s="28">
        <v>2710</v>
      </c>
      <c r="M11" s="28">
        <v>2510</v>
      </c>
      <c r="N11" s="28">
        <v>1950</v>
      </c>
      <c r="O11" s="28">
        <v>1810</v>
      </c>
      <c r="P11" s="28">
        <v>1880</v>
      </c>
      <c r="Q11" s="28">
        <v>1922</v>
      </c>
      <c r="R11" s="28">
        <v>1968</v>
      </c>
      <c r="S11" s="28">
        <v>1883</v>
      </c>
      <c r="T11" s="28">
        <v>1723</v>
      </c>
      <c r="U11" s="28">
        <v>1343</v>
      </c>
      <c r="V11" s="28">
        <v>1208.8845213616337</v>
      </c>
      <c r="W11" s="28">
        <v>1315.6680993588366</v>
      </c>
      <c r="X11" s="28">
        <v>1553.3707201631075</v>
      </c>
      <c r="Y11" s="28">
        <v>1870.9683405412068</v>
      </c>
      <c r="Z11" s="28">
        <v>1944.0485497080376</v>
      </c>
      <c r="AA11" s="28">
        <v>1973.0304272168516</v>
      </c>
      <c r="AB11" s="28">
        <v>1900.9213221937341</v>
      </c>
      <c r="AC11" s="28">
        <v>1624.3576217576503</v>
      </c>
      <c r="AD11" s="28">
        <v>1320.4768928166995</v>
      </c>
      <c r="AE11" s="28">
        <v>1227.464553569243</v>
      </c>
    </row>
    <row r="12" spans="1:31" s="7" customFormat="1" ht="13.5" customHeight="1" x14ac:dyDescent="0.3">
      <c r="A12" s="60" t="s">
        <v>1288</v>
      </c>
      <c r="B12" s="28">
        <v>84</v>
      </c>
      <c r="C12" s="28">
        <v>134</v>
      </c>
      <c r="D12" s="28">
        <v>392</v>
      </c>
      <c r="E12" s="28">
        <v>762</v>
      </c>
      <c r="F12" s="28">
        <v>994</v>
      </c>
      <c r="G12" s="28">
        <v>1150</v>
      </c>
      <c r="H12" s="28">
        <v>1430</v>
      </c>
      <c r="I12" s="28">
        <v>1530</v>
      </c>
      <c r="J12" s="28">
        <v>1720</v>
      </c>
      <c r="K12" s="28">
        <v>2800</v>
      </c>
      <c r="L12" s="28">
        <v>2580</v>
      </c>
      <c r="M12" s="28">
        <v>2050</v>
      </c>
      <c r="N12" s="28">
        <v>1998</v>
      </c>
      <c r="O12" s="28">
        <v>1592</v>
      </c>
      <c r="P12" s="28">
        <v>1564</v>
      </c>
      <c r="Q12" s="28">
        <v>1576</v>
      </c>
      <c r="R12" s="28">
        <v>1750</v>
      </c>
      <c r="S12" s="28">
        <v>2029.9999999999998</v>
      </c>
      <c r="T12" s="28">
        <v>1292</v>
      </c>
      <c r="U12" s="28">
        <v>1160</v>
      </c>
      <c r="V12" s="28">
        <v>770.38145753169965</v>
      </c>
      <c r="W12" s="28">
        <v>940.72189290783047</v>
      </c>
      <c r="X12" s="28">
        <v>1018.0443554168933</v>
      </c>
      <c r="Y12" s="28">
        <v>1357.1782061254596</v>
      </c>
      <c r="Z12" s="28">
        <v>1628.0087883319632</v>
      </c>
      <c r="AA12" s="28">
        <v>2026.0151773431483</v>
      </c>
      <c r="AB12" s="28">
        <v>2407.1725659529325</v>
      </c>
      <c r="AC12" s="28">
        <v>2558.9529968423494</v>
      </c>
      <c r="AD12" s="28">
        <v>2913.9497619832991</v>
      </c>
      <c r="AE12" s="28">
        <v>3014.5132570974229</v>
      </c>
    </row>
    <row r="13" spans="1:31" s="62" customFormat="1" ht="18" x14ac:dyDescent="0.3">
      <c r="A13" s="57" t="s">
        <v>1291</v>
      </c>
      <c r="B13" s="61">
        <v>37530</v>
      </c>
      <c r="C13" s="61">
        <v>37290</v>
      </c>
      <c r="D13" s="61">
        <v>36950</v>
      </c>
      <c r="E13" s="61">
        <v>38057</v>
      </c>
      <c r="F13" s="61">
        <v>40141</v>
      </c>
      <c r="G13" s="61">
        <v>41758</v>
      </c>
      <c r="H13" s="61">
        <v>40801</v>
      </c>
      <c r="I13" s="61">
        <v>41237.180999999997</v>
      </c>
      <c r="J13" s="61">
        <v>40841.227999999996</v>
      </c>
      <c r="K13" s="61">
        <v>40739.35</v>
      </c>
      <c r="L13" s="61">
        <v>41620.429000000004</v>
      </c>
      <c r="M13" s="61">
        <v>42623.517999999996</v>
      </c>
      <c r="N13" s="61">
        <v>43025.084999999999</v>
      </c>
      <c r="O13" s="61">
        <v>43571.652000000002</v>
      </c>
      <c r="P13" s="61">
        <v>42545.06</v>
      </c>
      <c r="Q13" s="61">
        <v>44138.263000000006</v>
      </c>
      <c r="R13" s="61">
        <v>42565.544000000002</v>
      </c>
      <c r="S13" s="61">
        <v>41418.561000000002</v>
      </c>
      <c r="T13" s="61">
        <v>36530.404000000002</v>
      </c>
      <c r="U13" s="61">
        <v>35491.762000000002</v>
      </c>
      <c r="V13" s="61">
        <v>36911.18</v>
      </c>
      <c r="W13" s="61">
        <v>36920.834000000003</v>
      </c>
      <c r="X13" s="61">
        <v>37582.716</v>
      </c>
      <c r="Y13" s="61">
        <v>35775.754999999997</v>
      </c>
      <c r="Z13" s="61">
        <v>36241.800000000003</v>
      </c>
      <c r="AA13" s="61">
        <v>37254.853999999999</v>
      </c>
      <c r="AB13" s="61">
        <v>38602.466</v>
      </c>
      <c r="AC13" s="61">
        <v>39203.694000000003</v>
      </c>
      <c r="AD13" s="61">
        <v>40232.959000000003</v>
      </c>
      <c r="AE13" s="61">
        <v>40806.578999999998</v>
      </c>
    </row>
    <row r="14" spans="1:31" s="7" customFormat="1" ht="18" x14ac:dyDescent="0.3">
      <c r="A14" s="57" t="s">
        <v>1292</v>
      </c>
      <c r="B14" s="63"/>
      <c r="C14" s="63"/>
      <c r="D14" s="63"/>
      <c r="E14" s="63"/>
      <c r="F14" s="63"/>
      <c r="G14" s="63"/>
      <c r="H14" s="63"/>
      <c r="I14" s="63"/>
      <c r="J14" s="63"/>
      <c r="K14" s="63"/>
      <c r="L14" s="63"/>
      <c r="M14" s="64"/>
      <c r="N14" s="64"/>
      <c r="O14" s="64"/>
      <c r="P14" s="64"/>
      <c r="Q14" s="64"/>
      <c r="R14" s="64"/>
      <c r="S14" s="64"/>
    </row>
    <row r="15" spans="1:31" s="7" customFormat="1" ht="12.75" customHeight="1" x14ac:dyDescent="0.3">
      <c r="A15" s="57" t="s">
        <v>1293</v>
      </c>
      <c r="B15" s="61">
        <v>446.91137999999995</v>
      </c>
      <c r="C15" s="61">
        <v>437.38571000000002</v>
      </c>
      <c r="D15" s="61">
        <v>486.39702</v>
      </c>
      <c r="E15" s="61">
        <v>523.82632599999999</v>
      </c>
      <c r="F15" s="61">
        <v>582.00293899999997</v>
      </c>
      <c r="G15" s="61">
        <v>611.11203999999998</v>
      </c>
      <c r="H15" s="61">
        <v>627.27256699999998</v>
      </c>
      <c r="I15" s="61">
        <v>642.07221335700001</v>
      </c>
      <c r="J15" s="61">
        <v>651.49782546199992</v>
      </c>
      <c r="K15" s="61">
        <v>697.98701256799995</v>
      </c>
      <c r="L15" s="61">
        <v>735.9658936620001</v>
      </c>
      <c r="M15" s="61">
        <v>736.79369605600004</v>
      </c>
      <c r="N15" s="61">
        <v>720.52858014799995</v>
      </c>
      <c r="O15" s="61">
        <v>738.19306654500008</v>
      </c>
      <c r="P15" s="61">
        <v>765.10824094500003</v>
      </c>
      <c r="Q15" s="61">
        <v>776.13702549200002</v>
      </c>
      <c r="R15" s="61">
        <v>785.62958415200001</v>
      </c>
      <c r="S15" s="61">
        <v>774.41208414999994</v>
      </c>
      <c r="T15" s="61">
        <v>642.67641206799999</v>
      </c>
      <c r="U15" s="61">
        <v>574.862982225</v>
      </c>
      <c r="V15" s="61">
        <v>944.85923312421392</v>
      </c>
      <c r="W15" s="61">
        <v>1007.6865806433356</v>
      </c>
      <c r="X15" s="61">
        <v>1074.057652667474</v>
      </c>
      <c r="Y15" s="61">
        <v>1103.4982388772187</v>
      </c>
      <c r="Z15" s="61">
        <v>1176.3989098955572</v>
      </c>
      <c r="AA15" s="61">
        <v>1272.8676616089747</v>
      </c>
      <c r="AB15" s="61">
        <v>1339.6900293268602</v>
      </c>
      <c r="AC15" s="61">
        <v>1370.9022391214758</v>
      </c>
      <c r="AD15" s="61">
        <v>1434.8423200695265</v>
      </c>
      <c r="AE15" s="61">
        <v>1477.0767632975817</v>
      </c>
    </row>
    <row r="16" spans="1:31" s="7" customFormat="1" ht="16.5" customHeight="1" x14ac:dyDescent="0.3">
      <c r="A16" s="60" t="s">
        <v>1289</v>
      </c>
      <c r="B16" s="28">
        <v>227.10149999999999</v>
      </c>
      <c r="C16" s="28">
        <v>208.29920000000001</v>
      </c>
      <c r="D16" s="28">
        <v>240.46295000000001</v>
      </c>
      <c r="E16" s="28">
        <v>267.26400000000001</v>
      </c>
      <c r="F16" s="28">
        <v>291.18509999999998</v>
      </c>
      <c r="G16" s="28">
        <v>291.93387000000001</v>
      </c>
      <c r="H16" s="28">
        <v>297.8777</v>
      </c>
      <c r="I16" s="28">
        <v>306.450566982</v>
      </c>
      <c r="J16" s="28">
        <v>316.13919486799995</v>
      </c>
      <c r="K16" s="28">
        <v>348.15240941600001</v>
      </c>
      <c r="L16" s="28">
        <v>380.24431910000004</v>
      </c>
      <c r="M16" s="28">
        <v>369.44270802300002</v>
      </c>
      <c r="N16" s="28">
        <v>370.74420090000001</v>
      </c>
      <c r="O16" s="28">
        <v>381.77356737600007</v>
      </c>
      <c r="P16" s="28">
        <v>407.30755960200003</v>
      </c>
      <c r="Q16" s="28">
        <v>421.46264558800004</v>
      </c>
      <c r="R16" s="28">
        <v>444.72879860600005</v>
      </c>
      <c r="S16" s="28">
        <v>435.34900639999995</v>
      </c>
      <c r="T16" s="28">
        <v>350.945168486</v>
      </c>
      <c r="U16" s="28">
        <v>273.77497994999999</v>
      </c>
      <c r="V16" s="28">
        <v>346.89811712421391</v>
      </c>
      <c r="W16" s="28">
        <v>391.10865284333556</v>
      </c>
      <c r="X16" s="28">
        <v>446.42629546747401</v>
      </c>
      <c r="Y16" s="28">
        <v>495.31040387721879</v>
      </c>
      <c r="Z16" s="28">
        <v>534.91904989555724</v>
      </c>
      <c r="AA16" s="28">
        <v>579.92737720897469</v>
      </c>
      <c r="AB16" s="28">
        <v>598.52268212686022</v>
      </c>
      <c r="AC16" s="28">
        <v>606.43020612147563</v>
      </c>
      <c r="AD16" s="28">
        <v>626.15984416952654</v>
      </c>
      <c r="AE16" s="28">
        <v>636.46123589758167</v>
      </c>
    </row>
    <row r="17" spans="1:31" s="7" customFormat="1" ht="16.5" customHeight="1" x14ac:dyDescent="0.3">
      <c r="A17" s="60" t="s">
        <v>1294</v>
      </c>
      <c r="B17" s="28">
        <v>219.80987999999996</v>
      </c>
      <c r="C17" s="28">
        <v>229.08651</v>
      </c>
      <c r="D17" s="28">
        <v>245.93406999999999</v>
      </c>
      <c r="E17" s="28">
        <v>256.56232599999998</v>
      </c>
      <c r="F17" s="28">
        <v>290.81783899999999</v>
      </c>
      <c r="G17" s="28">
        <v>319.17817000000002</v>
      </c>
      <c r="H17" s="28">
        <v>329.39486699999998</v>
      </c>
      <c r="I17" s="28">
        <v>335.62164637499995</v>
      </c>
      <c r="J17" s="28">
        <v>335.35863059399998</v>
      </c>
      <c r="K17" s="28">
        <v>349.834603152</v>
      </c>
      <c r="L17" s="28">
        <v>355.721574562</v>
      </c>
      <c r="M17" s="28">
        <v>367.35098803300002</v>
      </c>
      <c r="N17" s="28">
        <v>349.78437924799999</v>
      </c>
      <c r="O17" s="28">
        <v>356.41949916900001</v>
      </c>
      <c r="P17" s="28">
        <v>357.80068134300001</v>
      </c>
      <c r="Q17" s="28">
        <v>354.67437990399998</v>
      </c>
      <c r="R17" s="28">
        <v>340.90078554600001</v>
      </c>
      <c r="S17" s="28">
        <v>339.06307774999999</v>
      </c>
      <c r="T17" s="28">
        <v>291.73124358199999</v>
      </c>
      <c r="U17" s="28">
        <v>301.08800227500001</v>
      </c>
      <c r="V17" s="28">
        <v>597.96111599999995</v>
      </c>
      <c r="W17" s="28">
        <v>616.5779278</v>
      </c>
      <c r="X17" s="28">
        <v>627.63135720000002</v>
      </c>
      <c r="Y17" s="28">
        <v>608.18783499999995</v>
      </c>
      <c r="Z17" s="28">
        <v>641.47986000000003</v>
      </c>
      <c r="AA17" s="28">
        <v>692.9402844</v>
      </c>
      <c r="AB17" s="28">
        <v>741.16734719999999</v>
      </c>
      <c r="AC17" s="28">
        <v>764.47203300000001</v>
      </c>
      <c r="AD17" s="28">
        <v>808.68247589999999</v>
      </c>
      <c r="AE17" s="28">
        <v>840.61552740000002</v>
      </c>
    </row>
    <row r="18" spans="1:31" s="7" customFormat="1" ht="18" x14ac:dyDescent="0.3">
      <c r="A18" s="57" t="s">
        <v>1295</v>
      </c>
      <c r="B18" s="63"/>
      <c r="C18" s="63"/>
      <c r="D18" s="63"/>
      <c r="E18" s="63"/>
      <c r="F18" s="63"/>
      <c r="G18" s="63"/>
      <c r="H18" s="63"/>
      <c r="I18" s="63"/>
      <c r="J18" s="63"/>
      <c r="K18" s="63"/>
      <c r="L18" s="63"/>
      <c r="M18" s="64"/>
      <c r="N18" s="64"/>
      <c r="O18" s="64"/>
      <c r="P18" s="64"/>
      <c r="Q18" s="64"/>
      <c r="R18" s="64"/>
      <c r="S18" s="64"/>
    </row>
    <row r="19" spans="1:31" s="7" customFormat="1" ht="16.5" x14ac:dyDescent="0.3">
      <c r="A19" s="60" t="s">
        <v>1296</v>
      </c>
      <c r="B19" s="28">
        <v>8691.3920653442219</v>
      </c>
      <c r="C19" s="28">
        <v>8812.9298811202898</v>
      </c>
      <c r="D19" s="28">
        <v>9759.1697431781704</v>
      </c>
      <c r="E19" s="28">
        <v>10078.040787271293</v>
      </c>
      <c r="F19" s="28">
        <v>10543.340501077879</v>
      </c>
      <c r="G19" s="28">
        <v>10818.440022659681</v>
      </c>
      <c r="H19" s="28">
        <v>11221.133199763868</v>
      </c>
      <c r="I19" s="28">
        <v>11384.764957056426</v>
      </c>
      <c r="J19" s="28">
        <v>11544.620754256626</v>
      </c>
      <c r="K19" s="28">
        <v>12098.029218081503</v>
      </c>
      <c r="L19" s="28">
        <v>12469.1553045457</v>
      </c>
      <c r="M19" s="28">
        <v>12320.695533560831</v>
      </c>
      <c r="N19" s="28">
        <v>12034.228969273681</v>
      </c>
      <c r="O19" s="28">
        <v>12252.704775044404</v>
      </c>
      <c r="P19" s="28">
        <v>12867.954245623172</v>
      </c>
      <c r="Q19" s="28">
        <v>12695.364512180213</v>
      </c>
      <c r="R19" s="28">
        <v>13287.259446651471</v>
      </c>
      <c r="S19" s="28">
        <v>13451.073156212582</v>
      </c>
      <c r="T19" s="28">
        <v>12909.005466894305</v>
      </c>
      <c r="U19" s="28">
        <v>12517.901211938904</v>
      </c>
      <c r="V19" s="28">
        <v>25808.705000000002</v>
      </c>
      <c r="W19" s="28">
        <v>26167.29</v>
      </c>
      <c r="X19" s="28">
        <v>25769.5</v>
      </c>
      <c r="Y19" s="28">
        <v>26183.805</v>
      </c>
      <c r="Z19" s="28">
        <v>26599.805</v>
      </c>
      <c r="AA19" s="28">
        <v>27506.145</v>
      </c>
      <c r="AB19" s="28">
        <v>28043.825000000001</v>
      </c>
      <c r="AC19" s="28">
        <v>28328.880000000001</v>
      </c>
      <c r="AD19" s="28">
        <v>28756.785</v>
      </c>
      <c r="AE19" s="28">
        <v>29301.625</v>
      </c>
    </row>
    <row r="20" spans="1:31" s="7" customFormat="1" ht="16.5" customHeight="1" x14ac:dyDescent="0.3">
      <c r="A20" s="60" t="s">
        <v>1289</v>
      </c>
      <c r="B20" s="28">
        <v>16350</v>
      </c>
      <c r="C20" s="28">
        <v>16880</v>
      </c>
      <c r="D20" s="28">
        <v>18655</v>
      </c>
      <c r="E20" s="28">
        <v>19200</v>
      </c>
      <c r="F20" s="28">
        <v>19335</v>
      </c>
      <c r="G20" s="28">
        <v>19819</v>
      </c>
      <c r="H20" s="28">
        <v>19727</v>
      </c>
      <c r="I20" s="28">
        <v>20214</v>
      </c>
      <c r="J20" s="28">
        <v>20276</v>
      </c>
      <c r="K20" s="28">
        <v>20534</v>
      </c>
      <c r="L20" s="28">
        <v>21850</v>
      </c>
      <c r="M20" s="28">
        <v>21507</v>
      </c>
      <c r="N20" s="28">
        <v>22005</v>
      </c>
      <c r="O20" s="28">
        <v>22894</v>
      </c>
      <c r="P20" s="28">
        <v>24082</v>
      </c>
      <c r="Q20" s="28">
        <v>24796</v>
      </c>
      <c r="R20" s="28">
        <v>26854</v>
      </c>
      <c r="S20" s="28">
        <v>26950</v>
      </c>
      <c r="T20" s="28">
        <v>26477</v>
      </c>
      <c r="U20" s="28">
        <v>26245</v>
      </c>
      <c r="V20" s="28">
        <v>35417.410000000003</v>
      </c>
      <c r="W20" s="28">
        <v>35634.58</v>
      </c>
      <c r="X20" s="28">
        <v>34839</v>
      </c>
      <c r="Y20" s="28">
        <v>35367.61</v>
      </c>
      <c r="Z20" s="28">
        <v>35499.61</v>
      </c>
      <c r="AA20" s="28">
        <v>36412.29</v>
      </c>
      <c r="AB20" s="28">
        <v>36887.65</v>
      </c>
      <c r="AC20" s="28">
        <v>37157.760000000002</v>
      </c>
      <c r="AD20" s="28">
        <v>37413.57</v>
      </c>
      <c r="AE20" s="28">
        <v>38003.25</v>
      </c>
    </row>
    <row r="21" spans="1:31" s="7" customFormat="1" ht="17.25" thickBot="1" x14ac:dyDescent="0.35">
      <c r="A21" s="65" t="s">
        <v>1294</v>
      </c>
      <c r="B21" s="66">
        <v>5856.9112709832125</v>
      </c>
      <c r="C21" s="66">
        <v>6143.3765084473052</v>
      </c>
      <c r="D21" s="66">
        <v>6655.8611637347767</v>
      </c>
      <c r="E21" s="66">
        <v>6741.5278660955937</v>
      </c>
      <c r="F21" s="66">
        <v>7244.9076754440594</v>
      </c>
      <c r="G21" s="66">
        <v>7643.5214809138379</v>
      </c>
      <c r="H21" s="66">
        <v>8073.2057302517096</v>
      </c>
      <c r="I21" s="66">
        <v>8138.8115830468614</v>
      </c>
      <c r="J21" s="66">
        <v>8211.2768644958487</v>
      </c>
      <c r="K21" s="66">
        <v>8587.1424839129741</v>
      </c>
      <c r="L21" s="66">
        <v>8546.8022100877424</v>
      </c>
      <c r="M21" s="66">
        <v>8618.5046488419866</v>
      </c>
      <c r="N21" s="66">
        <v>8129.777762158983</v>
      </c>
      <c r="O21" s="66">
        <v>8180.0777066933333</v>
      </c>
      <c r="P21" s="66">
        <v>8409.9230637587552</v>
      </c>
      <c r="Q21" s="66">
        <v>8035.5309837181394</v>
      </c>
      <c r="R21" s="66">
        <v>8008.8436211692724</v>
      </c>
      <c r="S21" s="66">
        <v>8186.2592413579987</v>
      </c>
      <c r="T21" s="66">
        <v>7985.984594695421</v>
      </c>
      <c r="U21" s="66">
        <v>8483.3207851162751</v>
      </c>
      <c r="V21" s="66">
        <v>16200</v>
      </c>
      <c r="W21" s="66">
        <v>16700</v>
      </c>
      <c r="X21" s="66">
        <v>16700</v>
      </c>
      <c r="Y21" s="66">
        <v>17000</v>
      </c>
      <c r="Z21" s="66">
        <v>17700</v>
      </c>
      <c r="AA21" s="66">
        <v>18600</v>
      </c>
      <c r="AB21" s="66">
        <v>19200</v>
      </c>
      <c r="AC21" s="66">
        <v>19500</v>
      </c>
      <c r="AD21" s="66">
        <v>20100</v>
      </c>
      <c r="AE21" s="66">
        <v>20600</v>
      </c>
    </row>
    <row r="22" spans="1:31" s="67" customFormat="1" ht="16.5" x14ac:dyDescent="0.3">
      <c r="A22" s="102" t="s">
        <v>1297</v>
      </c>
      <c r="B22" s="102"/>
      <c r="C22" s="102"/>
      <c r="D22" s="102"/>
      <c r="E22" s="102"/>
      <c r="F22" s="102"/>
      <c r="G22" s="102"/>
      <c r="H22" s="102"/>
      <c r="I22" s="102"/>
      <c r="J22" s="102"/>
      <c r="K22" s="102"/>
      <c r="L22" s="102"/>
      <c r="M22" s="102"/>
      <c r="N22" s="62"/>
      <c r="O22" s="62"/>
      <c r="P22" s="62"/>
    </row>
    <row r="23" spans="1:31" s="67" customFormat="1" ht="16.5" x14ac:dyDescent="0.3">
      <c r="A23" s="103"/>
      <c r="B23" s="103"/>
      <c r="C23" s="103"/>
      <c r="D23" s="103"/>
      <c r="E23" s="103"/>
      <c r="F23" s="103"/>
      <c r="G23" s="103"/>
      <c r="H23" s="103"/>
      <c r="I23" s="103"/>
      <c r="J23" s="103"/>
      <c r="K23" s="103"/>
      <c r="L23" s="103"/>
      <c r="M23" s="103"/>
      <c r="N23" s="62"/>
      <c r="O23" s="62"/>
      <c r="P23" s="62"/>
    </row>
    <row r="24" spans="1:31" ht="13.5" x14ac:dyDescent="0.2">
      <c r="A24" s="104" t="s">
        <v>1298</v>
      </c>
      <c r="B24" s="104"/>
      <c r="C24" s="104"/>
      <c r="D24" s="104"/>
      <c r="E24" s="104"/>
      <c r="F24" s="104"/>
      <c r="G24" s="104"/>
      <c r="H24" s="104"/>
      <c r="I24" s="104"/>
      <c r="J24" s="104"/>
      <c r="K24" s="104"/>
      <c r="L24" s="104"/>
      <c r="M24" s="104"/>
    </row>
    <row r="25" spans="1:31" ht="13.5" x14ac:dyDescent="0.2">
      <c r="A25" s="104" t="s">
        <v>1299</v>
      </c>
      <c r="B25" s="104"/>
      <c r="C25" s="104"/>
      <c r="D25" s="104"/>
      <c r="E25" s="104"/>
      <c r="F25" s="104"/>
      <c r="G25" s="104"/>
      <c r="H25" s="104"/>
      <c r="I25" s="104"/>
      <c r="J25" s="104"/>
      <c r="K25" s="104"/>
      <c r="L25" s="104"/>
      <c r="M25" s="104"/>
    </row>
    <row r="26" spans="1:31" ht="13.5" x14ac:dyDescent="0.2">
      <c r="A26" s="104"/>
      <c r="B26" s="104"/>
      <c r="C26" s="104"/>
      <c r="D26" s="104"/>
      <c r="E26" s="104"/>
      <c r="F26" s="104"/>
      <c r="G26" s="104"/>
      <c r="H26" s="104"/>
      <c r="I26" s="104"/>
      <c r="J26" s="104"/>
      <c r="K26" s="104"/>
      <c r="L26" s="104"/>
      <c r="M26" s="104"/>
    </row>
    <row r="27" spans="1:31" ht="12.75" customHeight="1" x14ac:dyDescent="0.2">
      <c r="A27" s="105" t="s">
        <v>1300</v>
      </c>
      <c r="B27" s="105"/>
      <c r="C27" s="105"/>
      <c r="D27" s="105"/>
      <c r="E27" s="105"/>
      <c r="F27" s="105"/>
      <c r="G27" s="105"/>
      <c r="H27" s="105"/>
      <c r="I27" s="105"/>
      <c r="J27" s="105"/>
      <c r="K27" s="105"/>
      <c r="L27" s="105"/>
      <c r="M27" s="105"/>
      <c r="O27" s="68"/>
      <c r="P27" s="68"/>
      <c r="Q27" s="68"/>
      <c r="R27" s="68"/>
      <c r="S27" s="68"/>
      <c r="T27" s="68"/>
    </row>
    <row r="28" spans="1:31" ht="12.75" customHeight="1" x14ac:dyDescent="0.2">
      <c r="A28" s="106" t="s">
        <v>1301</v>
      </c>
      <c r="B28" s="106"/>
      <c r="C28" s="106"/>
      <c r="D28" s="106"/>
      <c r="E28" s="106"/>
      <c r="F28" s="106"/>
      <c r="G28" s="106"/>
      <c r="H28" s="106"/>
      <c r="I28" s="106"/>
      <c r="J28" s="106"/>
      <c r="K28" s="106"/>
      <c r="L28" s="106"/>
      <c r="M28" s="106"/>
      <c r="O28" s="68"/>
      <c r="P28" s="68"/>
      <c r="Q28" s="68"/>
      <c r="R28" s="68"/>
      <c r="S28" s="68"/>
      <c r="T28" s="68"/>
    </row>
    <row r="29" spans="1:31" ht="12.75" customHeight="1" x14ac:dyDescent="0.2">
      <c r="A29" s="106" t="s">
        <v>1302</v>
      </c>
      <c r="B29" s="106"/>
      <c r="C29" s="106"/>
      <c r="D29" s="106"/>
      <c r="E29" s="106"/>
      <c r="F29" s="106"/>
      <c r="G29" s="106"/>
      <c r="H29" s="106"/>
      <c r="I29" s="106"/>
      <c r="J29" s="106"/>
      <c r="K29" s="106"/>
      <c r="L29" s="106"/>
      <c r="M29" s="106"/>
      <c r="O29" s="68"/>
      <c r="P29" s="68"/>
      <c r="Q29" s="68"/>
      <c r="R29" s="68"/>
      <c r="S29" s="68"/>
      <c r="T29" s="68"/>
    </row>
    <row r="30" spans="1:31" ht="12.75" customHeight="1" x14ac:dyDescent="0.2">
      <c r="A30" s="106" t="s">
        <v>1303</v>
      </c>
      <c r="B30" s="106"/>
      <c r="C30" s="106"/>
      <c r="D30" s="106"/>
      <c r="E30" s="106"/>
      <c r="F30" s="106"/>
      <c r="G30" s="106"/>
      <c r="H30" s="106"/>
      <c r="I30" s="106"/>
      <c r="J30" s="106"/>
      <c r="K30" s="106"/>
      <c r="L30" s="106"/>
      <c r="M30" s="106"/>
      <c r="O30" s="68"/>
      <c r="P30" s="68"/>
      <c r="Q30" s="68"/>
      <c r="R30" s="68"/>
      <c r="S30" s="68"/>
      <c r="T30" s="68"/>
    </row>
    <row r="31" spans="1:31" ht="12.75" customHeight="1" x14ac:dyDescent="0.2">
      <c r="A31" s="107"/>
      <c r="B31" s="107"/>
      <c r="C31" s="107"/>
      <c r="D31" s="107"/>
      <c r="E31" s="107"/>
      <c r="F31" s="107"/>
      <c r="G31" s="107"/>
      <c r="H31" s="107"/>
      <c r="I31" s="107"/>
      <c r="J31" s="107"/>
      <c r="K31" s="107"/>
      <c r="L31" s="107"/>
      <c r="M31" s="107"/>
      <c r="O31" s="68"/>
      <c r="P31" s="68"/>
      <c r="Q31" s="68"/>
      <c r="R31" s="68"/>
      <c r="S31" s="68"/>
      <c r="T31" s="68"/>
    </row>
    <row r="32" spans="1:31" ht="12.75" customHeight="1" x14ac:dyDescent="0.2">
      <c r="A32" s="108" t="s">
        <v>655</v>
      </c>
      <c r="B32" s="108"/>
      <c r="C32" s="108"/>
      <c r="D32" s="108"/>
      <c r="E32" s="108"/>
      <c r="F32" s="108"/>
      <c r="G32" s="108"/>
      <c r="H32" s="108"/>
      <c r="I32" s="108"/>
      <c r="J32" s="108"/>
      <c r="K32" s="108"/>
      <c r="L32" s="108"/>
      <c r="M32" s="108"/>
    </row>
    <row r="33" spans="1:13" ht="12.75" customHeight="1" x14ac:dyDescent="0.2">
      <c r="A33" s="108" t="s">
        <v>1304</v>
      </c>
      <c r="B33" s="108"/>
      <c r="C33" s="108"/>
      <c r="D33" s="108"/>
      <c r="E33" s="108"/>
      <c r="F33" s="108"/>
      <c r="G33" s="108"/>
      <c r="H33" s="108"/>
      <c r="I33" s="108"/>
      <c r="J33" s="108"/>
      <c r="K33" s="108"/>
      <c r="L33" s="108"/>
      <c r="M33" s="108"/>
    </row>
    <row r="34" spans="1:13" ht="12.75" customHeight="1" x14ac:dyDescent="0.2">
      <c r="A34" s="109" t="s">
        <v>1305</v>
      </c>
      <c r="B34" s="109"/>
      <c r="C34" s="109"/>
      <c r="D34" s="109"/>
      <c r="E34" s="109"/>
      <c r="F34" s="109"/>
      <c r="G34" s="109"/>
      <c r="H34" s="109"/>
      <c r="I34" s="109"/>
      <c r="J34" s="109"/>
      <c r="K34" s="109"/>
      <c r="L34" s="109"/>
      <c r="M34" s="109"/>
    </row>
    <row r="35" spans="1:13" ht="12.75" customHeight="1" x14ac:dyDescent="0.2">
      <c r="A35" s="109" t="s">
        <v>1306</v>
      </c>
      <c r="B35" s="109"/>
      <c r="C35" s="109"/>
      <c r="D35" s="109"/>
      <c r="E35" s="109"/>
      <c r="F35" s="109"/>
      <c r="G35" s="109"/>
      <c r="H35" s="109"/>
      <c r="I35" s="109"/>
      <c r="J35" s="109"/>
      <c r="K35" s="109"/>
      <c r="L35" s="109"/>
      <c r="M35" s="109"/>
    </row>
    <row r="36" spans="1:13" ht="12.75" customHeight="1" x14ac:dyDescent="0.2">
      <c r="A36" s="110" t="s">
        <v>1307</v>
      </c>
      <c r="B36" s="110"/>
      <c r="C36" s="110"/>
      <c r="D36" s="110"/>
      <c r="E36" s="110"/>
      <c r="F36" s="110"/>
      <c r="G36" s="110"/>
      <c r="H36" s="110"/>
      <c r="I36" s="110"/>
      <c r="J36" s="110"/>
      <c r="K36" s="110"/>
      <c r="L36" s="110"/>
      <c r="M36" s="110"/>
    </row>
    <row r="37" spans="1:13" ht="12.75" customHeight="1" x14ac:dyDescent="0.2">
      <c r="A37" s="107" t="s">
        <v>1308</v>
      </c>
      <c r="B37" s="107"/>
      <c r="C37" s="107"/>
      <c r="D37" s="107"/>
      <c r="E37" s="107"/>
      <c r="F37" s="107"/>
      <c r="G37" s="107"/>
      <c r="H37" s="107"/>
      <c r="I37" s="107"/>
      <c r="J37" s="107"/>
      <c r="K37" s="107"/>
      <c r="L37" s="107"/>
      <c r="M37" s="107"/>
    </row>
    <row r="38" spans="1:13" ht="12.75" customHeight="1" x14ac:dyDescent="0.2">
      <c r="A38" s="107" t="s">
        <v>1309</v>
      </c>
      <c r="B38" s="107"/>
      <c r="C38" s="107"/>
      <c r="D38" s="107"/>
      <c r="E38" s="107"/>
      <c r="F38" s="107"/>
      <c r="G38" s="107"/>
      <c r="H38" s="107"/>
      <c r="I38" s="107"/>
      <c r="J38" s="107"/>
      <c r="K38" s="107"/>
      <c r="L38" s="107"/>
      <c r="M38" s="107"/>
    </row>
  </sheetData>
  <mergeCells count="18">
    <mergeCell ref="A31:M31"/>
    <mergeCell ref="A37:M37"/>
    <mergeCell ref="A38:M38"/>
    <mergeCell ref="A32:M32"/>
    <mergeCell ref="A33:M33"/>
    <mergeCell ref="A34:M34"/>
    <mergeCell ref="A35:M35"/>
    <mergeCell ref="A36:M36"/>
    <mergeCell ref="A26:M26"/>
    <mergeCell ref="A27:M27"/>
    <mergeCell ref="A28:M28"/>
    <mergeCell ref="A29:M29"/>
    <mergeCell ref="A30:M30"/>
    <mergeCell ref="A1:AE1"/>
    <mergeCell ref="A22:M22"/>
    <mergeCell ref="A23:M23"/>
    <mergeCell ref="A24:M24"/>
    <mergeCell ref="A25:M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8AADE-1A78-47BA-B480-D67DC36BA397}">
  <dimension ref="A1:K127"/>
  <sheetViews>
    <sheetView workbookViewId="0">
      <selection activeCell="J7" sqref="J7:K14"/>
    </sheetView>
  </sheetViews>
  <sheetFormatPr defaultColWidth="8.7109375" defaultRowHeight="14.25" x14ac:dyDescent="0.2"/>
  <cols>
    <col min="1" max="1" width="8.7109375" style="70"/>
    <col min="2" max="2" width="15.5703125" style="70" customWidth="1"/>
    <col min="3" max="3" width="15.28515625" style="70" customWidth="1"/>
    <col min="4" max="4" width="12.85546875" style="70" customWidth="1"/>
    <col min="5" max="16384" width="8.7109375" style="70"/>
  </cols>
  <sheetData>
    <row r="1" spans="1:11" ht="15" x14ac:dyDescent="0.2">
      <c r="A1" s="69" t="s">
        <v>1310</v>
      </c>
    </row>
    <row r="2" spans="1:11" ht="15" x14ac:dyDescent="0.2">
      <c r="A2" s="71" t="s">
        <v>1311</v>
      </c>
    </row>
    <row r="4" spans="1:11" ht="15" x14ac:dyDescent="0.25">
      <c r="A4" s="72" t="s">
        <v>1312</v>
      </c>
      <c r="H4" s="113" t="s">
        <v>1437</v>
      </c>
      <c r="I4" s="113"/>
      <c r="J4" s="80" t="s">
        <v>1438</v>
      </c>
      <c r="K4" s="80"/>
    </row>
    <row r="5" spans="1:11" x14ac:dyDescent="0.2">
      <c r="A5" s="70" t="s">
        <v>1313</v>
      </c>
      <c r="B5" s="73" t="s">
        <v>1314</v>
      </c>
      <c r="C5" s="73" t="s">
        <v>1315</v>
      </c>
      <c r="D5" s="70" t="s">
        <v>1316</v>
      </c>
      <c r="E5" s="70" t="s">
        <v>1436</v>
      </c>
      <c r="H5" s="70" t="s">
        <v>1314</v>
      </c>
      <c r="I5" s="70" t="s">
        <v>1315</v>
      </c>
      <c r="J5" s="70" t="s">
        <v>1314</v>
      </c>
      <c r="K5" s="70" t="s">
        <v>1315</v>
      </c>
    </row>
    <row r="6" spans="1:11" x14ac:dyDescent="0.2">
      <c r="A6" s="74" t="s">
        <v>1317</v>
      </c>
      <c r="B6" s="70">
        <v>326</v>
      </c>
      <c r="C6" s="70">
        <v>19</v>
      </c>
      <c r="D6" s="75">
        <f>C6/(C6+B6)</f>
        <v>5.5072463768115941E-2</v>
      </c>
      <c r="E6" s="70">
        <f>_xlfn.NUMBERVALUE(CONCATENATE("20",RIGHT(Table1[[#This Row],[Month]],2)))</f>
        <v>2010</v>
      </c>
      <c r="G6" s="70">
        <v>2011</v>
      </c>
      <c r="H6" s="70">
        <f>SUMIFS(Table1[PHEV],Table1[Year],G6,Table1[Month],"*"&amp;"Dec"&amp;"*")</f>
        <v>7997</v>
      </c>
      <c r="I6" s="70">
        <f>SUMIFS(Table1[BEV],Table1[Year],G6,Table1[Month],"*"&amp;"Dec"&amp;"*")</f>
        <v>10111</v>
      </c>
      <c r="J6" s="70">
        <f>H6</f>
        <v>7997</v>
      </c>
      <c r="K6" s="70">
        <f>I6</f>
        <v>10111</v>
      </c>
    </row>
    <row r="7" spans="1:11" x14ac:dyDescent="0.2">
      <c r="A7" s="74" t="s">
        <v>1318</v>
      </c>
      <c r="B7" s="70">
        <v>647</v>
      </c>
      <c r="C7" s="70">
        <v>122</v>
      </c>
      <c r="D7" s="75">
        <f t="shared" ref="D7:D70" si="0">C7/(C7+B7)</f>
        <v>0.15864759427828348</v>
      </c>
      <c r="E7" s="70">
        <f>_xlfn.NUMBERVALUE(CONCATENATE("20",RIGHT(Table1[[#This Row],[Month]],2)))</f>
        <v>2011</v>
      </c>
      <c r="G7" s="70">
        <v>2012</v>
      </c>
      <c r="H7" s="70">
        <f>SUMIFS(Table1[PHEV],Table1[Year],G7,Table1[Month],"*"&amp;"Dec"&amp;"*")</f>
        <v>46581</v>
      </c>
      <c r="I7" s="70">
        <f>SUMIFS(Table1[BEV],Table1[Year],G7,Table1[Month],"*"&amp;"Dec"&amp;"*")</f>
        <v>24696</v>
      </c>
      <c r="J7" s="70">
        <f>H7-J6</f>
        <v>38584</v>
      </c>
      <c r="K7" s="70">
        <f>I7-K6</f>
        <v>14585</v>
      </c>
    </row>
    <row r="8" spans="1:11" x14ac:dyDescent="0.2">
      <c r="A8" s="74" t="s">
        <v>1319</v>
      </c>
      <c r="B8" s="70">
        <v>928</v>
      </c>
      <c r="C8" s="70">
        <v>205</v>
      </c>
      <c r="D8" s="75">
        <f t="shared" si="0"/>
        <v>0.18093556928508384</v>
      </c>
      <c r="E8" s="70">
        <f>_xlfn.NUMBERVALUE(CONCATENATE("20",RIGHT(Table1[[#This Row],[Month]],2)))</f>
        <v>2011</v>
      </c>
      <c r="G8" s="70">
        <v>2013</v>
      </c>
      <c r="H8" s="70">
        <f>SUMIFS(Table1[PHEV],Table1[Year],G8,Table1[Month],"*"&amp;"Dec"&amp;"*")</f>
        <v>95589</v>
      </c>
      <c r="I8" s="70">
        <f>SUMIFS(Table1[BEV],Table1[Year],G8,Table1[Month],"*"&amp;"Dec"&amp;"*")</f>
        <v>72790</v>
      </c>
      <c r="J8" s="70">
        <f t="shared" ref="J8:J14" si="1">H8-J7</f>
        <v>57005</v>
      </c>
      <c r="K8" s="70">
        <f t="shared" ref="K8:K14" si="2">I8-K7</f>
        <v>58205</v>
      </c>
    </row>
    <row r="9" spans="1:11" x14ac:dyDescent="0.2">
      <c r="A9" s="74" t="s">
        <v>1320</v>
      </c>
      <c r="B9" s="76">
        <v>1536</v>
      </c>
      <c r="C9" s="70">
        <v>503</v>
      </c>
      <c r="D9" s="75">
        <f t="shared" si="0"/>
        <v>0.24668955370279549</v>
      </c>
      <c r="E9" s="70">
        <f>_xlfn.NUMBERVALUE(CONCATENATE("20",RIGHT(Table1[[#This Row],[Month]],2)))</f>
        <v>2011</v>
      </c>
      <c r="G9" s="70">
        <v>2014</v>
      </c>
      <c r="H9" s="70">
        <f>SUMIFS(Table1[PHEV],Table1[Year],G9,Table1[Month],"*"&amp;"Dec"&amp;"*")</f>
        <v>150946</v>
      </c>
      <c r="I9" s="70">
        <f>SUMIFS(Table1[BEV],Table1[Year],G9,Table1[Month],"*"&amp;"Dec"&amp;"*")</f>
        <v>136315</v>
      </c>
      <c r="J9" s="70">
        <f t="shared" si="1"/>
        <v>93941</v>
      </c>
      <c r="K9" s="70">
        <f t="shared" si="2"/>
        <v>78110</v>
      </c>
    </row>
    <row r="10" spans="1:11" x14ac:dyDescent="0.2">
      <c r="A10" s="74" t="s">
        <v>1321</v>
      </c>
      <c r="B10" s="76">
        <v>2029</v>
      </c>
      <c r="C10" s="76">
        <v>1076</v>
      </c>
      <c r="D10" s="75">
        <f t="shared" si="0"/>
        <v>0.3465378421900161</v>
      </c>
      <c r="E10" s="70">
        <f>_xlfn.NUMBERVALUE(CONCATENATE("20",RIGHT(Table1[[#This Row],[Month]],2)))</f>
        <v>2011</v>
      </c>
      <c r="G10" s="70">
        <v>2015</v>
      </c>
      <c r="H10" s="70">
        <f>SUMIFS(Table1[PHEV],Table1[Year],G10,Table1[Month],"*"&amp;"Dec"&amp;"*")</f>
        <v>193890</v>
      </c>
      <c r="I10" s="70">
        <f>SUMIFS(Table1[BEV],Table1[Year],G10,Table1[Month],"*"&amp;"Dec"&amp;"*")</f>
        <v>207379</v>
      </c>
      <c r="J10" s="70">
        <f t="shared" si="1"/>
        <v>99949</v>
      </c>
      <c r="K10" s="70">
        <f t="shared" si="2"/>
        <v>129269</v>
      </c>
    </row>
    <row r="11" spans="1:11" x14ac:dyDescent="0.2">
      <c r="A11" s="74" t="s">
        <v>1322</v>
      </c>
      <c r="B11" s="76">
        <v>2510</v>
      </c>
      <c r="C11" s="76">
        <v>2226</v>
      </c>
      <c r="D11" s="75">
        <f t="shared" si="0"/>
        <v>0.47001689189189189</v>
      </c>
      <c r="E11" s="70">
        <f>_xlfn.NUMBERVALUE(CONCATENATE("20",RIGHT(Table1[[#This Row],[Month]],2)))</f>
        <v>2011</v>
      </c>
      <c r="G11" s="70">
        <v>2016</v>
      </c>
      <c r="H11" s="70">
        <f>SUMIFS(Table1[PHEV],Table1[Year],G11,Table1[Month],"*"&amp;"Dec"&amp;"*")</f>
        <v>266775</v>
      </c>
      <c r="I11" s="70">
        <f>SUMIFS(Table1[BEV],Table1[Year],G11,Table1[Month],"*"&amp;"Dec"&amp;"*")</f>
        <v>294110</v>
      </c>
      <c r="J11" s="70">
        <f t="shared" si="1"/>
        <v>166826</v>
      </c>
      <c r="K11" s="70">
        <f t="shared" si="2"/>
        <v>164841</v>
      </c>
    </row>
    <row r="12" spans="1:11" x14ac:dyDescent="0.2">
      <c r="A12" s="74" t="s">
        <v>1323</v>
      </c>
      <c r="B12" s="76">
        <v>3071</v>
      </c>
      <c r="C12" s="76">
        <v>3934</v>
      </c>
      <c r="D12" s="75">
        <f t="shared" si="0"/>
        <v>0.56159885795860098</v>
      </c>
      <c r="E12" s="70">
        <f>_xlfn.NUMBERVALUE(CONCATENATE("20",RIGHT(Table1[[#This Row],[Month]],2)))</f>
        <v>2011</v>
      </c>
      <c r="G12" s="70">
        <v>2017</v>
      </c>
      <c r="H12" s="70">
        <f>SUMIFS(Table1[PHEV],Table1[Year],G12,Table1[Month],"*"&amp;"Dec"&amp;"*")</f>
        <v>357847</v>
      </c>
      <c r="I12" s="70">
        <f>SUMIFS(Table1[BEV],Table1[Year],G12,Table1[Month],"*"&amp;"Dec"&amp;"*")</f>
        <v>398602</v>
      </c>
      <c r="J12" s="70">
        <f t="shared" si="1"/>
        <v>191021</v>
      </c>
      <c r="K12" s="70">
        <f t="shared" si="2"/>
        <v>233761</v>
      </c>
    </row>
    <row r="13" spans="1:11" x14ac:dyDescent="0.2">
      <c r="A13" s="74" t="s">
        <v>1324</v>
      </c>
      <c r="B13" s="76">
        <v>3196</v>
      </c>
      <c r="C13" s="76">
        <v>4866</v>
      </c>
      <c r="D13" s="75">
        <f t="shared" si="0"/>
        <v>0.60357231456214344</v>
      </c>
      <c r="E13" s="70">
        <f>_xlfn.NUMBERVALUE(CONCATENATE("20",RIGHT(Table1[[#This Row],[Month]],2)))</f>
        <v>2011</v>
      </c>
      <c r="G13" s="70">
        <v>2018</v>
      </c>
      <c r="H13" s="70">
        <f>SUMIFS(Table1[PHEV],Table1[Year],G13,Table1[Month],"*"&amp;"Dec"&amp;"*")</f>
        <v>480339</v>
      </c>
      <c r="I13" s="70">
        <f>SUMIFS(Table1[BEV],Table1[Year],G13,Table1[Month],"*"&amp;"Dec"&amp;"*")</f>
        <v>637425</v>
      </c>
      <c r="J13" s="70">
        <f t="shared" si="1"/>
        <v>289318</v>
      </c>
      <c r="K13" s="70">
        <f t="shared" si="2"/>
        <v>403664</v>
      </c>
    </row>
    <row r="14" spans="1:11" x14ac:dyDescent="0.2">
      <c r="A14" s="74" t="s">
        <v>1325</v>
      </c>
      <c r="B14" s="76">
        <v>3498</v>
      </c>
      <c r="C14" s="76">
        <v>6229</v>
      </c>
      <c r="D14" s="75">
        <f t="shared" si="0"/>
        <v>0.64038244062917649</v>
      </c>
      <c r="E14" s="70">
        <f>_xlfn.NUMBERVALUE(CONCATENATE("20",RIGHT(Table1[[#This Row],[Month]],2)))</f>
        <v>2011</v>
      </c>
      <c r="G14" s="70">
        <v>2019</v>
      </c>
      <c r="H14" s="70">
        <f>SUMIFS(Table1[PHEV],Table1[Year],G14,Table1[Month],"*"&amp;"Dec"&amp;"*")</f>
        <v>564148</v>
      </c>
      <c r="I14" s="70">
        <f>SUMIFS(Table1[BEV],Table1[Year],G14,Table1[Month],"*"&amp;"Dec"&amp;"*")</f>
        <v>879455</v>
      </c>
      <c r="J14" s="70">
        <f t="shared" si="1"/>
        <v>274830</v>
      </c>
      <c r="K14" s="70">
        <f t="shared" si="2"/>
        <v>475791</v>
      </c>
    </row>
    <row r="15" spans="1:11" x14ac:dyDescent="0.2">
      <c r="A15" s="74" t="s">
        <v>1326</v>
      </c>
      <c r="B15" s="76">
        <v>4221</v>
      </c>
      <c r="C15" s="76">
        <v>7260</v>
      </c>
      <c r="D15" s="75">
        <f t="shared" si="0"/>
        <v>0.63234909851058274</v>
      </c>
      <c r="E15" s="70">
        <f>_xlfn.NUMBERVALUE(CONCATENATE("20",RIGHT(Table1[[#This Row],[Month]],2)))</f>
        <v>2011</v>
      </c>
      <c r="G15" s="70">
        <v>2020</v>
      </c>
    </row>
    <row r="16" spans="1:11" x14ac:dyDescent="0.2">
      <c r="A16" s="74" t="s">
        <v>1327</v>
      </c>
      <c r="B16" s="76">
        <v>5329</v>
      </c>
      <c r="C16" s="76">
        <v>8126</v>
      </c>
      <c r="D16" s="75">
        <f t="shared" si="0"/>
        <v>0.60393905611296916</v>
      </c>
      <c r="E16" s="70">
        <f>_xlfn.NUMBERVALUE(CONCATENATE("20",RIGHT(Table1[[#This Row],[Month]],2)))</f>
        <v>2011</v>
      </c>
    </row>
    <row r="17" spans="1:5" x14ac:dyDescent="0.2">
      <c r="A17" s="74" t="s">
        <v>1328</v>
      </c>
      <c r="B17" s="76">
        <v>6468</v>
      </c>
      <c r="C17" s="76">
        <v>8899</v>
      </c>
      <c r="D17" s="75">
        <f t="shared" si="0"/>
        <v>0.57909806728704372</v>
      </c>
      <c r="E17" s="70">
        <f>_xlfn.NUMBERVALUE(CONCATENATE("20",RIGHT(Table1[[#This Row],[Month]],2)))</f>
        <v>2011</v>
      </c>
    </row>
    <row r="18" spans="1:5" x14ac:dyDescent="0.2">
      <c r="A18" s="74" t="s">
        <v>1329</v>
      </c>
      <c r="B18" s="76">
        <v>7997</v>
      </c>
      <c r="C18" s="76">
        <v>10111</v>
      </c>
      <c r="D18" s="75">
        <f t="shared" si="0"/>
        <v>0.55837199028053897</v>
      </c>
      <c r="E18" s="70">
        <f>_xlfn.NUMBERVALUE(CONCATENATE("20",RIGHT(Table1[[#This Row],[Month]],2)))</f>
        <v>2011</v>
      </c>
    </row>
    <row r="19" spans="1:5" x14ac:dyDescent="0.2">
      <c r="A19" s="74" t="s">
        <v>1330</v>
      </c>
      <c r="B19" s="76">
        <v>8600</v>
      </c>
      <c r="C19" s="76">
        <v>10935</v>
      </c>
      <c r="D19" s="75">
        <f t="shared" si="0"/>
        <v>0.55976452521115949</v>
      </c>
      <c r="E19" s="70">
        <f>_xlfn.NUMBERVALUE(CONCATENATE("20",RIGHT(Table1[[#This Row],[Month]],2)))</f>
        <v>2012</v>
      </c>
    </row>
    <row r="20" spans="1:5" x14ac:dyDescent="0.2">
      <c r="A20" s="74" t="s">
        <v>1331</v>
      </c>
      <c r="B20" s="76">
        <v>9623</v>
      </c>
      <c r="C20" s="76">
        <v>11574</v>
      </c>
      <c r="D20" s="75">
        <f t="shared" si="0"/>
        <v>0.54602066330141052</v>
      </c>
      <c r="E20" s="70">
        <f>_xlfn.NUMBERVALUE(CONCATENATE("20",RIGHT(Table1[[#This Row],[Month]],2)))</f>
        <v>2012</v>
      </c>
    </row>
    <row r="21" spans="1:5" x14ac:dyDescent="0.2">
      <c r="A21" s="74" t="s">
        <v>1332</v>
      </c>
      <c r="B21" s="76">
        <v>12823</v>
      </c>
      <c r="C21" s="76">
        <v>12535</v>
      </c>
      <c r="D21" s="75">
        <f t="shared" si="0"/>
        <v>0.49432131871598706</v>
      </c>
      <c r="E21" s="70">
        <f>_xlfn.NUMBERVALUE(CONCATENATE("20",RIGHT(Table1[[#This Row],[Month]],2)))</f>
        <v>2012</v>
      </c>
    </row>
    <row r="22" spans="1:5" x14ac:dyDescent="0.2">
      <c r="A22" s="74" t="s">
        <v>1333</v>
      </c>
      <c r="B22" s="76">
        <v>15939</v>
      </c>
      <c r="C22" s="76">
        <v>13014</v>
      </c>
      <c r="D22" s="75">
        <f t="shared" si="0"/>
        <v>0.44948709978240597</v>
      </c>
      <c r="E22" s="70">
        <f>_xlfn.NUMBERVALUE(CONCATENATE("20",RIGHT(Table1[[#This Row],[Month]],2)))</f>
        <v>2012</v>
      </c>
    </row>
    <row r="23" spans="1:5" x14ac:dyDescent="0.2">
      <c r="A23" s="74" t="s">
        <v>1334</v>
      </c>
      <c r="B23" s="76">
        <v>18705</v>
      </c>
      <c r="C23" s="76">
        <v>13626</v>
      </c>
      <c r="D23" s="75">
        <f t="shared" si="0"/>
        <v>0.42145309455321517</v>
      </c>
      <c r="E23" s="70">
        <f>_xlfn.NUMBERVALUE(CONCATENATE("20",RIGHT(Table1[[#This Row],[Month]],2)))</f>
        <v>2012</v>
      </c>
    </row>
    <row r="24" spans="1:5" x14ac:dyDescent="0.2">
      <c r="A24" s="74" t="s">
        <v>1335</v>
      </c>
      <c r="B24" s="76">
        <v>21160</v>
      </c>
      <c r="C24" s="76">
        <v>14489</v>
      </c>
      <c r="D24" s="75">
        <f t="shared" si="0"/>
        <v>0.40643496311256977</v>
      </c>
      <c r="E24" s="70">
        <f>_xlfn.NUMBERVALUE(CONCATENATE("20",RIGHT(Table1[[#This Row],[Month]],2)))</f>
        <v>2012</v>
      </c>
    </row>
    <row r="25" spans="1:5" x14ac:dyDescent="0.2">
      <c r="A25" s="74" t="s">
        <v>1336</v>
      </c>
      <c r="B25" s="76">
        <v>23697</v>
      </c>
      <c r="C25" s="76">
        <v>14968</v>
      </c>
      <c r="D25" s="75">
        <f t="shared" si="0"/>
        <v>0.38712013448855553</v>
      </c>
      <c r="E25" s="70">
        <f>_xlfn.NUMBERVALUE(CONCATENATE("20",RIGHT(Table1[[#This Row],[Month]],2)))</f>
        <v>2012</v>
      </c>
    </row>
    <row r="26" spans="1:5" x14ac:dyDescent="0.2">
      <c r="A26" s="74" t="s">
        <v>1337</v>
      </c>
      <c r="B26" s="76">
        <v>27575</v>
      </c>
      <c r="C26" s="76">
        <v>15834</v>
      </c>
      <c r="D26" s="75">
        <f t="shared" si="0"/>
        <v>0.36476306756663363</v>
      </c>
      <c r="E26" s="70">
        <f>_xlfn.NUMBERVALUE(CONCATENATE("20",RIGHT(Table1[[#This Row],[Month]],2)))</f>
        <v>2012</v>
      </c>
    </row>
    <row r="27" spans="1:5" x14ac:dyDescent="0.2">
      <c r="A27" s="74" t="s">
        <v>1338</v>
      </c>
      <c r="B27" s="76">
        <v>32078</v>
      </c>
      <c r="C27" s="76">
        <v>17140</v>
      </c>
      <c r="D27" s="75">
        <f t="shared" si="0"/>
        <v>0.34824657645576823</v>
      </c>
      <c r="E27" s="70">
        <f>_xlfn.NUMBERVALUE(CONCATENATE("20",RIGHT(Table1[[#This Row],[Month]],2)))</f>
        <v>2012</v>
      </c>
    </row>
    <row r="28" spans="1:5" x14ac:dyDescent="0.2">
      <c r="A28" s="74" t="s">
        <v>1339</v>
      </c>
      <c r="B28" s="76">
        <v>37072</v>
      </c>
      <c r="C28" s="76">
        <v>19378</v>
      </c>
      <c r="D28" s="75">
        <f t="shared" si="0"/>
        <v>0.34327723649247122</v>
      </c>
      <c r="E28" s="70">
        <f>_xlfn.NUMBERVALUE(CONCATENATE("20",RIGHT(Table1[[#This Row],[Month]],2)))</f>
        <v>2012</v>
      </c>
    </row>
    <row r="29" spans="1:5" x14ac:dyDescent="0.2">
      <c r="A29" s="74" t="s">
        <v>1340</v>
      </c>
      <c r="B29" s="76">
        <v>41616</v>
      </c>
      <c r="C29" s="76">
        <v>21992</v>
      </c>
      <c r="D29" s="75">
        <f t="shared" si="0"/>
        <v>0.34574267387749968</v>
      </c>
      <c r="E29" s="70">
        <f>_xlfn.NUMBERVALUE(CONCATENATE("20",RIGHT(Table1[[#This Row],[Month]],2)))</f>
        <v>2012</v>
      </c>
    </row>
    <row r="30" spans="1:5" x14ac:dyDescent="0.2">
      <c r="A30" s="74" t="s">
        <v>1341</v>
      </c>
      <c r="B30" s="76">
        <v>46581</v>
      </c>
      <c r="C30" s="76">
        <v>24696</v>
      </c>
      <c r="D30" s="75">
        <f t="shared" si="0"/>
        <v>0.34647922892377625</v>
      </c>
      <c r="E30" s="70">
        <f>_xlfn.NUMBERVALUE(CONCATENATE("20",RIGHT(Table1[[#This Row],[Month]],2)))</f>
        <v>2012</v>
      </c>
    </row>
    <row r="31" spans="1:5" x14ac:dyDescent="0.2">
      <c r="A31" s="74" t="s">
        <v>1342</v>
      </c>
      <c r="B31" s="76">
        <v>48935</v>
      </c>
      <c r="C31" s="76">
        <v>27068</v>
      </c>
      <c r="D31" s="75">
        <f t="shared" si="0"/>
        <v>0.35614383642750946</v>
      </c>
      <c r="E31" s="70">
        <f>_xlfn.NUMBERVALUE(CONCATENATE("20",RIGHT(Table1[[#This Row],[Month]],2)))</f>
        <v>2013</v>
      </c>
    </row>
    <row r="32" spans="1:5" x14ac:dyDescent="0.2">
      <c r="A32" s="74" t="s">
        <v>1343</v>
      </c>
      <c r="B32" s="76">
        <v>51724</v>
      </c>
      <c r="C32" s="76">
        <v>29734</v>
      </c>
      <c r="D32" s="75">
        <f t="shared" si="0"/>
        <v>0.3650224655650765</v>
      </c>
      <c r="E32" s="70">
        <f>_xlfn.NUMBERVALUE(CONCATENATE("20",RIGHT(Table1[[#This Row],[Month]],2)))</f>
        <v>2013</v>
      </c>
    </row>
    <row r="33" spans="1:5" x14ac:dyDescent="0.2">
      <c r="A33" s="74" t="s">
        <v>1344</v>
      </c>
      <c r="B33" s="76">
        <v>54803</v>
      </c>
      <c r="C33" s="76">
        <v>34287</v>
      </c>
      <c r="D33" s="75">
        <f t="shared" si="0"/>
        <v>0.38485800875519138</v>
      </c>
      <c r="E33" s="70">
        <f>_xlfn.NUMBERVALUE(CONCATENATE("20",RIGHT(Table1[[#This Row],[Month]],2)))</f>
        <v>2013</v>
      </c>
    </row>
    <row r="34" spans="1:5" x14ac:dyDescent="0.2">
      <c r="A34" s="74" t="s">
        <v>1345</v>
      </c>
      <c r="B34" s="76">
        <v>57538</v>
      </c>
      <c r="C34" s="76">
        <v>38690</v>
      </c>
      <c r="D34" s="75">
        <f t="shared" si="0"/>
        <v>0.40206592675728481</v>
      </c>
      <c r="E34" s="70">
        <f>_xlfn.NUMBERVALUE(CONCATENATE("20",RIGHT(Table1[[#This Row],[Month]],2)))</f>
        <v>2013</v>
      </c>
    </row>
    <row r="35" spans="1:5" x14ac:dyDescent="0.2">
      <c r="A35" s="74" t="s">
        <v>1346</v>
      </c>
      <c r="B35" s="76">
        <v>60747</v>
      </c>
      <c r="C35" s="76">
        <v>43235</v>
      </c>
      <c r="D35" s="75">
        <f t="shared" si="0"/>
        <v>0.41579311803966074</v>
      </c>
      <c r="E35" s="70">
        <f>_xlfn.NUMBERVALUE(CONCATENATE("20",RIGHT(Table1[[#This Row],[Month]],2)))</f>
        <v>2013</v>
      </c>
    </row>
    <row r="36" spans="1:5" x14ac:dyDescent="0.2">
      <c r="A36" s="74" t="s">
        <v>1347</v>
      </c>
      <c r="B36" s="76">
        <v>64916</v>
      </c>
      <c r="C36" s="76">
        <v>47808</v>
      </c>
      <c r="D36" s="75">
        <f t="shared" si="0"/>
        <v>0.42411553883822434</v>
      </c>
      <c r="E36" s="70">
        <f>_xlfn.NUMBERVALUE(CONCATENATE("20",RIGHT(Table1[[#This Row],[Month]],2)))</f>
        <v>2013</v>
      </c>
    </row>
    <row r="37" spans="1:5" x14ac:dyDescent="0.2">
      <c r="A37" s="74" t="s">
        <v>1348</v>
      </c>
      <c r="B37" s="76">
        <v>68415</v>
      </c>
      <c r="C37" s="76">
        <v>51751</v>
      </c>
      <c r="D37" s="75">
        <f t="shared" si="0"/>
        <v>0.43066258342626035</v>
      </c>
      <c r="E37" s="70">
        <f>_xlfn.NUMBERVALUE(CONCATENATE("20",RIGHT(Table1[[#This Row],[Month]],2)))</f>
        <v>2013</v>
      </c>
    </row>
    <row r="38" spans="1:5" x14ac:dyDescent="0.2">
      <c r="A38" s="74" t="s">
        <v>1349</v>
      </c>
      <c r="B38" s="76">
        <v>74822</v>
      </c>
      <c r="C38" s="76">
        <v>56707</v>
      </c>
      <c r="D38" s="75">
        <f t="shared" si="0"/>
        <v>0.43113685955188591</v>
      </c>
      <c r="E38" s="70">
        <f>_xlfn.NUMBERVALUE(CONCATENATE("20",RIGHT(Table1[[#This Row],[Month]],2)))</f>
        <v>2013</v>
      </c>
    </row>
    <row r="39" spans="1:5" x14ac:dyDescent="0.2">
      <c r="A39" s="74" t="s">
        <v>1350</v>
      </c>
      <c r="B39" s="76">
        <v>79299</v>
      </c>
      <c r="C39" s="76">
        <v>60357</v>
      </c>
      <c r="D39" s="75">
        <f t="shared" si="0"/>
        <v>0.43218336483931946</v>
      </c>
      <c r="E39" s="70">
        <f>_xlfn.NUMBERVALUE(CONCATENATE("20",RIGHT(Table1[[#This Row],[Month]],2)))</f>
        <v>2013</v>
      </c>
    </row>
    <row r="40" spans="1:5" x14ac:dyDescent="0.2">
      <c r="A40" s="74" t="s">
        <v>1351</v>
      </c>
      <c r="B40" s="76">
        <v>85666</v>
      </c>
      <c r="C40" s="76">
        <v>64090</v>
      </c>
      <c r="D40" s="75">
        <f t="shared" si="0"/>
        <v>0.42796281951975212</v>
      </c>
      <c r="E40" s="70">
        <f>_xlfn.NUMBERVALUE(CONCATENATE("20",RIGHT(Table1[[#This Row],[Month]],2)))</f>
        <v>2013</v>
      </c>
    </row>
    <row r="41" spans="1:5" x14ac:dyDescent="0.2">
      <c r="A41" s="74" t="s">
        <v>1352</v>
      </c>
      <c r="B41" s="76">
        <v>90569</v>
      </c>
      <c r="C41" s="76">
        <v>68020</v>
      </c>
      <c r="D41" s="75">
        <f t="shared" si="0"/>
        <v>0.42890742737516474</v>
      </c>
      <c r="E41" s="70">
        <f>_xlfn.NUMBERVALUE(CONCATENATE("20",RIGHT(Table1[[#This Row],[Month]],2)))</f>
        <v>2013</v>
      </c>
    </row>
    <row r="42" spans="1:5" x14ac:dyDescent="0.2">
      <c r="A42" s="74" t="s">
        <v>1353</v>
      </c>
      <c r="B42" s="76">
        <v>95589</v>
      </c>
      <c r="C42" s="76">
        <v>72790</v>
      </c>
      <c r="D42" s="75">
        <f t="shared" si="0"/>
        <v>0.43229856454783555</v>
      </c>
      <c r="E42" s="70">
        <f>_xlfn.NUMBERVALUE(CONCATENATE("20",RIGHT(Table1[[#This Row],[Month]],2)))</f>
        <v>2013</v>
      </c>
    </row>
    <row r="43" spans="1:5" x14ac:dyDescent="0.2">
      <c r="A43" s="74" t="s">
        <v>1354</v>
      </c>
      <c r="B43" s="76">
        <v>98523</v>
      </c>
      <c r="C43" s="76">
        <v>75761</v>
      </c>
      <c r="D43" s="75">
        <f t="shared" si="0"/>
        <v>0.43469853801840674</v>
      </c>
      <c r="E43" s="70">
        <f>_xlfn.NUMBERVALUE(CONCATENATE("20",RIGHT(Table1[[#This Row],[Month]],2)))</f>
        <v>2014</v>
      </c>
    </row>
    <row r="44" spans="1:5" x14ac:dyDescent="0.2">
      <c r="A44" s="74" t="s">
        <v>1355</v>
      </c>
      <c r="B44" s="76">
        <v>102244</v>
      </c>
      <c r="C44" s="76">
        <v>79085</v>
      </c>
      <c r="D44" s="75">
        <f t="shared" si="0"/>
        <v>0.43614093719151376</v>
      </c>
      <c r="E44" s="70">
        <f>_xlfn.NUMBERVALUE(CONCATENATE("20",RIGHT(Table1[[#This Row],[Month]],2)))</f>
        <v>2014</v>
      </c>
    </row>
    <row r="45" spans="1:5" x14ac:dyDescent="0.2">
      <c r="A45" s="74" t="s">
        <v>1356</v>
      </c>
      <c r="B45" s="76">
        <v>106838</v>
      </c>
      <c r="C45" s="76">
        <v>83663</v>
      </c>
      <c r="D45" s="75">
        <f t="shared" si="0"/>
        <v>0.43917354764541916</v>
      </c>
      <c r="E45" s="70">
        <f>_xlfn.NUMBERVALUE(CONCATENATE("20",RIGHT(Table1[[#This Row],[Month]],2)))</f>
        <v>2014</v>
      </c>
    </row>
    <row r="46" spans="1:5" x14ac:dyDescent="0.2">
      <c r="A46" s="74" t="s">
        <v>1357</v>
      </c>
      <c r="B46" s="76">
        <v>111556</v>
      </c>
      <c r="C46" s="76">
        <v>87850</v>
      </c>
      <c r="D46" s="75">
        <f t="shared" si="0"/>
        <v>0.44055845862210768</v>
      </c>
      <c r="E46" s="70">
        <f>_xlfn.NUMBERVALUE(CONCATENATE("20",RIGHT(Table1[[#This Row],[Month]],2)))</f>
        <v>2014</v>
      </c>
    </row>
    <row r="47" spans="1:5" x14ac:dyDescent="0.2">
      <c r="A47" s="74" t="s">
        <v>1358</v>
      </c>
      <c r="B47" s="76">
        <v>118207</v>
      </c>
      <c r="C47" s="76">
        <v>93652</v>
      </c>
      <c r="D47" s="75">
        <f t="shared" si="0"/>
        <v>0.44204872108336207</v>
      </c>
      <c r="E47" s="70">
        <f>_xlfn.NUMBERVALUE(CONCATENATE("20",RIGHT(Table1[[#This Row],[Month]],2)))</f>
        <v>2014</v>
      </c>
    </row>
    <row r="48" spans="1:5" x14ac:dyDescent="0.2">
      <c r="A48" s="74" t="s">
        <v>1359</v>
      </c>
      <c r="B48" s="76">
        <v>124718</v>
      </c>
      <c r="C48" s="76">
        <v>98634</v>
      </c>
      <c r="D48" s="75">
        <f t="shared" si="0"/>
        <v>0.4416078656112325</v>
      </c>
      <c r="E48" s="70">
        <f>_xlfn.NUMBERVALUE(CONCATENATE("20",RIGHT(Table1[[#This Row],[Month]],2)))</f>
        <v>2014</v>
      </c>
    </row>
    <row r="49" spans="1:5" x14ac:dyDescent="0.2">
      <c r="A49" s="74" t="s">
        <v>1360</v>
      </c>
      <c r="B49" s="76">
        <v>130458</v>
      </c>
      <c r="C49" s="76">
        <v>104327</v>
      </c>
      <c r="D49" s="75">
        <f t="shared" si="0"/>
        <v>0.44435121494132929</v>
      </c>
      <c r="E49" s="70">
        <f>_xlfn.NUMBERVALUE(CONCATENATE("20",RIGHT(Table1[[#This Row],[Month]],2)))</f>
        <v>2014</v>
      </c>
    </row>
    <row r="50" spans="1:5" x14ac:dyDescent="0.2">
      <c r="A50" s="74" t="s">
        <v>1361</v>
      </c>
      <c r="B50" s="76">
        <v>136378</v>
      </c>
      <c r="C50" s="76">
        <v>110810</v>
      </c>
      <c r="D50" s="75">
        <f t="shared" si="0"/>
        <v>0.44828227907503598</v>
      </c>
      <c r="E50" s="70">
        <f>_xlfn.NUMBERVALUE(CONCATENATE("20",RIGHT(Table1[[#This Row],[Month]],2)))</f>
        <v>2014</v>
      </c>
    </row>
    <row r="51" spans="1:5" x14ac:dyDescent="0.2">
      <c r="A51" s="74" t="s">
        <v>1362</v>
      </c>
      <c r="B51" s="76">
        <v>139735</v>
      </c>
      <c r="C51" s="76">
        <v>116793</v>
      </c>
      <c r="D51" s="75">
        <f t="shared" si="0"/>
        <v>0.4552836337553795</v>
      </c>
      <c r="E51" s="70">
        <f>_xlfn.NUMBERVALUE(CONCATENATE("20",RIGHT(Table1[[#This Row],[Month]],2)))</f>
        <v>2014</v>
      </c>
    </row>
    <row r="52" spans="1:5" x14ac:dyDescent="0.2">
      <c r="A52" s="74" t="s">
        <v>1363</v>
      </c>
      <c r="B52" s="76">
        <v>143470</v>
      </c>
      <c r="C52" s="76">
        <v>122720</v>
      </c>
      <c r="D52" s="75">
        <f t="shared" si="0"/>
        <v>0.46102408054397237</v>
      </c>
      <c r="E52" s="70">
        <f>_xlfn.NUMBERVALUE(CONCATENATE("20",RIGHT(Table1[[#This Row],[Month]],2)))</f>
        <v>2014</v>
      </c>
    </row>
    <row r="53" spans="1:5" x14ac:dyDescent="0.2">
      <c r="A53" s="74" t="s">
        <v>1364</v>
      </c>
      <c r="B53" s="76">
        <v>147079</v>
      </c>
      <c r="C53" s="76">
        <v>128896</v>
      </c>
      <c r="D53" s="75">
        <f t="shared" si="0"/>
        <v>0.46705679862306371</v>
      </c>
      <c r="E53" s="70">
        <f>_xlfn.NUMBERVALUE(CONCATENATE("20",RIGHT(Table1[[#This Row],[Month]],2)))</f>
        <v>2014</v>
      </c>
    </row>
    <row r="54" spans="1:5" x14ac:dyDescent="0.2">
      <c r="A54" s="74" t="s">
        <v>1365</v>
      </c>
      <c r="B54" s="76">
        <v>150946</v>
      </c>
      <c r="C54" s="76">
        <v>136315</v>
      </c>
      <c r="D54" s="75">
        <f t="shared" si="0"/>
        <v>0.47453361228986879</v>
      </c>
      <c r="E54" s="70">
        <f>_xlfn.NUMBERVALUE(CONCATENATE("20",RIGHT(Table1[[#This Row],[Month]],2)))</f>
        <v>2014</v>
      </c>
    </row>
    <row r="55" spans="1:5" x14ac:dyDescent="0.2">
      <c r="A55" s="74" t="s">
        <v>1366</v>
      </c>
      <c r="B55" s="76">
        <v>153059</v>
      </c>
      <c r="C55" s="76">
        <v>140292</v>
      </c>
      <c r="D55" s="75">
        <f t="shared" si="0"/>
        <v>0.47823937876468803</v>
      </c>
      <c r="E55" s="70">
        <f>_xlfn.NUMBERVALUE(CONCATENATE("20",RIGHT(Table1[[#This Row],[Month]],2)))</f>
        <v>2015</v>
      </c>
    </row>
    <row r="56" spans="1:5" x14ac:dyDescent="0.2">
      <c r="A56" s="74" t="s">
        <v>1367</v>
      </c>
      <c r="B56" s="76">
        <v>155648</v>
      </c>
      <c r="C56" s="76">
        <v>144727</v>
      </c>
      <c r="D56" s="75">
        <f t="shared" si="0"/>
        <v>0.48182105701206823</v>
      </c>
      <c r="E56" s="70">
        <f>_xlfn.NUMBERVALUE(CONCATENATE("20",RIGHT(Table1[[#This Row],[Month]],2)))</f>
        <v>2015</v>
      </c>
    </row>
    <row r="57" spans="1:5" x14ac:dyDescent="0.2">
      <c r="A57" s="74" t="s">
        <v>1368</v>
      </c>
      <c r="B57" s="76">
        <v>158668</v>
      </c>
      <c r="C57" s="76">
        <v>150442</v>
      </c>
      <c r="D57" s="75">
        <f t="shared" si="0"/>
        <v>0.48669405713176539</v>
      </c>
      <c r="E57" s="70">
        <f>_xlfn.NUMBERVALUE(CONCATENATE("20",RIGHT(Table1[[#This Row],[Month]],2)))</f>
        <v>2015</v>
      </c>
    </row>
    <row r="58" spans="1:5" x14ac:dyDescent="0.2">
      <c r="A58" s="74" t="s">
        <v>1369</v>
      </c>
      <c r="B58" s="76">
        <v>161630</v>
      </c>
      <c r="C58" s="76">
        <v>156479</v>
      </c>
      <c r="D58" s="75">
        <f t="shared" si="0"/>
        <v>0.49190371853672799</v>
      </c>
      <c r="E58" s="70">
        <f>_xlfn.NUMBERVALUE(CONCATENATE("20",RIGHT(Table1[[#This Row],[Month]],2)))</f>
        <v>2015</v>
      </c>
    </row>
    <row r="59" spans="1:5" x14ac:dyDescent="0.2">
      <c r="A59" s="74" t="s">
        <v>1370</v>
      </c>
      <c r="B59" s="76">
        <v>166046</v>
      </c>
      <c r="C59" s="76">
        <v>163536</v>
      </c>
      <c r="D59" s="75">
        <f t="shared" si="0"/>
        <v>0.49619214641576298</v>
      </c>
      <c r="E59" s="70">
        <f>_xlfn.NUMBERVALUE(CONCATENATE("20",RIGHT(Table1[[#This Row],[Month]],2)))</f>
        <v>2015</v>
      </c>
    </row>
    <row r="60" spans="1:5" x14ac:dyDescent="0.2">
      <c r="A60" s="74" t="s">
        <v>1371</v>
      </c>
      <c r="B60" s="76">
        <v>169455</v>
      </c>
      <c r="C60" s="76">
        <v>170511</v>
      </c>
      <c r="D60" s="75">
        <f t="shared" si="0"/>
        <v>0.50155309648611923</v>
      </c>
      <c r="E60" s="70">
        <f>_xlfn.NUMBERVALUE(CONCATENATE("20",RIGHT(Table1[[#This Row],[Month]],2)))</f>
        <v>2015</v>
      </c>
    </row>
    <row r="61" spans="1:5" x14ac:dyDescent="0.2">
      <c r="A61" s="74" t="s">
        <v>1372</v>
      </c>
      <c r="B61" s="76">
        <v>173291</v>
      </c>
      <c r="C61" s="76">
        <v>175654</v>
      </c>
      <c r="D61" s="75">
        <f t="shared" si="0"/>
        <v>0.50338592041725772</v>
      </c>
      <c r="E61" s="70">
        <f>_xlfn.NUMBERVALUE(CONCATENATE("20",RIGHT(Table1[[#This Row],[Month]],2)))</f>
        <v>2015</v>
      </c>
    </row>
    <row r="62" spans="1:5" x14ac:dyDescent="0.2">
      <c r="A62" s="74" t="s">
        <v>1373</v>
      </c>
      <c r="B62" s="76">
        <v>177077</v>
      </c>
      <c r="C62" s="76">
        <v>180878</v>
      </c>
      <c r="D62" s="75">
        <f t="shared" si="0"/>
        <v>0.50530932659133132</v>
      </c>
      <c r="E62" s="70">
        <f>_xlfn.NUMBERVALUE(CONCATENATE("20",RIGHT(Table1[[#This Row],[Month]],2)))</f>
        <v>2015</v>
      </c>
    </row>
    <row r="63" spans="1:5" x14ac:dyDescent="0.2">
      <c r="A63" s="74" t="s">
        <v>1374</v>
      </c>
      <c r="B63" s="76">
        <v>180115</v>
      </c>
      <c r="C63" s="76">
        <v>187582</v>
      </c>
      <c r="D63" s="75">
        <f t="shared" si="0"/>
        <v>0.51015374071586117</v>
      </c>
      <c r="E63" s="70">
        <f>_xlfn.NUMBERVALUE(CONCATENATE("20",RIGHT(Table1[[#This Row],[Month]],2)))</f>
        <v>2015</v>
      </c>
    </row>
    <row r="64" spans="1:5" x14ac:dyDescent="0.2">
      <c r="A64" s="74" t="s">
        <v>1375</v>
      </c>
      <c r="B64" s="76">
        <v>184196</v>
      </c>
      <c r="C64" s="76">
        <v>193322</v>
      </c>
      <c r="D64" s="75">
        <f t="shared" si="0"/>
        <v>0.51208684089235479</v>
      </c>
      <c r="E64" s="70">
        <f>_xlfn.NUMBERVALUE(CONCATENATE("20",RIGHT(Table1[[#This Row],[Month]],2)))</f>
        <v>2015</v>
      </c>
    </row>
    <row r="65" spans="1:5" x14ac:dyDescent="0.2">
      <c r="A65" s="74" t="s">
        <v>1376</v>
      </c>
      <c r="B65" s="76">
        <v>188456</v>
      </c>
      <c r="C65" s="76">
        <v>199425</v>
      </c>
      <c r="D65" s="75">
        <f t="shared" si="0"/>
        <v>0.51413964592233186</v>
      </c>
      <c r="E65" s="70">
        <f>_xlfn.NUMBERVALUE(CONCATENATE("20",RIGHT(Table1[[#This Row],[Month]],2)))</f>
        <v>2015</v>
      </c>
    </row>
    <row r="66" spans="1:5" x14ac:dyDescent="0.2">
      <c r="A66" s="74" t="s">
        <v>1377</v>
      </c>
      <c r="B66" s="76">
        <v>193890</v>
      </c>
      <c r="C66" s="76">
        <v>207379</v>
      </c>
      <c r="D66" s="75">
        <f t="shared" si="0"/>
        <v>0.51680792685206178</v>
      </c>
      <c r="E66" s="70">
        <f>_xlfn.NUMBERVALUE(CONCATENATE("20",RIGHT(Table1[[#This Row],[Month]],2)))</f>
        <v>2015</v>
      </c>
    </row>
    <row r="67" spans="1:5" x14ac:dyDescent="0.2">
      <c r="A67" s="74" t="s">
        <v>1378</v>
      </c>
      <c r="B67" s="76">
        <v>197027</v>
      </c>
      <c r="C67" s="76">
        <v>210955</v>
      </c>
      <c r="D67" s="75">
        <f t="shared" si="0"/>
        <v>0.51706938051188533</v>
      </c>
      <c r="E67" s="70">
        <f>_xlfn.NUMBERVALUE(CONCATENATE("20",RIGHT(Table1[[#This Row],[Month]],2)))</f>
        <v>2016</v>
      </c>
    </row>
    <row r="68" spans="1:5" x14ac:dyDescent="0.2">
      <c r="A68" s="74" t="s">
        <v>1379</v>
      </c>
      <c r="B68" s="76">
        <v>200936</v>
      </c>
      <c r="C68" s="76">
        <v>215379</v>
      </c>
      <c r="D68" s="75">
        <f t="shared" si="0"/>
        <v>0.51734624022675135</v>
      </c>
      <c r="E68" s="70">
        <f>_xlfn.NUMBERVALUE(CONCATENATE("20",RIGHT(Table1[[#This Row],[Month]],2)))</f>
        <v>2016</v>
      </c>
    </row>
    <row r="69" spans="1:5" x14ac:dyDescent="0.2">
      <c r="A69" s="74" t="s">
        <v>1380</v>
      </c>
      <c r="B69" s="76">
        <v>206255</v>
      </c>
      <c r="C69" s="76">
        <v>222494</v>
      </c>
      <c r="D69" s="75">
        <f t="shared" si="0"/>
        <v>0.51893765349890031</v>
      </c>
      <c r="E69" s="70">
        <f>_xlfn.NUMBERVALUE(CONCATENATE("20",RIGHT(Table1[[#This Row],[Month]],2)))</f>
        <v>2016</v>
      </c>
    </row>
    <row r="70" spans="1:5" x14ac:dyDescent="0.2">
      <c r="A70" s="74" t="s">
        <v>1381</v>
      </c>
      <c r="B70" s="76">
        <v>212097</v>
      </c>
      <c r="C70" s="76">
        <v>228760</v>
      </c>
      <c r="D70" s="75">
        <f t="shared" si="0"/>
        <v>0.51889841830797745</v>
      </c>
      <c r="E70" s="70">
        <f>_xlfn.NUMBERVALUE(CONCATENATE("20",RIGHT(Table1[[#This Row],[Month]],2)))</f>
        <v>2016</v>
      </c>
    </row>
    <row r="71" spans="1:5" x14ac:dyDescent="0.2">
      <c r="A71" s="74" t="s">
        <v>1382</v>
      </c>
      <c r="B71" s="76">
        <v>217716</v>
      </c>
      <c r="C71" s="76">
        <v>235286</v>
      </c>
      <c r="D71" s="75">
        <f t="shared" ref="D71:D121" si="3">C71/(C71+B71)</f>
        <v>0.51939285036269156</v>
      </c>
      <c r="E71" s="70">
        <f>_xlfn.NUMBERVALUE(CONCATENATE("20",RIGHT(Table1[[#This Row],[Month]],2)))</f>
        <v>2016</v>
      </c>
    </row>
    <row r="72" spans="1:5" x14ac:dyDescent="0.2">
      <c r="A72" s="74" t="s">
        <v>1383</v>
      </c>
      <c r="B72" s="76">
        <v>223829</v>
      </c>
      <c r="C72" s="76">
        <v>242964</v>
      </c>
      <c r="D72" s="75">
        <f t="shared" si="3"/>
        <v>0.52049623709010207</v>
      </c>
      <c r="E72" s="70">
        <f>_xlfn.NUMBERVALUE(CONCATENATE("20",RIGHT(Table1[[#This Row],[Month]],2)))</f>
        <v>2016</v>
      </c>
    </row>
    <row r="73" spans="1:5" x14ac:dyDescent="0.2">
      <c r="A73" s="74" t="s">
        <v>1384</v>
      </c>
      <c r="B73" s="76">
        <v>230354</v>
      </c>
      <c r="C73" s="76">
        <v>250726</v>
      </c>
      <c r="D73" s="75">
        <f t="shared" si="3"/>
        <v>0.52117319364762615</v>
      </c>
      <c r="E73" s="70">
        <f>_xlfn.NUMBERVALUE(CONCATENATE("20",RIGHT(Table1[[#This Row],[Month]],2)))</f>
        <v>2016</v>
      </c>
    </row>
    <row r="74" spans="1:5" x14ac:dyDescent="0.2">
      <c r="A74" s="74" t="s">
        <v>1385</v>
      </c>
      <c r="B74" s="76">
        <v>236726</v>
      </c>
      <c r="C74" s="76">
        <v>259327</v>
      </c>
      <c r="D74" s="75">
        <f t="shared" si="3"/>
        <v>0.52278083188691526</v>
      </c>
      <c r="E74" s="70">
        <f>_xlfn.NUMBERVALUE(CONCATENATE("20",RIGHT(Table1[[#This Row],[Month]],2)))</f>
        <v>2016</v>
      </c>
    </row>
    <row r="75" spans="1:5" x14ac:dyDescent="0.2">
      <c r="A75" s="74" t="s">
        <v>1386</v>
      </c>
      <c r="B75" s="76">
        <v>242763</v>
      </c>
      <c r="C75" s="76">
        <v>269359</v>
      </c>
      <c r="D75" s="75">
        <f t="shared" si="3"/>
        <v>0.5259664689273259</v>
      </c>
      <c r="E75" s="70">
        <f>_xlfn.NUMBERVALUE(CONCATENATE("20",RIGHT(Table1[[#This Row],[Month]],2)))</f>
        <v>2016</v>
      </c>
    </row>
    <row r="76" spans="1:5" x14ac:dyDescent="0.2">
      <c r="A76" s="74" t="s">
        <v>1387</v>
      </c>
      <c r="B76" s="76">
        <v>248706</v>
      </c>
      <c r="C76" s="76">
        <v>274767</v>
      </c>
      <c r="D76" s="75">
        <f t="shared" si="3"/>
        <v>0.52489240132728909</v>
      </c>
      <c r="E76" s="70">
        <f>_xlfn.NUMBERVALUE(CONCATENATE("20",RIGHT(Table1[[#This Row],[Month]],2)))</f>
        <v>2016</v>
      </c>
    </row>
    <row r="77" spans="1:5" x14ac:dyDescent="0.2">
      <c r="A77" s="74" t="s">
        <v>1388</v>
      </c>
      <c r="B77" s="76">
        <v>256564</v>
      </c>
      <c r="C77" s="76">
        <v>281033</v>
      </c>
      <c r="D77" s="75">
        <f t="shared" si="3"/>
        <v>0.5227577534844875</v>
      </c>
      <c r="E77" s="70">
        <f>_xlfn.NUMBERVALUE(CONCATENATE("20",RIGHT(Table1[[#This Row],[Month]],2)))</f>
        <v>2016</v>
      </c>
    </row>
    <row r="78" spans="1:5" x14ac:dyDescent="0.2">
      <c r="A78" s="74" t="s">
        <v>1389</v>
      </c>
      <c r="B78" s="76">
        <v>266775</v>
      </c>
      <c r="C78" s="76">
        <v>294110</v>
      </c>
      <c r="D78" s="75">
        <f t="shared" si="3"/>
        <v>0.52436774026761279</v>
      </c>
      <c r="E78" s="70">
        <f>_xlfn.NUMBERVALUE(CONCATENATE("20",RIGHT(Table1[[#This Row],[Month]],2)))</f>
        <v>2016</v>
      </c>
    </row>
    <row r="79" spans="1:5" x14ac:dyDescent="0.2">
      <c r="A79" s="74" t="s">
        <v>1390</v>
      </c>
      <c r="B79" s="76">
        <v>272432</v>
      </c>
      <c r="C79" s="76">
        <v>299508</v>
      </c>
      <c r="D79" s="75">
        <f t="shared" si="3"/>
        <v>0.52367031506801409</v>
      </c>
      <c r="E79" s="70">
        <f>_xlfn.NUMBERVALUE(CONCATENATE("20",RIGHT(Table1[[#This Row],[Month]],2)))</f>
        <v>2017</v>
      </c>
    </row>
    <row r="80" spans="1:5" x14ac:dyDescent="0.2">
      <c r="A80" s="74" t="s">
        <v>1391</v>
      </c>
      <c r="B80" s="76">
        <v>278679</v>
      </c>
      <c r="C80" s="76">
        <v>305354</v>
      </c>
      <c r="D80" s="75">
        <f t="shared" si="3"/>
        <v>0.52283689449055104</v>
      </c>
      <c r="E80" s="70">
        <f>_xlfn.NUMBERVALUE(CONCATENATE("20",RIGHT(Table1[[#This Row],[Month]],2)))</f>
        <v>2017</v>
      </c>
    </row>
    <row r="81" spans="1:5" x14ac:dyDescent="0.2">
      <c r="A81" s="74" t="s">
        <v>1392</v>
      </c>
      <c r="B81" s="76">
        <v>286063</v>
      </c>
      <c r="C81" s="76">
        <v>315525</v>
      </c>
      <c r="D81" s="75">
        <f t="shared" si="3"/>
        <v>0.52448685811552087</v>
      </c>
      <c r="E81" s="70">
        <f>_xlfn.NUMBERVALUE(CONCATENATE("20",RIGHT(Table1[[#This Row],[Month]],2)))</f>
        <v>2017</v>
      </c>
    </row>
    <row r="82" spans="1:5" x14ac:dyDescent="0.2">
      <c r="A82" s="74" t="s">
        <v>1393</v>
      </c>
      <c r="B82" s="76">
        <v>293363</v>
      </c>
      <c r="C82" s="76">
        <v>321486</v>
      </c>
      <c r="D82" s="75">
        <f t="shared" si="3"/>
        <v>0.52286984283946136</v>
      </c>
      <c r="E82" s="70">
        <f>_xlfn.NUMBERVALUE(CONCATENATE("20",RIGHT(Table1[[#This Row],[Month]],2)))</f>
        <v>2017</v>
      </c>
    </row>
    <row r="83" spans="1:5" x14ac:dyDescent="0.2">
      <c r="A83" s="74" t="s">
        <v>1394</v>
      </c>
      <c r="B83" s="76">
        <v>302008</v>
      </c>
      <c r="C83" s="76">
        <v>329524</v>
      </c>
      <c r="D83" s="75">
        <f t="shared" si="3"/>
        <v>0.52178511936053917</v>
      </c>
      <c r="E83" s="70">
        <f>_xlfn.NUMBERVALUE(CONCATENATE("20",RIGHT(Table1[[#This Row],[Month]],2)))</f>
        <v>2017</v>
      </c>
    </row>
    <row r="84" spans="1:5" x14ac:dyDescent="0.2">
      <c r="A84" s="74" t="s">
        <v>1395</v>
      </c>
      <c r="B84" s="76">
        <v>309795</v>
      </c>
      <c r="C84" s="76">
        <v>338338</v>
      </c>
      <c r="D84" s="75">
        <f t="shared" si="3"/>
        <v>0.52201940033912797</v>
      </c>
      <c r="E84" s="70">
        <f>_xlfn.NUMBERVALUE(CONCATENATE("20",RIGHT(Table1[[#This Row],[Month]],2)))</f>
        <v>2017</v>
      </c>
    </row>
    <row r="85" spans="1:5" x14ac:dyDescent="0.2">
      <c r="A85" s="74" t="s">
        <v>1396</v>
      </c>
      <c r="B85" s="76">
        <v>317202</v>
      </c>
      <c r="C85" s="76">
        <v>346140</v>
      </c>
      <c r="D85" s="75">
        <f t="shared" si="3"/>
        <v>0.52181227782953588</v>
      </c>
      <c r="E85" s="70">
        <f>_xlfn.NUMBERVALUE(CONCATENATE("20",RIGHT(Table1[[#This Row],[Month]],2)))</f>
        <v>2017</v>
      </c>
    </row>
    <row r="86" spans="1:5" x14ac:dyDescent="0.2">
      <c r="A86" s="74" t="s">
        <v>1397</v>
      </c>
      <c r="B86" s="76">
        <v>324870</v>
      </c>
      <c r="C86" s="76">
        <v>354990</v>
      </c>
      <c r="D86" s="75">
        <f t="shared" si="3"/>
        <v>0.52215161945106348</v>
      </c>
      <c r="E86" s="70">
        <f>_xlfn.NUMBERVALUE(CONCATENATE("20",RIGHT(Table1[[#This Row],[Month]],2)))</f>
        <v>2017</v>
      </c>
    </row>
    <row r="87" spans="1:5" x14ac:dyDescent="0.2">
      <c r="A87" s="74" t="s">
        <v>1398</v>
      </c>
      <c r="B87" s="76">
        <v>332589</v>
      </c>
      <c r="C87" s="76">
        <v>368411</v>
      </c>
      <c r="D87" s="75">
        <f t="shared" si="3"/>
        <v>0.52555064194008561</v>
      </c>
      <c r="E87" s="70">
        <f>_xlfn.NUMBERVALUE(CONCATENATE("20",RIGHT(Table1[[#This Row],[Month]],2)))</f>
        <v>2017</v>
      </c>
    </row>
    <row r="88" spans="1:5" x14ac:dyDescent="0.2">
      <c r="A88" s="74" t="s">
        <v>1399</v>
      </c>
      <c r="B88" s="76">
        <v>339254</v>
      </c>
      <c r="C88" s="76">
        <v>375203</v>
      </c>
      <c r="D88" s="75">
        <f t="shared" si="3"/>
        <v>0.52515826704756197</v>
      </c>
      <c r="E88" s="70">
        <f>_xlfn.NUMBERVALUE(CONCATENATE("20",RIGHT(Table1[[#This Row],[Month]],2)))</f>
        <v>2017</v>
      </c>
    </row>
    <row r="89" spans="1:5" x14ac:dyDescent="0.2">
      <c r="A89" s="74" t="s">
        <v>1400</v>
      </c>
      <c r="B89" s="76">
        <v>347657</v>
      </c>
      <c r="C89" s="76">
        <v>383643</v>
      </c>
      <c r="D89" s="75">
        <f t="shared" si="3"/>
        <v>0.52460412963216185</v>
      </c>
      <c r="E89" s="70">
        <f>_xlfn.NUMBERVALUE(CONCATENATE("20",RIGHT(Table1[[#This Row],[Month]],2)))</f>
        <v>2017</v>
      </c>
    </row>
    <row r="90" spans="1:5" x14ac:dyDescent="0.2">
      <c r="A90" s="74" t="s">
        <v>1401</v>
      </c>
      <c r="B90" s="76">
        <v>357847</v>
      </c>
      <c r="C90" s="76">
        <v>398602</v>
      </c>
      <c r="D90" s="75">
        <f t="shared" si="3"/>
        <v>0.52693836597047516</v>
      </c>
      <c r="E90" s="70">
        <f>_xlfn.NUMBERVALUE(CONCATENATE("20",RIGHT(Table1[[#This Row],[Month]],2)))</f>
        <v>2017</v>
      </c>
    </row>
    <row r="91" spans="1:5" x14ac:dyDescent="0.2">
      <c r="A91" s="74" t="s">
        <v>1402</v>
      </c>
      <c r="B91" s="76">
        <v>363873</v>
      </c>
      <c r="C91" s="76">
        <v>404586</v>
      </c>
      <c r="D91" s="75">
        <f t="shared" si="3"/>
        <v>0.5264900274445351</v>
      </c>
      <c r="E91" s="70">
        <f>_xlfn.NUMBERVALUE(CONCATENATE("20",RIGHT(Table1[[#This Row],[Month]],2)))</f>
        <v>2018</v>
      </c>
    </row>
    <row r="92" spans="1:5" x14ac:dyDescent="0.2">
      <c r="A92" s="74" t="s">
        <v>1403</v>
      </c>
      <c r="B92" s="76">
        <v>372306</v>
      </c>
      <c r="C92" s="76">
        <v>412998</v>
      </c>
      <c r="D92" s="75">
        <f t="shared" si="3"/>
        <v>0.52590843800617337</v>
      </c>
      <c r="E92" s="70">
        <f>_xlfn.NUMBERVALUE(CONCATENATE("20",RIGHT(Table1[[#This Row],[Month]],2)))</f>
        <v>2018</v>
      </c>
    </row>
    <row r="93" spans="1:5" x14ac:dyDescent="0.2">
      <c r="A93" s="74" t="s">
        <v>1404</v>
      </c>
      <c r="B93" s="76">
        <v>383476</v>
      </c>
      <c r="C93" s="76">
        <v>428271</v>
      </c>
      <c r="D93" s="75">
        <f t="shared" si="3"/>
        <v>0.52759172500791507</v>
      </c>
      <c r="E93" s="70">
        <f>_xlfn.NUMBERVALUE(CONCATENATE("20",RIGHT(Table1[[#This Row],[Month]],2)))</f>
        <v>2018</v>
      </c>
    </row>
    <row r="94" spans="1:5" x14ac:dyDescent="0.2">
      <c r="A94" s="74" t="s">
        <v>1405</v>
      </c>
      <c r="B94" s="76">
        <v>393414</v>
      </c>
      <c r="C94" s="76">
        <v>437956</v>
      </c>
      <c r="D94" s="75">
        <f t="shared" si="3"/>
        <v>0.5267883132660548</v>
      </c>
      <c r="E94" s="70">
        <f>_xlfn.NUMBERVALUE(CONCATENATE("20",RIGHT(Table1[[#This Row],[Month]],2)))</f>
        <v>2018</v>
      </c>
    </row>
    <row r="95" spans="1:5" x14ac:dyDescent="0.2">
      <c r="A95" s="74" t="s">
        <v>1406</v>
      </c>
      <c r="B95" s="76">
        <v>404900</v>
      </c>
      <c r="C95" s="76">
        <v>450778</v>
      </c>
      <c r="D95" s="75">
        <f t="shared" si="3"/>
        <v>0.52680798150706221</v>
      </c>
      <c r="E95" s="70">
        <f>_xlfn.NUMBERVALUE(CONCATENATE("20",RIGHT(Table1[[#This Row],[Month]],2)))</f>
        <v>2018</v>
      </c>
    </row>
    <row r="96" spans="1:5" x14ac:dyDescent="0.2">
      <c r="A96" s="74" t="s">
        <v>1407</v>
      </c>
      <c r="B96" s="76">
        <v>415075</v>
      </c>
      <c r="C96" s="76">
        <v>465638</v>
      </c>
      <c r="D96" s="75">
        <f t="shared" si="3"/>
        <v>0.52870571911621611</v>
      </c>
      <c r="E96" s="70">
        <f>_xlfn.NUMBERVALUE(CONCATENATE("20",RIGHT(Table1[[#This Row],[Month]],2)))</f>
        <v>2018</v>
      </c>
    </row>
    <row r="97" spans="1:5" x14ac:dyDescent="0.2">
      <c r="A97" s="74" t="s">
        <v>1408</v>
      </c>
      <c r="B97" s="76">
        <v>424456</v>
      </c>
      <c r="C97" s="76">
        <v>485855</v>
      </c>
      <c r="D97" s="75">
        <f t="shared" si="3"/>
        <v>0.53372418876625682</v>
      </c>
      <c r="E97" s="70">
        <f>_xlfn.NUMBERVALUE(CONCATENATE("20",RIGHT(Table1[[#This Row],[Month]],2)))</f>
        <v>2018</v>
      </c>
    </row>
    <row r="98" spans="1:5" x14ac:dyDescent="0.2">
      <c r="A98" s="74" t="s">
        <v>1409</v>
      </c>
      <c r="B98" s="76">
        <v>434318</v>
      </c>
      <c r="C98" s="76">
        <v>512340</v>
      </c>
      <c r="D98" s="75">
        <f t="shared" si="3"/>
        <v>0.54120918008404306</v>
      </c>
      <c r="E98" s="70">
        <f>_xlfn.NUMBERVALUE(CONCATENATE("20",RIGHT(Table1[[#This Row],[Month]],2)))</f>
        <v>2018</v>
      </c>
    </row>
    <row r="99" spans="1:5" x14ac:dyDescent="0.2">
      <c r="A99" s="74" t="s">
        <v>1410</v>
      </c>
      <c r="B99" s="76">
        <v>444966</v>
      </c>
      <c r="C99" s="76">
        <v>546236</v>
      </c>
      <c r="D99" s="75">
        <f t="shared" si="3"/>
        <v>0.55108444091113618</v>
      </c>
      <c r="E99" s="70">
        <f>_xlfn.NUMBERVALUE(CONCATENATE("20",RIGHT(Table1[[#This Row],[Month]],2)))</f>
        <v>2018</v>
      </c>
    </row>
    <row r="100" spans="1:5" x14ac:dyDescent="0.2">
      <c r="A100" s="74" t="s">
        <v>1411</v>
      </c>
      <c r="B100" s="76">
        <v>454631</v>
      </c>
      <c r="C100" s="76">
        <v>570645</v>
      </c>
      <c r="D100" s="75">
        <f t="shared" si="3"/>
        <v>0.55657696074032748</v>
      </c>
      <c r="E100" s="70">
        <f>_xlfn.NUMBERVALUE(CONCATENATE("20",RIGHT(Table1[[#This Row],[Month]],2)))</f>
        <v>2018</v>
      </c>
    </row>
    <row r="101" spans="1:5" x14ac:dyDescent="0.2">
      <c r="A101" s="74" t="s">
        <v>1412</v>
      </c>
      <c r="B101" s="76">
        <v>467400</v>
      </c>
      <c r="C101" s="76">
        <v>600464</v>
      </c>
      <c r="D101" s="75">
        <f t="shared" si="3"/>
        <v>0.56230381396882001</v>
      </c>
      <c r="E101" s="70">
        <f>_xlfn.NUMBERVALUE(CONCATENATE("20",RIGHT(Table1[[#This Row],[Month]],2)))</f>
        <v>2018</v>
      </c>
    </row>
    <row r="102" spans="1:5" x14ac:dyDescent="0.2">
      <c r="A102" s="74" t="s">
        <v>1413</v>
      </c>
      <c r="B102" s="76">
        <v>480339</v>
      </c>
      <c r="C102" s="76">
        <v>637425</v>
      </c>
      <c r="D102" s="75">
        <f t="shared" si="3"/>
        <v>0.57026796354149889</v>
      </c>
      <c r="E102" s="70">
        <f>_xlfn.NUMBERVALUE(CONCATENATE("20",RIGHT(Table1[[#This Row],[Month]],2)))</f>
        <v>2018</v>
      </c>
    </row>
    <row r="103" spans="1:5" x14ac:dyDescent="0.2">
      <c r="A103" s="74" t="s">
        <v>1414</v>
      </c>
      <c r="B103" s="76">
        <v>486515</v>
      </c>
      <c r="C103" s="76">
        <v>647964</v>
      </c>
      <c r="D103" s="75">
        <f t="shared" si="3"/>
        <v>0.57115557008988271</v>
      </c>
      <c r="E103" s="70">
        <f>_xlfn.NUMBERVALUE(CONCATENATE("20",RIGHT(Table1[[#This Row],[Month]],2)))</f>
        <v>2019</v>
      </c>
    </row>
    <row r="104" spans="1:5" x14ac:dyDescent="0.2">
      <c r="A104" s="74" t="s">
        <v>1415</v>
      </c>
      <c r="B104" s="76">
        <v>493334</v>
      </c>
      <c r="C104" s="76">
        <v>658036</v>
      </c>
      <c r="D104" s="75">
        <f t="shared" si="3"/>
        <v>0.5715243579388033</v>
      </c>
      <c r="E104" s="70">
        <f>_xlfn.NUMBERVALUE(CONCATENATE("20",RIGHT(Table1[[#This Row],[Month]],2)))</f>
        <v>2019</v>
      </c>
    </row>
    <row r="105" spans="1:5" x14ac:dyDescent="0.2">
      <c r="A105" s="74" t="s">
        <v>1416</v>
      </c>
      <c r="B105" s="76">
        <v>501344</v>
      </c>
      <c r="C105" s="76">
        <v>677665</v>
      </c>
      <c r="D105" s="75">
        <f t="shared" si="3"/>
        <v>0.57477508653453879</v>
      </c>
      <c r="E105" s="70">
        <f>_xlfn.NUMBERVALUE(CONCATENATE("20",RIGHT(Table1[[#This Row],[Month]],2)))</f>
        <v>2019</v>
      </c>
    </row>
    <row r="106" spans="1:5" x14ac:dyDescent="0.2">
      <c r="A106" s="74" t="s">
        <v>1417</v>
      </c>
      <c r="B106" s="76">
        <v>507272</v>
      </c>
      <c r="C106" s="76">
        <v>692992</v>
      </c>
      <c r="D106" s="75">
        <f t="shared" si="3"/>
        <v>0.57736631274452954</v>
      </c>
      <c r="E106" s="70">
        <f>_xlfn.NUMBERVALUE(CONCATENATE("20",RIGHT(Table1[[#This Row],[Month]],2)))</f>
        <v>2019</v>
      </c>
    </row>
    <row r="107" spans="1:5" x14ac:dyDescent="0.2">
      <c r="A107" s="74" t="s">
        <v>1418</v>
      </c>
      <c r="B107" s="76">
        <v>514389</v>
      </c>
      <c r="C107" s="76">
        <v>714261</v>
      </c>
      <c r="D107" s="75">
        <f t="shared" si="3"/>
        <v>0.58133805396166527</v>
      </c>
      <c r="E107" s="70">
        <f>_xlfn.NUMBERVALUE(CONCATENATE("20",RIGHT(Table1[[#This Row],[Month]],2)))</f>
        <v>2019</v>
      </c>
    </row>
    <row r="108" spans="1:5" x14ac:dyDescent="0.2">
      <c r="A108" s="74" t="s">
        <v>1419</v>
      </c>
      <c r="B108" s="76">
        <v>521511</v>
      </c>
      <c r="C108" s="76">
        <v>744957</v>
      </c>
      <c r="D108" s="75">
        <f t="shared" si="3"/>
        <v>0.58821620443627476</v>
      </c>
      <c r="E108" s="70">
        <f>_xlfn.NUMBERVALUE(CONCATENATE("20",RIGHT(Table1[[#This Row],[Month]],2)))</f>
        <v>2019</v>
      </c>
    </row>
    <row r="109" spans="1:5" x14ac:dyDescent="0.2">
      <c r="A109" s="74" t="s">
        <v>1420</v>
      </c>
      <c r="B109" s="76">
        <v>529323</v>
      </c>
      <c r="C109" s="76">
        <v>764615</v>
      </c>
      <c r="D109" s="75">
        <f t="shared" si="3"/>
        <v>0.59092089420049487</v>
      </c>
      <c r="E109" s="70">
        <f>_xlfn.NUMBERVALUE(CONCATENATE("20",RIGHT(Table1[[#This Row],[Month]],2)))</f>
        <v>2019</v>
      </c>
    </row>
    <row r="110" spans="1:5" x14ac:dyDescent="0.2">
      <c r="A110" s="74" t="s">
        <v>1421</v>
      </c>
      <c r="B110" s="76">
        <v>536554</v>
      </c>
      <c r="C110" s="76">
        <v>785854</v>
      </c>
      <c r="D110" s="75">
        <f t="shared" si="3"/>
        <v>0.59425986533656783</v>
      </c>
      <c r="E110" s="70">
        <f>_xlfn.NUMBERVALUE(CONCATENATE("20",RIGHT(Table1[[#This Row],[Month]],2)))</f>
        <v>2019</v>
      </c>
    </row>
    <row r="111" spans="1:5" x14ac:dyDescent="0.2">
      <c r="A111" s="74" t="s">
        <v>1422</v>
      </c>
      <c r="B111" s="76">
        <v>542480</v>
      </c>
      <c r="C111" s="76">
        <v>813061</v>
      </c>
      <c r="D111" s="75">
        <f t="shared" si="3"/>
        <v>0.59980553889554056</v>
      </c>
      <c r="E111" s="70">
        <f>_xlfn.NUMBERVALUE(CONCATENATE("20",RIGHT(Table1[[#This Row],[Month]],2)))</f>
        <v>2019</v>
      </c>
    </row>
    <row r="112" spans="1:5" x14ac:dyDescent="0.2">
      <c r="A112" s="74" t="s">
        <v>1423</v>
      </c>
      <c r="B112" s="76">
        <v>548924</v>
      </c>
      <c r="C112" s="76">
        <v>838014</v>
      </c>
      <c r="D112" s="75">
        <f t="shared" si="3"/>
        <v>0.60421878988101851</v>
      </c>
      <c r="E112" s="70">
        <f>_xlfn.NUMBERVALUE(CONCATENATE("20",RIGHT(Table1[[#This Row],[Month]],2)))</f>
        <v>2019</v>
      </c>
    </row>
    <row r="113" spans="1:5" x14ac:dyDescent="0.2">
      <c r="A113" s="74" t="s">
        <v>1424</v>
      </c>
      <c r="B113" s="76">
        <v>556563</v>
      </c>
      <c r="C113" s="76">
        <v>857218</v>
      </c>
      <c r="D113" s="75">
        <f t="shared" si="3"/>
        <v>0.60633011760661659</v>
      </c>
      <c r="E113" s="70">
        <f>_xlfn.NUMBERVALUE(CONCATENATE("20",RIGHT(Table1[[#This Row],[Month]],2)))</f>
        <v>2019</v>
      </c>
    </row>
    <row r="114" spans="1:5" x14ac:dyDescent="0.2">
      <c r="A114" s="74" t="s">
        <v>1425</v>
      </c>
      <c r="B114" s="76">
        <v>564148</v>
      </c>
      <c r="C114" s="76">
        <v>879455</v>
      </c>
      <c r="D114" s="75">
        <f t="shared" si="3"/>
        <v>0.60920834883274699</v>
      </c>
      <c r="E114" s="70">
        <f>_xlfn.NUMBERVALUE(CONCATENATE("20",RIGHT(Table1[[#This Row],[Month]],2)))</f>
        <v>2019</v>
      </c>
    </row>
    <row r="115" spans="1:5" x14ac:dyDescent="0.2">
      <c r="A115" s="74" t="s">
        <v>1426</v>
      </c>
      <c r="B115" s="76">
        <v>569284</v>
      </c>
      <c r="C115" s="76">
        <v>901150</v>
      </c>
      <c r="D115" s="75">
        <f t="shared" si="3"/>
        <v>0.61284627531735525</v>
      </c>
      <c r="E115" s="70">
        <f>_xlfn.NUMBERVALUE(CONCATENATE("20",RIGHT(Table1[[#This Row],[Month]],2)))</f>
        <v>2020</v>
      </c>
    </row>
    <row r="116" spans="1:5" x14ac:dyDescent="0.2">
      <c r="A116" s="74" t="s">
        <v>1427</v>
      </c>
      <c r="B116" s="76">
        <v>575568</v>
      </c>
      <c r="C116" s="76">
        <v>912198</v>
      </c>
      <c r="D116" s="75">
        <f t="shared" si="3"/>
        <v>0.61313271038590744</v>
      </c>
      <c r="E116" s="70">
        <f>_xlfn.NUMBERVALUE(CONCATENATE("20",RIGHT(Table1[[#This Row],[Month]],2)))</f>
        <v>2020</v>
      </c>
    </row>
    <row r="117" spans="1:5" x14ac:dyDescent="0.2">
      <c r="A117" s="74" t="s">
        <v>1428</v>
      </c>
      <c r="B117" s="76">
        <v>578508</v>
      </c>
      <c r="C117" s="76">
        <v>927069</v>
      </c>
      <c r="D117" s="75">
        <f t="shared" si="3"/>
        <v>0.6157566168983718</v>
      </c>
      <c r="E117" s="70">
        <f>_xlfn.NUMBERVALUE(CONCATENATE("20",RIGHT(Table1[[#This Row],[Month]],2)))</f>
        <v>2020</v>
      </c>
    </row>
    <row r="118" spans="1:5" x14ac:dyDescent="0.2">
      <c r="A118" s="74" t="s">
        <v>1429</v>
      </c>
      <c r="B118" s="76">
        <v>580690</v>
      </c>
      <c r="C118" s="76">
        <v>935111</v>
      </c>
      <c r="D118" s="75">
        <f t="shared" si="3"/>
        <v>0.61690881586699042</v>
      </c>
      <c r="E118" s="70">
        <f>_xlfn.NUMBERVALUE(CONCATENATE("20",RIGHT(Table1[[#This Row],[Month]],2)))</f>
        <v>2020</v>
      </c>
    </row>
    <row r="119" spans="1:5" x14ac:dyDescent="0.2">
      <c r="A119" s="74" t="s">
        <v>1430</v>
      </c>
      <c r="B119" s="76">
        <v>584896</v>
      </c>
      <c r="C119" s="76">
        <v>949130</v>
      </c>
      <c r="D119" s="75">
        <f t="shared" si="3"/>
        <v>0.61871832680802019</v>
      </c>
      <c r="E119" s="70">
        <f>_xlfn.NUMBERVALUE(CONCATENATE("20",RIGHT(Table1[[#This Row],[Month]],2)))</f>
        <v>2020</v>
      </c>
    </row>
    <row r="120" spans="1:5" x14ac:dyDescent="0.2">
      <c r="A120" s="74" t="s">
        <v>1431</v>
      </c>
      <c r="B120" s="76">
        <v>589121</v>
      </c>
      <c r="C120" s="76">
        <v>969880</v>
      </c>
      <c r="D120" s="75">
        <f t="shared" si="3"/>
        <v>0.6221163424526347</v>
      </c>
      <c r="E120" s="70">
        <f>_xlfn.NUMBERVALUE(CONCATENATE("20",RIGHT(Table1[[#This Row],[Month]],2)))</f>
        <v>2020</v>
      </c>
    </row>
    <row r="121" spans="1:5" x14ac:dyDescent="0.2">
      <c r="A121" s="74" t="s">
        <v>1432</v>
      </c>
      <c r="B121" s="76">
        <v>594038</v>
      </c>
      <c r="C121" s="76">
        <v>988954</v>
      </c>
      <c r="D121" s="75">
        <f t="shared" si="3"/>
        <v>0.62473720650514974</v>
      </c>
      <c r="E121" s="70">
        <f>_xlfn.NUMBERVALUE(CONCATENATE("20",RIGHT(Table1[[#This Row],[Month]],2)))</f>
        <v>2020</v>
      </c>
    </row>
    <row r="122" spans="1:5" x14ac:dyDescent="0.2">
      <c r="A122" s="74" t="s">
        <v>1433</v>
      </c>
      <c r="B122" s="77">
        <v>600143</v>
      </c>
      <c r="C122" s="77">
        <v>1008118</v>
      </c>
      <c r="D122" s="78">
        <f>C122/(C122+B122)</f>
        <v>0.6268373106106534</v>
      </c>
      <c r="E122" s="70">
        <f>_xlfn.NUMBERVALUE(CONCATENATE("20",RIGHT(Table1[[#This Row],[Month]],2)))</f>
        <v>2020</v>
      </c>
    </row>
    <row r="123" spans="1:5" x14ac:dyDescent="0.2">
      <c r="A123" s="79"/>
    </row>
    <row r="124" spans="1:5" x14ac:dyDescent="0.2">
      <c r="A124" s="111" t="s">
        <v>1434</v>
      </c>
      <c r="B124" s="111"/>
      <c r="C124" s="111"/>
      <c r="D124" s="111"/>
    </row>
    <row r="125" spans="1:5" x14ac:dyDescent="0.2">
      <c r="A125" s="111"/>
      <c r="B125" s="111"/>
      <c r="C125" s="111"/>
      <c r="D125" s="111"/>
    </row>
    <row r="126" spans="1:5" x14ac:dyDescent="0.2">
      <c r="A126" s="112" t="s">
        <v>1435</v>
      </c>
      <c r="B126" s="112"/>
      <c r="C126" s="112"/>
      <c r="D126" s="112"/>
    </row>
    <row r="127" spans="1:5" x14ac:dyDescent="0.2">
      <c r="A127" s="112"/>
      <c r="B127" s="112"/>
      <c r="C127" s="112"/>
      <c r="D127" s="112"/>
    </row>
  </sheetData>
  <mergeCells count="3">
    <mergeCell ref="A124:D125"/>
    <mergeCell ref="A126:D127"/>
    <mergeCell ref="H4:I4"/>
  </mergeCells>
  <hyperlinks>
    <hyperlink ref="A2" r:id="rId1" xr:uid="{80661C26-F71B-4CE3-8CC8-86CB36EA7E03}"/>
    <hyperlink ref="A126" r:id="rId2" xr:uid="{D8A0C142-2FB7-4488-A12D-48940CB8302F}"/>
  </hyperlinks>
  <pageMargins left="0.7" right="0.7" top="0.75" bottom="0.75" header="0.3" footer="0.3"/>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D437-DC1F-4311-BAB3-337DBB2387D0}">
  <dimension ref="A1:AK95"/>
  <sheetViews>
    <sheetView topLeftCell="A67" workbookViewId="0">
      <selection activeCell="F96" sqref="F96"/>
    </sheetView>
  </sheetViews>
  <sheetFormatPr defaultRowHeight="15" x14ac:dyDescent="0.25"/>
  <cols>
    <col min="1" max="1" width="89.5703125" customWidth="1"/>
  </cols>
  <sheetData>
    <row r="1" spans="1:37" x14ac:dyDescent="0.25">
      <c r="A1" t="s">
        <v>701</v>
      </c>
    </row>
    <row r="2" spans="1:37" x14ac:dyDescent="0.25">
      <c r="A2" t="s">
        <v>702</v>
      </c>
    </row>
    <row r="3" spans="1:37" x14ac:dyDescent="0.25">
      <c r="A3" t="s">
        <v>703</v>
      </c>
    </row>
    <row r="4" spans="1:37" x14ac:dyDescent="0.25">
      <c r="A4" t="s">
        <v>93</v>
      </c>
    </row>
    <row r="5" spans="1:37" x14ac:dyDescent="0.25">
      <c r="B5" t="s">
        <v>94</v>
      </c>
      <c r="C5" t="s">
        <v>95</v>
      </c>
      <c r="D5" t="s">
        <v>96</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97</v>
      </c>
    </row>
    <row r="6" spans="1:37" x14ac:dyDescent="0.25">
      <c r="A6" s="53" t="s">
        <v>704</v>
      </c>
      <c r="B6" t="s">
        <v>705</v>
      </c>
      <c r="C6" t="s">
        <v>706</v>
      </c>
      <c r="D6" t="s">
        <v>190</v>
      </c>
      <c r="F6">
        <v>13684.958008</v>
      </c>
      <c r="G6">
        <v>14333.230469</v>
      </c>
      <c r="H6">
        <v>14327.020508</v>
      </c>
      <c r="I6">
        <v>14365.350586</v>
      </c>
      <c r="J6">
        <v>14366.454102</v>
      </c>
      <c r="K6">
        <v>14341.867188</v>
      </c>
      <c r="L6">
        <v>14287.131836</v>
      </c>
      <c r="M6">
        <v>14207.238281</v>
      </c>
      <c r="N6">
        <v>14125.375</v>
      </c>
      <c r="O6">
        <v>14028.778319999999</v>
      </c>
      <c r="P6">
        <v>13931.945312</v>
      </c>
      <c r="Q6">
        <v>13831.037109000001</v>
      </c>
      <c r="R6">
        <v>13740.596680000001</v>
      </c>
      <c r="S6">
        <v>13671.220703000001</v>
      </c>
      <c r="T6">
        <v>13614.175781</v>
      </c>
      <c r="U6">
        <v>13578.902344</v>
      </c>
      <c r="V6">
        <v>13555.0625</v>
      </c>
      <c r="W6">
        <v>13533.010742</v>
      </c>
      <c r="X6">
        <v>13512.932617</v>
      </c>
      <c r="Y6">
        <v>13507.697265999999</v>
      </c>
      <c r="Z6">
        <v>13519.424805000001</v>
      </c>
      <c r="AA6">
        <v>13531.685546999999</v>
      </c>
      <c r="AB6">
        <v>13551.018555000001</v>
      </c>
      <c r="AC6">
        <v>13573.044921999999</v>
      </c>
      <c r="AD6">
        <v>13591.691406</v>
      </c>
      <c r="AE6">
        <v>13608.698242</v>
      </c>
      <c r="AF6">
        <v>13631.717773</v>
      </c>
      <c r="AG6">
        <v>13650.459961</v>
      </c>
      <c r="AH6">
        <v>13676.694336</v>
      </c>
      <c r="AI6">
        <v>13706.508789</v>
      </c>
      <c r="AJ6">
        <v>13736.444336</v>
      </c>
      <c r="AK6" s="15">
        <v>0</v>
      </c>
    </row>
    <row r="7" spans="1:37" x14ac:dyDescent="0.25">
      <c r="A7" t="s">
        <v>707</v>
      </c>
      <c r="B7" t="s">
        <v>708</v>
      </c>
      <c r="C7" t="s">
        <v>709</v>
      </c>
      <c r="D7" t="s">
        <v>190</v>
      </c>
      <c r="F7">
        <v>13581.067383</v>
      </c>
      <c r="G7">
        <v>14217.864258</v>
      </c>
      <c r="H7">
        <v>14204.683594</v>
      </c>
      <c r="I7">
        <v>14234.458008</v>
      </c>
      <c r="J7">
        <v>14228.427734000001</v>
      </c>
      <c r="K7">
        <v>14196.800781</v>
      </c>
      <c r="L7">
        <v>14134.473633</v>
      </c>
      <c r="M7">
        <v>14047.195312</v>
      </c>
      <c r="N7">
        <v>13957.597656</v>
      </c>
      <c r="O7">
        <v>13853.153319999999</v>
      </c>
      <c r="P7">
        <v>13748.132812</v>
      </c>
      <c r="Q7">
        <v>13637.928711</v>
      </c>
      <c r="R7">
        <v>13537.844727</v>
      </c>
      <c r="S7">
        <v>13457.947265999999</v>
      </c>
      <c r="T7">
        <v>13389.198242</v>
      </c>
      <c r="U7">
        <v>13341.721680000001</v>
      </c>
      <c r="V7">
        <v>13304.275390999999</v>
      </c>
      <c r="W7">
        <v>13267.979492</v>
      </c>
      <c r="X7">
        <v>13232.908203000001</v>
      </c>
      <c r="Y7">
        <v>13211.613281</v>
      </c>
      <c r="Z7">
        <v>13206.083984000001</v>
      </c>
      <c r="AA7">
        <v>13201.540039</v>
      </c>
      <c r="AB7">
        <v>13203.802734000001</v>
      </c>
      <c r="AC7">
        <v>13208.375</v>
      </c>
      <c r="AD7">
        <v>13209.465819999999</v>
      </c>
      <c r="AE7">
        <v>13209.275390999999</v>
      </c>
      <c r="AF7">
        <v>13214.956055000001</v>
      </c>
      <c r="AG7">
        <v>13216.332031</v>
      </c>
      <c r="AH7">
        <v>13224.988281</v>
      </c>
      <c r="AI7">
        <v>13236.755859000001</v>
      </c>
      <c r="AJ7">
        <v>13248.583008</v>
      </c>
      <c r="AK7" s="15">
        <v>-1E-3</v>
      </c>
    </row>
    <row r="8" spans="1:37" x14ac:dyDescent="0.25">
      <c r="A8" t="s">
        <v>710</v>
      </c>
      <c r="B8" t="s">
        <v>711</v>
      </c>
      <c r="C8" t="s">
        <v>712</v>
      </c>
      <c r="D8" t="s">
        <v>190</v>
      </c>
      <c r="F8">
        <v>28.416105000000002</v>
      </c>
      <c r="G8">
        <v>30.452487999999999</v>
      </c>
      <c r="H8">
        <v>29.12302</v>
      </c>
      <c r="I8">
        <v>30.393191999999999</v>
      </c>
      <c r="J8">
        <v>30.446802000000002</v>
      </c>
      <c r="K8">
        <v>30.334116000000002</v>
      </c>
      <c r="L8">
        <v>30.097528000000001</v>
      </c>
      <c r="M8">
        <v>29.617032999999999</v>
      </c>
      <c r="N8">
        <v>29.162001</v>
      </c>
      <c r="O8">
        <v>28.684045999999999</v>
      </c>
      <c r="P8">
        <v>28.238893999999998</v>
      </c>
      <c r="Q8">
        <v>27.894629999999999</v>
      </c>
      <c r="R8">
        <v>27.565693</v>
      </c>
      <c r="S8">
        <v>27.333168000000001</v>
      </c>
      <c r="T8">
        <v>27.146754999999999</v>
      </c>
      <c r="U8">
        <v>27.196278</v>
      </c>
      <c r="V8">
        <v>27.253397</v>
      </c>
      <c r="W8">
        <v>27.378733</v>
      </c>
      <c r="X8">
        <v>27.519627</v>
      </c>
      <c r="Y8">
        <v>27.799347000000001</v>
      </c>
      <c r="Z8">
        <v>28.120176000000001</v>
      </c>
      <c r="AA8">
        <v>28.451086</v>
      </c>
      <c r="AB8">
        <v>28.833448000000001</v>
      </c>
      <c r="AC8">
        <v>29.209904000000002</v>
      </c>
      <c r="AD8">
        <v>29.608629000000001</v>
      </c>
      <c r="AE8">
        <v>29.940837999999999</v>
      </c>
      <c r="AF8">
        <v>30.281662000000001</v>
      </c>
      <c r="AG8">
        <v>30.746485</v>
      </c>
      <c r="AH8">
        <v>31.104911999999999</v>
      </c>
      <c r="AI8">
        <v>31.619726</v>
      </c>
      <c r="AJ8">
        <v>32.097847000000002</v>
      </c>
      <c r="AK8" s="15">
        <v>4.0000000000000001E-3</v>
      </c>
    </row>
    <row r="9" spans="1:37" x14ac:dyDescent="0.25">
      <c r="A9" t="s">
        <v>567</v>
      </c>
      <c r="B9" t="s">
        <v>713</v>
      </c>
      <c r="C9" t="s">
        <v>714</v>
      </c>
      <c r="D9" t="s">
        <v>190</v>
      </c>
      <c r="F9">
        <v>50.426529000000002</v>
      </c>
      <c r="G9">
        <v>55.278618000000002</v>
      </c>
      <c r="H9">
        <v>59.648018</v>
      </c>
      <c r="I9">
        <v>63.577545000000001</v>
      </c>
      <c r="J9">
        <v>67.135138999999995</v>
      </c>
      <c r="K9">
        <v>70.539833000000002</v>
      </c>
      <c r="L9">
        <v>73.254729999999995</v>
      </c>
      <c r="M9">
        <v>75.499329000000003</v>
      </c>
      <c r="N9">
        <v>77.760559000000001</v>
      </c>
      <c r="O9">
        <v>79.802611999999996</v>
      </c>
      <c r="P9">
        <v>81.587554999999995</v>
      </c>
      <c r="Q9">
        <v>83.763419999999996</v>
      </c>
      <c r="R9">
        <v>85.430610999999999</v>
      </c>
      <c r="S9">
        <v>87.035492000000005</v>
      </c>
      <c r="T9">
        <v>88.688346999999993</v>
      </c>
      <c r="U9">
        <v>89.765259</v>
      </c>
      <c r="V9">
        <v>91.449020000000004</v>
      </c>
      <c r="W9">
        <v>92.978592000000006</v>
      </c>
      <c r="X9">
        <v>94.431015000000002</v>
      </c>
      <c r="Y9">
        <v>96.027359000000004</v>
      </c>
      <c r="Z9">
        <v>97.937484999999995</v>
      </c>
      <c r="AA9">
        <v>99.244156000000004</v>
      </c>
      <c r="AB9">
        <v>100.459625</v>
      </c>
      <c r="AC9">
        <v>101.869629</v>
      </c>
      <c r="AD9">
        <v>102.779915</v>
      </c>
      <c r="AE9">
        <v>103.659302</v>
      </c>
      <c r="AF9">
        <v>104.441498</v>
      </c>
      <c r="AG9">
        <v>105.129768</v>
      </c>
      <c r="AH9">
        <v>105.799583</v>
      </c>
      <c r="AI9">
        <v>106.436813</v>
      </c>
      <c r="AJ9">
        <v>106.994308</v>
      </c>
      <c r="AK9" s="15">
        <v>2.5000000000000001E-2</v>
      </c>
    </row>
    <row r="10" spans="1:37" x14ac:dyDescent="0.25">
      <c r="A10" t="s">
        <v>114</v>
      </c>
      <c r="B10" t="s">
        <v>715</v>
      </c>
      <c r="C10" t="s">
        <v>716</v>
      </c>
      <c r="D10" t="s">
        <v>190</v>
      </c>
      <c r="F10">
        <v>2.8876580000000001</v>
      </c>
      <c r="G10">
        <v>3.249438</v>
      </c>
      <c r="H10">
        <v>3.7518009999999999</v>
      </c>
      <c r="I10">
        <v>3.649184</v>
      </c>
      <c r="J10">
        <v>3.5984430000000001</v>
      </c>
      <c r="K10">
        <v>3.4205320000000001</v>
      </c>
      <c r="L10">
        <v>3.2782070000000001</v>
      </c>
      <c r="M10">
        <v>3.2245970000000002</v>
      </c>
      <c r="N10">
        <v>3.1288909999999999</v>
      </c>
      <c r="O10">
        <v>3.043377</v>
      </c>
      <c r="P10">
        <v>2.9301889999999999</v>
      </c>
      <c r="Q10">
        <v>2.84538</v>
      </c>
      <c r="R10">
        <v>2.8075649999999999</v>
      </c>
      <c r="S10">
        <v>2.752936</v>
      </c>
      <c r="T10">
        <v>2.8405</v>
      </c>
      <c r="U10">
        <v>2.815436</v>
      </c>
      <c r="V10">
        <v>2.7992439999999998</v>
      </c>
      <c r="W10">
        <v>2.7886660000000001</v>
      </c>
      <c r="X10">
        <v>2.7814719999999999</v>
      </c>
      <c r="Y10">
        <v>2.7741880000000001</v>
      </c>
      <c r="Z10">
        <v>2.7702599999999999</v>
      </c>
      <c r="AA10">
        <v>2.7670270000000001</v>
      </c>
      <c r="AB10">
        <v>2.7622149999999999</v>
      </c>
      <c r="AC10">
        <v>2.7665829999999998</v>
      </c>
      <c r="AD10">
        <v>2.770975</v>
      </c>
      <c r="AE10">
        <v>2.797037</v>
      </c>
      <c r="AF10">
        <v>2.8022279999999999</v>
      </c>
      <c r="AG10">
        <v>2.8055469999999998</v>
      </c>
      <c r="AH10">
        <v>2.8112940000000002</v>
      </c>
      <c r="AI10">
        <v>2.815169</v>
      </c>
      <c r="AJ10">
        <v>2.817088</v>
      </c>
      <c r="AK10" s="15">
        <v>-1E-3</v>
      </c>
    </row>
    <row r="11" spans="1:37" x14ac:dyDescent="0.25">
      <c r="A11" t="s">
        <v>111</v>
      </c>
      <c r="B11" t="s">
        <v>717</v>
      </c>
      <c r="C11" t="s">
        <v>718</v>
      </c>
      <c r="D11" t="s">
        <v>190</v>
      </c>
      <c r="F11">
        <v>2.8460239999999999</v>
      </c>
      <c r="G11">
        <v>2.942285</v>
      </c>
      <c r="H11">
        <v>2.906129</v>
      </c>
      <c r="I11">
        <v>2.7762959999999999</v>
      </c>
      <c r="J11">
        <v>2.6019130000000001</v>
      </c>
      <c r="K11">
        <v>2.458434</v>
      </c>
      <c r="L11">
        <v>2.350368</v>
      </c>
      <c r="M11">
        <v>2.277949</v>
      </c>
      <c r="N11">
        <v>2.1911330000000002</v>
      </c>
      <c r="O11">
        <v>2.1228159999999998</v>
      </c>
      <c r="P11">
        <v>2.0687829999999998</v>
      </c>
      <c r="Q11">
        <v>1.995096</v>
      </c>
      <c r="R11">
        <v>1.9469259999999999</v>
      </c>
      <c r="S11">
        <v>1.892876</v>
      </c>
      <c r="T11">
        <v>1.888577</v>
      </c>
      <c r="U11">
        <v>1.8682019999999999</v>
      </c>
      <c r="V11">
        <v>1.864922</v>
      </c>
      <c r="W11">
        <v>1.866992</v>
      </c>
      <c r="X11">
        <v>1.880039</v>
      </c>
      <c r="Y11">
        <v>1.8920090000000001</v>
      </c>
      <c r="Z11">
        <v>1.913627</v>
      </c>
      <c r="AA11">
        <v>1.9353180000000001</v>
      </c>
      <c r="AB11">
        <v>1.9528730000000001</v>
      </c>
      <c r="AC11">
        <v>1.9922340000000001</v>
      </c>
      <c r="AD11">
        <v>2.030545</v>
      </c>
      <c r="AE11">
        <v>2.0790199999999999</v>
      </c>
      <c r="AF11">
        <v>2.1173850000000001</v>
      </c>
      <c r="AG11">
        <v>2.158455</v>
      </c>
      <c r="AH11">
        <v>2.199376</v>
      </c>
      <c r="AI11">
        <v>2.2472319999999999</v>
      </c>
      <c r="AJ11">
        <v>2.2952159999999999</v>
      </c>
      <c r="AK11" s="15">
        <v>-7.0000000000000001E-3</v>
      </c>
    </row>
    <row r="12" spans="1:37" x14ac:dyDescent="0.25">
      <c r="A12" t="s">
        <v>719</v>
      </c>
      <c r="B12" t="s">
        <v>720</v>
      </c>
      <c r="C12" t="s">
        <v>721</v>
      </c>
      <c r="D12" t="s">
        <v>190</v>
      </c>
      <c r="F12">
        <v>19.048065000000001</v>
      </c>
      <c r="G12">
        <v>23.163214</v>
      </c>
      <c r="H12">
        <v>26.624207999999999</v>
      </c>
      <c r="I12">
        <v>30.209983999999999</v>
      </c>
      <c r="J12">
        <v>33.955193000000001</v>
      </c>
      <c r="K12">
        <v>38.020606999999998</v>
      </c>
      <c r="L12">
        <v>43.378608999999997</v>
      </c>
      <c r="M12">
        <v>49.120522000000001</v>
      </c>
      <c r="N12">
        <v>55.223838999999998</v>
      </c>
      <c r="O12">
        <v>61.653530000000003</v>
      </c>
      <c r="P12">
        <v>68.657272000000006</v>
      </c>
      <c r="Q12">
        <v>76.269974000000005</v>
      </c>
      <c r="R12">
        <v>84.650574000000006</v>
      </c>
      <c r="S12">
        <v>93.897057000000004</v>
      </c>
      <c r="T12">
        <v>104.038223</v>
      </c>
      <c r="U12">
        <v>115.143173</v>
      </c>
      <c r="V12">
        <v>127.009399</v>
      </c>
      <c r="W12">
        <v>139.58419799999999</v>
      </c>
      <c r="X12">
        <v>152.95469700000001</v>
      </c>
      <c r="Y12">
        <v>167.10630800000001</v>
      </c>
      <c r="Z12">
        <v>182.08419799999999</v>
      </c>
      <c r="AA12">
        <v>197.20474200000001</v>
      </c>
      <c r="AB12">
        <v>212.634918</v>
      </c>
      <c r="AC12">
        <v>228.20642100000001</v>
      </c>
      <c r="AD12">
        <v>244.38149999999999</v>
      </c>
      <c r="AE12">
        <v>260.26431300000002</v>
      </c>
      <c r="AF12">
        <v>276.40811200000002</v>
      </c>
      <c r="AG12">
        <v>292.54785199999998</v>
      </c>
      <c r="AH12">
        <v>309.02200299999998</v>
      </c>
      <c r="AI12">
        <v>325.83712800000001</v>
      </c>
      <c r="AJ12">
        <v>342.83294699999999</v>
      </c>
      <c r="AK12" s="15">
        <v>0.10100000000000001</v>
      </c>
    </row>
    <row r="13" spans="1:37" x14ac:dyDescent="0.25">
      <c r="A13" t="s">
        <v>722</v>
      </c>
      <c r="B13" t="s">
        <v>723</v>
      </c>
      <c r="C13" t="s">
        <v>724</v>
      </c>
      <c r="D13" t="s">
        <v>190</v>
      </c>
      <c r="F13">
        <v>0.26691700000000002</v>
      </c>
      <c r="G13">
        <v>0.281279</v>
      </c>
      <c r="H13">
        <v>0.28363500000000003</v>
      </c>
      <c r="I13">
        <v>0.28641</v>
      </c>
      <c r="J13">
        <v>0.28925000000000001</v>
      </c>
      <c r="K13">
        <v>0.29318499999999997</v>
      </c>
      <c r="L13">
        <v>0.297653</v>
      </c>
      <c r="M13">
        <v>0.303392</v>
      </c>
      <c r="N13">
        <v>0.31060399999999999</v>
      </c>
      <c r="O13">
        <v>0.31899899999999998</v>
      </c>
      <c r="P13">
        <v>0.328932</v>
      </c>
      <c r="Q13">
        <v>0.33967999999999998</v>
      </c>
      <c r="R13">
        <v>0.350136</v>
      </c>
      <c r="S13">
        <v>0.36205599999999999</v>
      </c>
      <c r="T13">
        <v>0.37512200000000001</v>
      </c>
      <c r="U13">
        <v>0.39176800000000001</v>
      </c>
      <c r="V13">
        <v>0.411215</v>
      </c>
      <c r="W13">
        <v>0.433755</v>
      </c>
      <c r="X13">
        <v>0.45777299999999999</v>
      </c>
      <c r="Y13">
        <v>0.48405199999999998</v>
      </c>
      <c r="Z13">
        <v>0.51421399999999995</v>
      </c>
      <c r="AA13">
        <v>0.54249199999999997</v>
      </c>
      <c r="AB13">
        <v>0.572403</v>
      </c>
      <c r="AC13">
        <v>0.62502899999999995</v>
      </c>
      <c r="AD13">
        <v>0.65385300000000002</v>
      </c>
      <c r="AE13">
        <v>0.68291999999999997</v>
      </c>
      <c r="AF13">
        <v>0.71187400000000001</v>
      </c>
      <c r="AG13">
        <v>0.74023899999999998</v>
      </c>
      <c r="AH13">
        <v>0.76863499999999996</v>
      </c>
      <c r="AI13">
        <v>0.79676400000000003</v>
      </c>
      <c r="AJ13">
        <v>0.82453799999999999</v>
      </c>
      <c r="AK13" s="15">
        <v>3.7999999999999999E-2</v>
      </c>
    </row>
    <row r="14" spans="1:37" x14ac:dyDescent="0.25">
      <c r="A14" s="53" t="s">
        <v>725</v>
      </c>
      <c r="B14" t="s">
        <v>726</v>
      </c>
      <c r="C14" t="s">
        <v>727</v>
      </c>
      <c r="D14" t="s">
        <v>190</v>
      </c>
      <c r="F14">
        <v>800.46844499999997</v>
      </c>
      <c r="G14">
        <v>824.44287099999997</v>
      </c>
      <c r="H14">
        <v>837.03448500000002</v>
      </c>
      <c r="I14">
        <v>842.58715800000004</v>
      </c>
      <c r="J14">
        <v>850.85540800000001</v>
      </c>
      <c r="K14">
        <v>861.80676300000005</v>
      </c>
      <c r="L14">
        <v>867.01757799999996</v>
      </c>
      <c r="M14">
        <v>868.09570299999996</v>
      </c>
      <c r="N14">
        <v>868.55914299999995</v>
      </c>
      <c r="O14">
        <v>867.97937000000002</v>
      </c>
      <c r="P14">
        <v>868.10290499999996</v>
      </c>
      <c r="Q14">
        <v>868.92138699999998</v>
      </c>
      <c r="R14">
        <v>871.48571800000002</v>
      </c>
      <c r="S14">
        <v>874.87817399999994</v>
      </c>
      <c r="T14">
        <v>880.34075900000005</v>
      </c>
      <c r="U14">
        <v>888.35675000000003</v>
      </c>
      <c r="V14">
        <v>896.40917999999999</v>
      </c>
      <c r="W14">
        <v>904.37646500000005</v>
      </c>
      <c r="X14">
        <v>912.86682099999996</v>
      </c>
      <c r="Y14">
        <v>922.17767300000003</v>
      </c>
      <c r="Z14">
        <v>931.78533900000002</v>
      </c>
      <c r="AA14">
        <v>942.59997599999997</v>
      </c>
      <c r="AB14">
        <v>953.13622999999995</v>
      </c>
      <c r="AC14">
        <v>964.98138400000005</v>
      </c>
      <c r="AD14">
        <v>975.74395800000002</v>
      </c>
      <c r="AE14">
        <v>986.94171100000005</v>
      </c>
      <c r="AF14">
        <v>999.06481900000006</v>
      </c>
      <c r="AG14">
        <v>1008.502197</v>
      </c>
      <c r="AH14">
        <v>1019.157288</v>
      </c>
      <c r="AI14">
        <v>1031.172607</v>
      </c>
      <c r="AJ14">
        <v>1043.7615969999999</v>
      </c>
      <c r="AK14" s="15">
        <v>8.9999999999999993E-3</v>
      </c>
    </row>
    <row r="15" spans="1:37" x14ac:dyDescent="0.25">
      <c r="A15" t="s">
        <v>707</v>
      </c>
      <c r="B15" t="s">
        <v>728</v>
      </c>
      <c r="C15" t="s">
        <v>729</v>
      </c>
      <c r="D15" t="s">
        <v>190</v>
      </c>
      <c r="F15">
        <v>537.63922100000002</v>
      </c>
      <c r="G15">
        <v>549.02124000000003</v>
      </c>
      <c r="H15">
        <v>553.43701199999998</v>
      </c>
      <c r="I15">
        <v>552.53918499999997</v>
      </c>
      <c r="J15">
        <v>553.84985400000005</v>
      </c>
      <c r="K15">
        <v>558.09789999999998</v>
      </c>
      <c r="L15">
        <v>559.31756600000006</v>
      </c>
      <c r="M15">
        <v>558.517517</v>
      </c>
      <c r="N15">
        <v>558.05004899999994</v>
      </c>
      <c r="O15">
        <v>557.38470500000005</v>
      </c>
      <c r="P15">
        <v>557.66980000000001</v>
      </c>
      <c r="Q15">
        <v>558.68780500000003</v>
      </c>
      <c r="R15">
        <v>560.915527</v>
      </c>
      <c r="S15">
        <v>564.06213400000001</v>
      </c>
      <c r="T15">
        <v>568.70306400000004</v>
      </c>
      <c r="U15">
        <v>575.10583499999996</v>
      </c>
      <c r="V15">
        <v>581.67926</v>
      </c>
      <c r="W15">
        <v>588.69189500000005</v>
      </c>
      <c r="X15">
        <v>596.10601799999995</v>
      </c>
      <c r="Y15">
        <v>603.82745399999999</v>
      </c>
      <c r="Z15">
        <v>611.60070800000005</v>
      </c>
      <c r="AA15">
        <v>619.91455099999996</v>
      </c>
      <c r="AB15">
        <v>628.06671100000005</v>
      </c>
      <c r="AC15">
        <v>636.52404799999999</v>
      </c>
      <c r="AD15">
        <v>643.84399399999995</v>
      </c>
      <c r="AE15">
        <v>651.473389</v>
      </c>
      <c r="AF15">
        <v>659.53594999999996</v>
      </c>
      <c r="AG15">
        <v>666.22131300000001</v>
      </c>
      <c r="AH15">
        <v>674.02703899999995</v>
      </c>
      <c r="AI15">
        <v>683.00885000000005</v>
      </c>
      <c r="AJ15">
        <v>692.90338099999997</v>
      </c>
      <c r="AK15" s="15">
        <v>8.0000000000000002E-3</v>
      </c>
    </row>
    <row r="16" spans="1:37" x14ac:dyDescent="0.25">
      <c r="A16" t="s">
        <v>710</v>
      </c>
      <c r="B16" t="s">
        <v>730</v>
      </c>
      <c r="C16" t="s">
        <v>731</v>
      </c>
      <c r="D16" t="s">
        <v>190</v>
      </c>
      <c r="F16">
        <v>5.2456569999999996</v>
      </c>
      <c r="G16">
        <v>5.8347720000000001</v>
      </c>
      <c r="H16">
        <v>5.8744160000000001</v>
      </c>
      <c r="I16">
        <v>6.3702230000000002</v>
      </c>
      <c r="J16">
        <v>6.6377030000000001</v>
      </c>
      <c r="K16">
        <v>6.9394260000000001</v>
      </c>
      <c r="L16">
        <v>7.1700850000000003</v>
      </c>
      <c r="M16">
        <v>7.3397119999999996</v>
      </c>
      <c r="N16">
        <v>7.5242950000000004</v>
      </c>
      <c r="O16">
        <v>7.7174449999999997</v>
      </c>
      <c r="P16">
        <v>7.9389349999999999</v>
      </c>
      <c r="Q16">
        <v>8.2162860000000002</v>
      </c>
      <c r="R16">
        <v>8.5175630000000009</v>
      </c>
      <c r="S16">
        <v>8.8596970000000006</v>
      </c>
      <c r="T16">
        <v>9.2366349999999997</v>
      </c>
      <c r="U16">
        <v>9.7237449999999992</v>
      </c>
      <c r="V16">
        <v>10.218408999999999</v>
      </c>
      <c r="W16">
        <v>10.745862000000001</v>
      </c>
      <c r="X16">
        <v>11.303436</v>
      </c>
      <c r="Y16">
        <v>11.93037</v>
      </c>
      <c r="Z16">
        <v>12.580648</v>
      </c>
      <c r="AA16">
        <v>13.270923</v>
      </c>
      <c r="AB16">
        <v>14.003905</v>
      </c>
      <c r="AC16">
        <v>14.763724</v>
      </c>
      <c r="AD16">
        <v>15.540169000000001</v>
      </c>
      <c r="AE16">
        <v>16.319386000000002</v>
      </c>
      <c r="AF16">
        <v>17.122737999999998</v>
      </c>
      <c r="AG16">
        <v>18.008801999999999</v>
      </c>
      <c r="AH16">
        <v>18.885925</v>
      </c>
      <c r="AI16">
        <v>19.919947000000001</v>
      </c>
      <c r="AJ16">
        <v>20.988636</v>
      </c>
      <c r="AK16" s="15">
        <v>4.7E-2</v>
      </c>
    </row>
    <row r="17" spans="1:37" x14ac:dyDescent="0.25">
      <c r="A17" t="s">
        <v>567</v>
      </c>
      <c r="B17" t="s">
        <v>732</v>
      </c>
      <c r="C17" t="s">
        <v>733</v>
      </c>
      <c r="D17" t="s">
        <v>190</v>
      </c>
      <c r="F17">
        <v>256.50799599999999</v>
      </c>
      <c r="G17">
        <v>268.36325099999999</v>
      </c>
      <c r="H17">
        <v>276.36746199999999</v>
      </c>
      <c r="I17">
        <v>282.16262799999998</v>
      </c>
      <c r="J17">
        <v>288.69039900000001</v>
      </c>
      <c r="K17">
        <v>294.96228000000002</v>
      </c>
      <c r="L17">
        <v>298.63311800000002</v>
      </c>
      <c r="M17">
        <v>300.27829000000003</v>
      </c>
      <c r="N17">
        <v>300.96469100000002</v>
      </c>
      <c r="O17">
        <v>300.79840100000001</v>
      </c>
      <c r="P17">
        <v>300.355682</v>
      </c>
      <c r="Q17">
        <v>299.81741299999999</v>
      </c>
      <c r="R17">
        <v>299.785461</v>
      </c>
      <c r="S17">
        <v>299.61514299999999</v>
      </c>
      <c r="T17">
        <v>299.97805799999998</v>
      </c>
      <c r="U17">
        <v>301.01364100000001</v>
      </c>
      <c r="V17">
        <v>301.90744000000001</v>
      </c>
      <c r="W17">
        <v>302.24499500000002</v>
      </c>
      <c r="X17">
        <v>302.669983</v>
      </c>
      <c r="Y17">
        <v>303.53326399999997</v>
      </c>
      <c r="Z17">
        <v>304.61309799999998</v>
      </c>
      <c r="AA17">
        <v>306.31280500000003</v>
      </c>
      <c r="AB17">
        <v>307.84912100000003</v>
      </c>
      <c r="AC17">
        <v>310.35732999999999</v>
      </c>
      <c r="AD17">
        <v>312.90499899999998</v>
      </c>
      <c r="AE17">
        <v>315.569275</v>
      </c>
      <c r="AF17">
        <v>318.69903599999998</v>
      </c>
      <c r="AG17">
        <v>320.44229100000001</v>
      </c>
      <c r="AH17">
        <v>322.28066999999999</v>
      </c>
      <c r="AI17">
        <v>324.13403299999999</v>
      </c>
      <c r="AJ17">
        <v>325.60376000000002</v>
      </c>
      <c r="AK17" s="15">
        <v>8.0000000000000002E-3</v>
      </c>
    </row>
    <row r="18" spans="1:37" x14ac:dyDescent="0.25">
      <c r="A18" t="s">
        <v>111</v>
      </c>
      <c r="B18" t="s">
        <v>734</v>
      </c>
      <c r="C18" t="s">
        <v>735</v>
      </c>
      <c r="D18" t="s">
        <v>190</v>
      </c>
      <c r="F18">
        <v>0.192105</v>
      </c>
      <c r="G18">
        <v>0.29223399999999999</v>
      </c>
      <c r="H18">
        <v>0.39640599999999998</v>
      </c>
      <c r="I18">
        <v>0.49686399999999997</v>
      </c>
      <c r="J18">
        <v>0.59764300000000004</v>
      </c>
      <c r="K18">
        <v>0.69263699999999995</v>
      </c>
      <c r="L18">
        <v>0.75776600000000005</v>
      </c>
      <c r="M18">
        <v>0.817137</v>
      </c>
      <c r="N18">
        <v>0.87367600000000001</v>
      </c>
      <c r="O18">
        <v>0.92818299999999998</v>
      </c>
      <c r="P18">
        <v>0.98147499999999999</v>
      </c>
      <c r="Q18">
        <v>1.034705</v>
      </c>
      <c r="R18">
        <v>1.0889310000000001</v>
      </c>
      <c r="S18">
        <v>1.1440490000000001</v>
      </c>
      <c r="T18">
        <v>1.2017450000000001</v>
      </c>
      <c r="U18">
        <v>1.262772</v>
      </c>
      <c r="V18">
        <v>1.3235490000000001</v>
      </c>
      <c r="W18">
        <v>1.3833040000000001</v>
      </c>
      <c r="X18">
        <v>1.444769</v>
      </c>
      <c r="Y18">
        <v>1.5089030000000001</v>
      </c>
      <c r="Z18">
        <v>1.575359</v>
      </c>
      <c r="AA18">
        <v>1.6450910000000001</v>
      </c>
      <c r="AB18">
        <v>1.7170179999999999</v>
      </c>
      <c r="AC18">
        <v>1.7917050000000001</v>
      </c>
      <c r="AD18">
        <v>1.865988</v>
      </c>
      <c r="AE18">
        <v>1.9443269999999999</v>
      </c>
      <c r="AF18">
        <v>2.0249069999999998</v>
      </c>
      <c r="AG18">
        <v>2.1050390000000001</v>
      </c>
      <c r="AH18">
        <v>2.1912129999999999</v>
      </c>
      <c r="AI18">
        <v>2.2839839999999998</v>
      </c>
      <c r="AJ18">
        <v>2.3814799999999998</v>
      </c>
      <c r="AK18" s="15">
        <v>8.7999999999999995E-2</v>
      </c>
    </row>
    <row r="19" spans="1:37" x14ac:dyDescent="0.25">
      <c r="A19" t="s">
        <v>114</v>
      </c>
      <c r="B19" t="s">
        <v>736</v>
      </c>
      <c r="C19" t="s">
        <v>737</v>
      </c>
      <c r="D19" t="s">
        <v>190</v>
      </c>
      <c r="F19">
        <v>0.83304999999999996</v>
      </c>
      <c r="G19">
        <v>0.82433900000000004</v>
      </c>
      <c r="H19">
        <v>0.79371999999999998</v>
      </c>
      <c r="I19">
        <v>0.79584600000000005</v>
      </c>
      <c r="J19">
        <v>0.800064</v>
      </c>
      <c r="K19">
        <v>0.78015299999999999</v>
      </c>
      <c r="L19">
        <v>0.75205699999999998</v>
      </c>
      <c r="M19">
        <v>0.72183799999999998</v>
      </c>
      <c r="N19">
        <v>0.69256300000000004</v>
      </c>
      <c r="O19">
        <v>0.66511299999999995</v>
      </c>
      <c r="P19">
        <v>0.64065799999999995</v>
      </c>
      <c r="Q19">
        <v>0.618394</v>
      </c>
      <c r="R19">
        <v>0.60091600000000001</v>
      </c>
      <c r="S19">
        <v>0.58860100000000004</v>
      </c>
      <c r="T19">
        <v>0.57993099999999997</v>
      </c>
      <c r="U19">
        <v>0.57467699999999999</v>
      </c>
      <c r="V19">
        <v>0.56971400000000005</v>
      </c>
      <c r="W19">
        <v>0.56497900000000001</v>
      </c>
      <c r="X19">
        <v>0.56135900000000005</v>
      </c>
      <c r="Y19">
        <v>0.55950900000000003</v>
      </c>
      <c r="Z19">
        <v>0.55890099999999998</v>
      </c>
      <c r="AA19">
        <v>0.55955299999999997</v>
      </c>
      <c r="AB19">
        <v>0.560747</v>
      </c>
      <c r="AC19">
        <v>0.562558</v>
      </c>
      <c r="AD19">
        <v>0.56375600000000003</v>
      </c>
      <c r="AE19">
        <v>0.56520400000000004</v>
      </c>
      <c r="AF19">
        <v>0.56584100000000004</v>
      </c>
      <c r="AG19">
        <v>0.56259099999999995</v>
      </c>
      <c r="AH19">
        <v>0.561025</v>
      </c>
      <c r="AI19">
        <v>0.56171499999999996</v>
      </c>
      <c r="AJ19">
        <v>0.56519200000000003</v>
      </c>
      <c r="AK19" s="15">
        <v>-1.2999999999999999E-2</v>
      </c>
    </row>
    <row r="20" spans="1:37" x14ac:dyDescent="0.25">
      <c r="A20" t="s">
        <v>719</v>
      </c>
      <c r="B20" t="s">
        <v>738</v>
      </c>
      <c r="C20" t="s">
        <v>739</v>
      </c>
      <c r="D20" t="s">
        <v>190</v>
      </c>
      <c r="F20">
        <v>5.0416999999999997E-2</v>
      </c>
      <c r="G20">
        <v>0.10702200000000001</v>
      </c>
      <c r="H20">
        <v>0.16552</v>
      </c>
      <c r="I20">
        <v>0.222413</v>
      </c>
      <c r="J20">
        <v>0.27969899999999998</v>
      </c>
      <c r="K20">
        <v>0.334366</v>
      </c>
      <c r="L20">
        <v>0.386959</v>
      </c>
      <c r="M20">
        <v>0.421211</v>
      </c>
      <c r="N20">
        <v>0.45386399999999999</v>
      </c>
      <c r="O20">
        <v>0.48552299999999998</v>
      </c>
      <c r="P20">
        <v>0.51627199999999995</v>
      </c>
      <c r="Q20">
        <v>0.546678</v>
      </c>
      <c r="R20">
        <v>0.57735000000000003</v>
      </c>
      <c r="S20">
        <v>0.60856699999999997</v>
      </c>
      <c r="T20">
        <v>0.641293</v>
      </c>
      <c r="U20">
        <v>0.67604299999999995</v>
      </c>
      <c r="V20">
        <v>0.71087100000000003</v>
      </c>
      <c r="W20">
        <v>0.74543700000000002</v>
      </c>
      <c r="X20">
        <v>0.78125699999999998</v>
      </c>
      <c r="Y20">
        <v>0.81818599999999997</v>
      </c>
      <c r="Z20">
        <v>0.85662000000000005</v>
      </c>
      <c r="AA20">
        <v>0.89702199999999999</v>
      </c>
      <c r="AB20">
        <v>0.93874800000000003</v>
      </c>
      <c r="AC20">
        <v>0.982039</v>
      </c>
      <c r="AD20">
        <v>1.025013</v>
      </c>
      <c r="AE20">
        <v>1.070122</v>
      </c>
      <c r="AF20">
        <v>1.116352</v>
      </c>
      <c r="AG20">
        <v>1.162229</v>
      </c>
      <c r="AH20">
        <v>1.211357</v>
      </c>
      <c r="AI20">
        <v>1.264043</v>
      </c>
      <c r="AJ20">
        <v>1.3192740000000001</v>
      </c>
      <c r="AK20" s="15">
        <v>0.115</v>
      </c>
    </row>
    <row r="21" spans="1:37" x14ac:dyDescent="0.25">
      <c r="A21" t="s">
        <v>722</v>
      </c>
      <c r="B21" t="s">
        <v>740</v>
      </c>
      <c r="C21" t="s">
        <v>741</v>
      </c>
      <c r="D21" t="s">
        <v>190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t="s">
        <v>170</v>
      </c>
    </row>
    <row r="22" spans="1:37" x14ac:dyDescent="0.25">
      <c r="A22" s="53" t="s">
        <v>742</v>
      </c>
      <c r="B22" t="s">
        <v>743</v>
      </c>
      <c r="C22" t="s">
        <v>744</v>
      </c>
      <c r="D22" t="s">
        <v>190</v>
      </c>
      <c r="F22">
        <v>5217.8579099999997</v>
      </c>
      <c r="G22">
        <v>5322.7705079999996</v>
      </c>
      <c r="H22">
        <v>5462.2485349999997</v>
      </c>
      <c r="I22">
        <v>5509.6767579999996</v>
      </c>
      <c r="J22">
        <v>5566.1889650000003</v>
      </c>
      <c r="K22">
        <v>5614.4272460000002</v>
      </c>
      <c r="L22">
        <v>5611.2626950000003</v>
      </c>
      <c r="M22">
        <v>5579.9858400000003</v>
      </c>
      <c r="N22">
        <v>5546.2661129999997</v>
      </c>
      <c r="O22">
        <v>5504.2885740000002</v>
      </c>
      <c r="P22">
        <v>5469.7138670000004</v>
      </c>
      <c r="Q22">
        <v>5438.3930659999996</v>
      </c>
      <c r="R22">
        <v>5413.3027339999999</v>
      </c>
      <c r="S22">
        <v>5386.6938479999999</v>
      </c>
      <c r="T22">
        <v>5378.1445309999999</v>
      </c>
      <c r="U22">
        <v>5393.2597660000001</v>
      </c>
      <c r="V22">
        <v>5407.6289059999999</v>
      </c>
      <c r="W22">
        <v>5423.5874020000001</v>
      </c>
      <c r="X22">
        <v>5448.640625</v>
      </c>
      <c r="Y22">
        <v>5481.9282229999999</v>
      </c>
      <c r="Z22">
        <v>5512.1762699999999</v>
      </c>
      <c r="AA22">
        <v>5555.0854490000002</v>
      </c>
      <c r="AB22">
        <v>5607.7851559999999</v>
      </c>
      <c r="AC22">
        <v>5675.5952150000003</v>
      </c>
      <c r="AD22">
        <v>5732.5224609999996</v>
      </c>
      <c r="AE22">
        <v>5793.8344729999999</v>
      </c>
      <c r="AF22">
        <v>5843.8735349999997</v>
      </c>
      <c r="AG22">
        <v>5892.3432620000003</v>
      </c>
      <c r="AH22">
        <v>5949.0991210000002</v>
      </c>
      <c r="AI22">
        <v>6010.8964839999999</v>
      </c>
      <c r="AJ22">
        <v>6080.2001950000003</v>
      </c>
      <c r="AK22" s="15">
        <v>5.0000000000000001E-3</v>
      </c>
    </row>
    <row r="23" spans="1:37" x14ac:dyDescent="0.25">
      <c r="A23" t="s">
        <v>108</v>
      </c>
      <c r="B23" t="s">
        <v>745</v>
      </c>
      <c r="C23" t="s">
        <v>746</v>
      </c>
      <c r="D23" t="s">
        <v>190</v>
      </c>
      <c r="F23">
        <v>519.87561000000005</v>
      </c>
      <c r="G23">
        <v>529.23260500000004</v>
      </c>
      <c r="H23">
        <v>540.165344</v>
      </c>
      <c r="I23">
        <v>540.77050799999995</v>
      </c>
      <c r="J23">
        <v>542.62872300000004</v>
      </c>
      <c r="K23">
        <v>544.21569799999997</v>
      </c>
      <c r="L23">
        <v>543.74902299999997</v>
      </c>
      <c r="M23">
        <v>544.12011700000005</v>
      </c>
      <c r="N23">
        <v>547.58233600000005</v>
      </c>
      <c r="O23">
        <v>552.57281499999999</v>
      </c>
      <c r="P23">
        <v>559.446777</v>
      </c>
      <c r="Q23">
        <v>566.91583300000002</v>
      </c>
      <c r="R23">
        <v>575.57440199999996</v>
      </c>
      <c r="S23">
        <v>583.792236</v>
      </c>
      <c r="T23">
        <v>593.55694600000004</v>
      </c>
      <c r="U23">
        <v>605.24218800000006</v>
      </c>
      <c r="V23">
        <v>616.28076199999998</v>
      </c>
      <c r="W23">
        <v>628.21258499999999</v>
      </c>
      <c r="X23">
        <v>641.262878</v>
      </c>
      <c r="Y23">
        <v>656.00720200000001</v>
      </c>
      <c r="Z23">
        <v>670.159851</v>
      </c>
      <c r="AA23">
        <v>686.49145499999997</v>
      </c>
      <c r="AB23">
        <v>704.27886999999998</v>
      </c>
      <c r="AC23">
        <v>724.47454800000003</v>
      </c>
      <c r="AD23">
        <v>743.81957999999997</v>
      </c>
      <c r="AE23">
        <v>764.26391599999999</v>
      </c>
      <c r="AF23">
        <v>783.86206100000004</v>
      </c>
      <c r="AG23">
        <v>804.17108199999996</v>
      </c>
      <c r="AH23">
        <v>826.54040499999996</v>
      </c>
      <c r="AI23">
        <v>849.913635</v>
      </c>
      <c r="AJ23">
        <v>874.74041699999998</v>
      </c>
      <c r="AK23" s="15">
        <v>1.7000000000000001E-2</v>
      </c>
    </row>
    <row r="24" spans="1:37" x14ac:dyDescent="0.25">
      <c r="A24" t="s">
        <v>567</v>
      </c>
      <c r="B24" t="s">
        <v>747</v>
      </c>
      <c r="C24" t="s">
        <v>748</v>
      </c>
      <c r="D24" t="s">
        <v>190</v>
      </c>
      <c r="F24">
        <v>4646.5361329999996</v>
      </c>
      <c r="G24">
        <v>4739.6054690000001</v>
      </c>
      <c r="H24">
        <v>4865.951172</v>
      </c>
      <c r="I24">
        <v>4911.9003910000001</v>
      </c>
      <c r="J24">
        <v>4966.1875</v>
      </c>
      <c r="K24">
        <v>5012.8623049999997</v>
      </c>
      <c r="L24">
        <v>5010.8217770000001</v>
      </c>
      <c r="M24">
        <v>4980.1049800000001</v>
      </c>
      <c r="N24">
        <v>4943.7983400000003</v>
      </c>
      <c r="O24">
        <v>4897.6889650000003</v>
      </c>
      <c r="P24">
        <v>4856.9160160000001</v>
      </c>
      <c r="Q24">
        <v>4818.6059569999998</v>
      </c>
      <c r="R24">
        <v>4785.0429690000001</v>
      </c>
      <c r="S24">
        <v>4750.1127930000002</v>
      </c>
      <c r="T24">
        <v>4731.2397460000002</v>
      </c>
      <c r="U24">
        <v>4733.5834960000002</v>
      </c>
      <c r="V24">
        <v>4735.59375</v>
      </c>
      <c r="W24">
        <v>4738.0102539999998</v>
      </c>
      <c r="X24">
        <v>4748.064453</v>
      </c>
      <c r="Y24">
        <v>4764.2885740000002</v>
      </c>
      <c r="Z24">
        <v>4777.7441410000001</v>
      </c>
      <c r="AA24">
        <v>4801.158203</v>
      </c>
      <c r="AB24">
        <v>4832.4248049999997</v>
      </c>
      <c r="AC24">
        <v>4875.8496089999999</v>
      </c>
      <c r="AD24">
        <v>4908.9760740000002</v>
      </c>
      <c r="AE24">
        <v>4944.8642579999996</v>
      </c>
      <c r="AF24">
        <v>4969.9628910000001</v>
      </c>
      <c r="AG24">
        <v>4992.263672</v>
      </c>
      <c r="AH24">
        <v>5020.248047</v>
      </c>
      <c r="AI24">
        <v>5051.4741210000002</v>
      </c>
      <c r="AJ24">
        <v>5087.9804690000001</v>
      </c>
      <c r="AK24" s="15">
        <v>3.0000000000000001E-3</v>
      </c>
    </row>
    <row r="25" spans="1:37" x14ac:dyDescent="0.25">
      <c r="A25" t="s">
        <v>114</v>
      </c>
      <c r="B25" t="s">
        <v>749</v>
      </c>
      <c r="C25" t="s">
        <v>750</v>
      </c>
      <c r="D25" t="s">
        <v>190</v>
      </c>
      <c r="F25">
        <v>47.953029999999998</v>
      </c>
      <c r="G25">
        <v>49.845165000000001</v>
      </c>
      <c r="H25">
        <v>51.532195999999999</v>
      </c>
      <c r="I25">
        <v>51.778046000000003</v>
      </c>
      <c r="J25">
        <v>51.581305999999998</v>
      </c>
      <c r="K25">
        <v>51.004958999999999</v>
      </c>
      <c r="L25">
        <v>49.846724999999999</v>
      </c>
      <c r="M25">
        <v>48.452606000000003</v>
      </c>
      <c r="N25">
        <v>47.096375000000002</v>
      </c>
      <c r="O25">
        <v>45.747570000000003</v>
      </c>
      <c r="P25">
        <v>44.559382999999997</v>
      </c>
      <c r="Q25">
        <v>43.536999000000002</v>
      </c>
      <c r="R25">
        <v>42.794006000000003</v>
      </c>
      <c r="S25">
        <v>42.331425000000003</v>
      </c>
      <c r="T25">
        <v>42.288651000000002</v>
      </c>
      <c r="U25">
        <v>42.702831000000003</v>
      </c>
      <c r="V25">
        <v>43.356659000000001</v>
      </c>
      <c r="W25">
        <v>44.278357999999997</v>
      </c>
      <c r="X25">
        <v>45.496890999999998</v>
      </c>
      <c r="Y25">
        <v>47.027118999999999</v>
      </c>
      <c r="Z25">
        <v>48.864620000000002</v>
      </c>
      <c r="AA25">
        <v>51.153294000000002</v>
      </c>
      <c r="AB25">
        <v>53.854602999999997</v>
      </c>
      <c r="AC25">
        <v>57.028568</v>
      </c>
      <c r="AD25">
        <v>60.461334000000001</v>
      </c>
      <c r="AE25">
        <v>64.378844999999998</v>
      </c>
      <c r="AF25">
        <v>68.65213</v>
      </c>
      <c r="AG25">
        <v>73.334320000000005</v>
      </c>
      <c r="AH25">
        <v>78.528098999999997</v>
      </c>
      <c r="AI25">
        <v>84.369026000000005</v>
      </c>
      <c r="AJ25">
        <v>90.907668999999999</v>
      </c>
      <c r="AK25" s="15">
        <v>2.1999999999999999E-2</v>
      </c>
    </row>
    <row r="26" spans="1:37" x14ac:dyDescent="0.25">
      <c r="A26" t="s">
        <v>111</v>
      </c>
      <c r="B26" t="s">
        <v>751</v>
      </c>
      <c r="C26" t="s">
        <v>752</v>
      </c>
      <c r="D26" t="s">
        <v>190</v>
      </c>
      <c r="F26">
        <v>1.628536</v>
      </c>
      <c r="G26">
        <v>1.7773559999999999</v>
      </c>
      <c r="H26">
        <v>1.945608</v>
      </c>
      <c r="I26">
        <v>2.0777999999999999</v>
      </c>
      <c r="J26">
        <v>2.206099</v>
      </c>
      <c r="K26">
        <v>2.3248259999999998</v>
      </c>
      <c r="L26">
        <v>2.417751</v>
      </c>
      <c r="M26">
        <v>2.4950869999999998</v>
      </c>
      <c r="N26">
        <v>2.573248</v>
      </c>
      <c r="O26">
        <v>2.6484380000000001</v>
      </c>
      <c r="P26">
        <v>2.729501</v>
      </c>
      <c r="Q26">
        <v>2.8147829999999998</v>
      </c>
      <c r="R26">
        <v>2.9065439999999998</v>
      </c>
      <c r="S26">
        <v>3.0061990000000001</v>
      </c>
      <c r="T26">
        <v>3.1255259999999998</v>
      </c>
      <c r="U26">
        <v>3.2563970000000002</v>
      </c>
      <c r="V26">
        <v>3.3877389999999998</v>
      </c>
      <c r="W26">
        <v>3.5231690000000002</v>
      </c>
      <c r="X26">
        <v>3.671373</v>
      </c>
      <c r="Y26">
        <v>3.8304819999999999</v>
      </c>
      <c r="Z26">
        <v>3.9912010000000002</v>
      </c>
      <c r="AA26">
        <v>4.1664060000000003</v>
      </c>
      <c r="AB26">
        <v>4.3517989999999998</v>
      </c>
      <c r="AC26">
        <v>4.5521609999999999</v>
      </c>
      <c r="AD26">
        <v>4.7480580000000003</v>
      </c>
      <c r="AE26">
        <v>4.9549649999999996</v>
      </c>
      <c r="AF26">
        <v>5.1609429999999996</v>
      </c>
      <c r="AG26">
        <v>5.3756110000000001</v>
      </c>
      <c r="AH26">
        <v>5.6106439999999997</v>
      </c>
      <c r="AI26">
        <v>5.8543520000000004</v>
      </c>
      <c r="AJ26">
        <v>6.1199649999999997</v>
      </c>
      <c r="AK26" s="15">
        <v>4.4999999999999998E-2</v>
      </c>
    </row>
    <row r="27" spans="1:37" x14ac:dyDescent="0.25">
      <c r="A27" t="s">
        <v>710</v>
      </c>
      <c r="B27" t="s">
        <v>753</v>
      </c>
      <c r="C27" t="s">
        <v>754</v>
      </c>
      <c r="D27" t="s">
        <v>190</v>
      </c>
      <c r="F27">
        <v>1.6276900000000001</v>
      </c>
      <c r="G27">
        <v>1.862727</v>
      </c>
      <c r="H27">
        <v>1.954987</v>
      </c>
      <c r="I27">
        <v>2.1942170000000001</v>
      </c>
      <c r="J27">
        <v>2.3636159999999999</v>
      </c>
      <c r="K27">
        <v>2.5322550000000001</v>
      </c>
      <c r="L27">
        <v>2.6912039999999999</v>
      </c>
      <c r="M27">
        <v>2.8437640000000002</v>
      </c>
      <c r="N27">
        <v>3.0158960000000001</v>
      </c>
      <c r="O27">
        <v>3.2017679999999999</v>
      </c>
      <c r="P27">
        <v>3.4000729999999999</v>
      </c>
      <c r="Q27">
        <v>3.62201</v>
      </c>
      <c r="R27">
        <v>3.8496450000000002</v>
      </c>
      <c r="S27">
        <v>4.081169</v>
      </c>
      <c r="T27">
        <v>4.3216700000000001</v>
      </c>
      <c r="U27">
        <v>4.6060999999999996</v>
      </c>
      <c r="V27">
        <v>4.882479</v>
      </c>
      <c r="W27">
        <v>5.1729700000000003</v>
      </c>
      <c r="X27">
        <v>5.4755520000000004</v>
      </c>
      <c r="Y27">
        <v>5.8137860000000003</v>
      </c>
      <c r="Z27">
        <v>6.1559400000000002</v>
      </c>
      <c r="AA27">
        <v>6.5327320000000002</v>
      </c>
      <c r="AB27">
        <v>6.9511770000000004</v>
      </c>
      <c r="AC27">
        <v>7.4007990000000001</v>
      </c>
      <c r="AD27">
        <v>7.8659059999999998</v>
      </c>
      <c r="AE27">
        <v>8.3412609999999994</v>
      </c>
      <c r="AF27">
        <v>8.8208699999999993</v>
      </c>
      <c r="AG27">
        <v>9.3886610000000008</v>
      </c>
      <c r="AH27">
        <v>9.9357009999999999</v>
      </c>
      <c r="AI27">
        <v>10.595715999999999</v>
      </c>
      <c r="AJ27">
        <v>11.273277999999999</v>
      </c>
      <c r="AK27" s="15">
        <v>6.7000000000000004E-2</v>
      </c>
    </row>
    <row r="28" spans="1:37" x14ac:dyDescent="0.25">
      <c r="A28" t="s">
        <v>719</v>
      </c>
      <c r="B28" t="s">
        <v>755</v>
      </c>
      <c r="C28" t="s">
        <v>756</v>
      </c>
      <c r="D28" t="s">
        <v>190</v>
      </c>
      <c r="F28">
        <v>0.104337</v>
      </c>
      <c r="G28">
        <v>0.18720300000000001</v>
      </c>
      <c r="H28">
        <v>0.28432099999999999</v>
      </c>
      <c r="I28">
        <v>0.38236300000000001</v>
      </c>
      <c r="J28">
        <v>0.48264899999999999</v>
      </c>
      <c r="K28">
        <v>0.58237399999999995</v>
      </c>
      <c r="L28">
        <v>0.67460100000000001</v>
      </c>
      <c r="M28">
        <v>0.76078599999999996</v>
      </c>
      <c r="N28">
        <v>0.84668500000000002</v>
      </c>
      <c r="O28">
        <v>0.93156600000000001</v>
      </c>
      <c r="P28">
        <v>1.0170840000000001</v>
      </c>
      <c r="Q28">
        <v>1.102792</v>
      </c>
      <c r="R28">
        <v>1.1890970000000001</v>
      </c>
      <c r="S28">
        <v>1.2739339999999999</v>
      </c>
      <c r="T28">
        <v>1.362117</v>
      </c>
      <c r="U28">
        <v>1.4562269999999999</v>
      </c>
      <c r="V28">
        <v>1.5505660000000001</v>
      </c>
      <c r="W28">
        <v>1.646846</v>
      </c>
      <c r="X28">
        <v>1.7500290000000001</v>
      </c>
      <c r="Y28">
        <v>1.857691</v>
      </c>
      <c r="Z28">
        <v>1.9673430000000001</v>
      </c>
      <c r="AA28">
        <v>2.0849790000000001</v>
      </c>
      <c r="AB28">
        <v>2.2092429999999998</v>
      </c>
      <c r="AC28">
        <v>2.3414510000000002</v>
      </c>
      <c r="AD28">
        <v>2.4718429999999998</v>
      </c>
      <c r="AE28">
        <v>2.6084999999999998</v>
      </c>
      <c r="AF28">
        <v>2.7454830000000001</v>
      </c>
      <c r="AG28">
        <v>2.8877809999999999</v>
      </c>
      <c r="AH28">
        <v>3.0411609999999998</v>
      </c>
      <c r="AI28">
        <v>3.2039970000000002</v>
      </c>
      <c r="AJ28">
        <v>3.3789479999999998</v>
      </c>
      <c r="AK28" s="15">
        <v>0.123</v>
      </c>
    </row>
    <row r="29" spans="1:37" x14ac:dyDescent="0.25">
      <c r="A29" t="s">
        <v>722</v>
      </c>
      <c r="B29" t="s">
        <v>757</v>
      </c>
      <c r="C29" t="s">
        <v>758</v>
      </c>
      <c r="D29" t="s">
        <v>190</v>
      </c>
      <c r="F29">
        <v>0.13279199999999999</v>
      </c>
      <c r="G29">
        <v>0.25992599999999999</v>
      </c>
      <c r="H29">
        <v>0.41427199999999997</v>
      </c>
      <c r="I29">
        <v>0.57395099999999999</v>
      </c>
      <c r="J29">
        <v>0.73885999999999996</v>
      </c>
      <c r="K29">
        <v>0.90507099999999996</v>
      </c>
      <c r="L29">
        <v>1.0615019999999999</v>
      </c>
      <c r="M29">
        <v>1.208407</v>
      </c>
      <c r="N29">
        <v>1.3531470000000001</v>
      </c>
      <c r="O29">
        <v>1.4976320000000001</v>
      </c>
      <c r="P29">
        <v>1.6450830000000001</v>
      </c>
      <c r="Q29">
        <v>1.7943979999999999</v>
      </c>
      <c r="R29">
        <v>1.9460789999999999</v>
      </c>
      <c r="S29">
        <v>2.0954999999999999</v>
      </c>
      <c r="T29">
        <v>2.2496239999999998</v>
      </c>
      <c r="U29">
        <v>2.4129040000000002</v>
      </c>
      <c r="V29">
        <v>2.577223</v>
      </c>
      <c r="W29">
        <v>2.7436950000000002</v>
      </c>
      <c r="X29">
        <v>2.9192119999999999</v>
      </c>
      <c r="Y29">
        <v>3.1030730000000002</v>
      </c>
      <c r="Z29">
        <v>3.2931789999999999</v>
      </c>
      <c r="AA29">
        <v>3.4983490000000002</v>
      </c>
      <c r="AB29">
        <v>3.715147</v>
      </c>
      <c r="AC29">
        <v>3.9479099999999998</v>
      </c>
      <c r="AD29">
        <v>4.1795629999999999</v>
      </c>
      <c r="AE29">
        <v>4.4228500000000004</v>
      </c>
      <c r="AF29">
        <v>4.6686129999999997</v>
      </c>
      <c r="AG29">
        <v>4.9224540000000001</v>
      </c>
      <c r="AH29">
        <v>5.1942959999999996</v>
      </c>
      <c r="AI29">
        <v>5.4856660000000002</v>
      </c>
      <c r="AJ29">
        <v>5.799258</v>
      </c>
      <c r="AK29" s="15">
        <v>0.13400000000000001</v>
      </c>
    </row>
    <row r="30" spans="1:37" x14ac:dyDescent="0.25">
      <c r="A30" s="53" t="s">
        <v>759</v>
      </c>
      <c r="B30" t="s">
        <v>760</v>
      </c>
      <c r="C30" t="s">
        <v>761</v>
      </c>
      <c r="D30" t="s">
        <v>190</v>
      </c>
      <c r="F30">
        <v>432.32916299999999</v>
      </c>
      <c r="G30">
        <v>455.800568</v>
      </c>
      <c r="H30">
        <v>457.32019000000003</v>
      </c>
      <c r="I30">
        <v>454.817566</v>
      </c>
      <c r="J30">
        <v>451.84664900000001</v>
      </c>
      <c r="K30">
        <v>435.03866599999998</v>
      </c>
      <c r="L30">
        <v>437.54751599999997</v>
      </c>
      <c r="M30">
        <v>434.49981700000001</v>
      </c>
      <c r="N30">
        <v>437.068939</v>
      </c>
      <c r="O30">
        <v>438.99456800000002</v>
      </c>
      <c r="P30">
        <v>440.98004200000003</v>
      </c>
      <c r="Q30">
        <v>441.53027300000002</v>
      </c>
      <c r="R30">
        <v>441.40081800000002</v>
      </c>
      <c r="S30">
        <v>442.16769399999998</v>
      </c>
      <c r="T30">
        <v>441.50204500000001</v>
      </c>
      <c r="U30">
        <v>442.37979100000001</v>
      </c>
      <c r="V30">
        <v>443.02426100000002</v>
      </c>
      <c r="W30">
        <v>443.14712500000002</v>
      </c>
      <c r="X30">
        <v>441.33752399999997</v>
      </c>
      <c r="Y30">
        <v>442.94101000000001</v>
      </c>
      <c r="Z30">
        <v>441.565338</v>
      </c>
      <c r="AA30">
        <v>441.80859400000003</v>
      </c>
      <c r="AB30">
        <v>443.27572600000002</v>
      </c>
      <c r="AC30">
        <v>445.72418199999998</v>
      </c>
      <c r="AD30">
        <v>443.77713</v>
      </c>
      <c r="AE30">
        <v>444.37200899999999</v>
      </c>
      <c r="AF30">
        <v>443.88855000000001</v>
      </c>
      <c r="AG30">
        <v>444.473389</v>
      </c>
      <c r="AH30">
        <v>444.99792500000001</v>
      </c>
      <c r="AI30">
        <v>445.721161</v>
      </c>
      <c r="AJ30">
        <v>448.215576</v>
      </c>
      <c r="AK30" s="15">
        <v>1E-3</v>
      </c>
    </row>
    <row r="31" spans="1:37" x14ac:dyDescent="0.25">
      <c r="A31" t="s">
        <v>567</v>
      </c>
      <c r="B31" t="s">
        <v>762</v>
      </c>
      <c r="C31" t="s">
        <v>763</v>
      </c>
      <c r="D31" t="s">
        <v>190</v>
      </c>
      <c r="F31">
        <v>431.86648600000001</v>
      </c>
      <c r="G31">
        <v>455.31277499999999</v>
      </c>
      <c r="H31">
        <v>455.85299700000002</v>
      </c>
      <c r="I31">
        <v>451.90289300000001</v>
      </c>
      <c r="J31">
        <v>447.02917500000001</v>
      </c>
      <c r="K31">
        <v>428.09738199999998</v>
      </c>
      <c r="L31">
        <v>426.76123000000001</v>
      </c>
      <c r="M31">
        <v>418.56616200000002</v>
      </c>
      <c r="N31">
        <v>414.38458300000002</v>
      </c>
      <c r="O31">
        <v>408.179169</v>
      </c>
      <c r="P31">
        <v>400.68405200000001</v>
      </c>
      <c r="Q31">
        <v>392.03097500000001</v>
      </c>
      <c r="R31">
        <v>382.96151700000001</v>
      </c>
      <c r="S31">
        <v>374.84906000000001</v>
      </c>
      <c r="T31">
        <v>365.70837399999999</v>
      </c>
      <c r="U31">
        <v>358.02682499999997</v>
      </c>
      <c r="V31">
        <v>350.32076999999998</v>
      </c>
      <c r="W31">
        <v>342.37686200000002</v>
      </c>
      <c r="X31">
        <v>333.15429699999999</v>
      </c>
      <c r="Y31">
        <v>326.692047</v>
      </c>
      <c r="Z31">
        <v>318.20410199999998</v>
      </c>
      <c r="AA31">
        <v>311.07351699999998</v>
      </c>
      <c r="AB31">
        <v>304.94457999999997</v>
      </c>
      <c r="AC31">
        <v>299.59271200000001</v>
      </c>
      <c r="AD31">
        <v>291.43927000000002</v>
      </c>
      <c r="AE31">
        <v>285.13330100000002</v>
      </c>
      <c r="AF31">
        <v>278.28723100000002</v>
      </c>
      <c r="AG31">
        <v>272.259613</v>
      </c>
      <c r="AH31">
        <v>266.32595800000001</v>
      </c>
      <c r="AI31">
        <v>260.63748199999998</v>
      </c>
      <c r="AJ31">
        <v>256.08175699999998</v>
      </c>
      <c r="AK31" s="15">
        <v>-1.7000000000000001E-2</v>
      </c>
    </row>
    <row r="32" spans="1:37" x14ac:dyDescent="0.25">
      <c r="A32" t="s">
        <v>570</v>
      </c>
      <c r="B32" t="s">
        <v>764</v>
      </c>
      <c r="C32" t="s">
        <v>765</v>
      </c>
      <c r="D32" t="s">
        <v>190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t="s">
        <v>170</v>
      </c>
    </row>
    <row r="33" spans="1:37" x14ac:dyDescent="0.25">
      <c r="A33" t="s">
        <v>573</v>
      </c>
      <c r="B33" t="s">
        <v>766</v>
      </c>
      <c r="C33" t="s">
        <v>767</v>
      </c>
      <c r="D33" t="s">
        <v>190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170</v>
      </c>
    </row>
    <row r="34" spans="1:37" x14ac:dyDescent="0.25">
      <c r="A34" t="s">
        <v>576</v>
      </c>
      <c r="B34" t="s">
        <v>768</v>
      </c>
      <c r="C34" t="s">
        <v>769</v>
      </c>
      <c r="D34" t="s">
        <v>190</v>
      </c>
      <c r="F34">
        <v>0.462669</v>
      </c>
      <c r="G34">
        <v>0.48778700000000003</v>
      </c>
      <c r="H34">
        <v>1.467193</v>
      </c>
      <c r="I34">
        <v>2.9146839999999998</v>
      </c>
      <c r="J34">
        <v>4.8174729999999997</v>
      </c>
      <c r="K34">
        <v>6.9412919999999998</v>
      </c>
      <c r="L34">
        <v>10.786287</v>
      </c>
      <c r="M34">
        <v>15.933652</v>
      </c>
      <c r="N34">
        <v>22.684350999999999</v>
      </c>
      <c r="O34">
        <v>30.815408999999999</v>
      </c>
      <c r="P34">
        <v>40.295997999999997</v>
      </c>
      <c r="Q34">
        <v>49.499310000000001</v>
      </c>
      <c r="R34">
        <v>58.439315999999998</v>
      </c>
      <c r="S34">
        <v>67.318634000000003</v>
      </c>
      <c r="T34">
        <v>75.793678</v>
      </c>
      <c r="U34">
        <v>84.352965999999995</v>
      </c>
      <c r="V34">
        <v>92.703484000000003</v>
      </c>
      <c r="W34">
        <v>100.770264</v>
      </c>
      <c r="X34">
        <v>108.183212</v>
      </c>
      <c r="Y34">
        <v>116.248955</v>
      </c>
      <c r="Z34">
        <v>123.361244</v>
      </c>
      <c r="AA34">
        <v>130.73509200000001</v>
      </c>
      <c r="AB34">
        <v>138.33114599999999</v>
      </c>
      <c r="AC34">
        <v>146.13145399999999</v>
      </c>
      <c r="AD34">
        <v>152.33786000000001</v>
      </c>
      <c r="AE34">
        <v>159.238708</v>
      </c>
      <c r="AF34">
        <v>165.60131799999999</v>
      </c>
      <c r="AG34">
        <v>172.21379099999999</v>
      </c>
      <c r="AH34">
        <v>178.67195100000001</v>
      </c>
      <c r="AI34">
        <v>185.08367899999999</v>
      </c>
      <c r="AJ34">
        <v>192.133804</v>
      </c>
      <c r="AK34" s="15">
        <v>0.223</v>
      </c>
    </row>
    <row r="35" spans="1:37" x14ac:dyDescent="0.25">
      <c r="A35" s="53" t="s">
        <v>579</v>
      </c>
      <c r="B35" t="s">
        <v>770</v>
      </c>
      <c r="C35" t="s">
        <v>771</v>
      </c>
      <c r="D35" t="s">
        <v>190</v>
      </c>
      <c r="F35">
        <v>77.343406999999999</v>
      </c>
      <c r="G35">
        <v>79.141402999999997</v>
      </c>
      <c r="H35">
        <v>78.228263999999996</v>
      </c>
      <c r="I35">
        <v>77.350043999999997</v>
      </c>
      <c r="J35">
        <v>76.446533000000002</v>
      </c>
      <c r="K35">
        <v>75.055572999999995</v>
      </c>
      <c r="L35">
        <v>73.204680999999994</v>
      </c>
      <c r="M35">
        <v>71.058418000000003</v>
      </c>
      <c r="N35">
        <v>68.994972000000004</v>
      </c>
      <c r="O35">
        <v>66.833633000000006</v>
      </c>
      <c r="P35">
        <v>64.753128000000004</v>
      </c>
      <c r="Q35">
        <v>63.638058000000001</v>
      </c>
      <c r="R35">
        <v>62.605038</v>
      </c>
      <c r="S35">
        <v>61.510983000000003</v>
      </c>
      <c r="T35">
        <v>60.561947000000004</v>
      </c>
      <c r="U35">
        <v>59.665359000000002</v>
      </c>
      <c r="V35">
        <v>58.721435999999997</v>
      </c>
      <c r="W35">
        <v>57.711258000000001</v>
      </c>
      <c r="X35">
        <v>56.658974000000001</v>
      </c>
      <c r="Y35">
        <v>55.745102000000003</v>
      </c>
      <c r="Z35">
        <v>54.692238000000003</v>
      </c>
      <c r="AA35">
        <v>54.265388000000002</v>
      </c>
      <c r="AB35">
        <v>53.873783000000003</v>
      </c>
      <c r="AC35">
        <v>53.634262</v>
      </c>
      <c r="AD35">
        <v>53.239913999999999</v>
      </c>
      <c r="AE35">
        <v>52.872860000000003</v>
      </c>
      <c r="AF35">
        <v>52.373196</v>
      </c>
      <c r="AG35">
        <v>51.890906999999999</v>
      </c>
      <c r="AH35">
        <v>51.370387999999998</v>
      </c>
      <c r="AI35">
        <v>50.910122000000001</v>
      </c>
      <c r="AJ35">
        <v>50.533489000000003</v>
      </c>
      <c r="AK35" s="15">
        <v>-1.4E-2</v>
      </c>
    </row>
    <row r="36" spans="1:37" x14ac:dyDescent="0.25">
      <c r="A36" t="s">
        <v>567</v>
      </c>
      <c r="B36" t="s">
        <v>772</v>
      </c>
      <c r="C36" t="s">
        <v>773</v>
      </c>
      <c r="D36" t="s">
        <v>190</v>
      </c>
      <c r="F36">
        <v>75.191635000000005</v>
      </c>
      <c r="G36">
        <v>76.9589</v>
      </c>
      <c r="H36">
        <v>76.098526000000007</v>
      </c>
      <c r="I36">
        <v>75.27037</v>
      </c>
      <c r="J36">
        <v>74.415176000000002</v>
      </c>
      <c r="K36">
        <v>73.084762999999995</v>
      </c>
      <c r="L36">
        <v>71.302963000000005</v>
      </c>
      <c r="M36">
        <v>69.233092999999997</v>
      </c>
      <c r="N36">
        <v>67.242203000000003</v>
      </c>
      <c r="O36">
        <v>65.154494999999997</v>
      </c>
      <c r="P36">
        <v>63.145538000000002</v>
      </c>
      <c r="Q36">
        <v>62.077964999999999</v>
      </c>
      <c r="R36">
        <v>61.089278999999998</v>
      </c>
      <c r="S36">
        <v>60.040740999999997</v>
      </c>
      <c r="T36">
        <v>59.132660000000001</v>
      </c>
      <c r="U36">
        <v>58.274765000000002</v>
      </c>
      <c r="V36">
        <v>57.367573</v>
      </c>
      <c r="W36">
        <v>56.396614</v>
      </c>
      <c r="X36">
        <v>55.386253000000004</v>
      </c>
      <c r="Y36">
        <v>54.511924999999998</v>
      </c>
      <c r="Z36">
        <v>53.470908999999999</v>
      </c>
      <c r="AA36">
        <v>52.990333999999997</v>
      </c>
      <c r="AB36">
        <v>52.540813</v>
      </c>
      <c r="AC36">
        <v>52.235802</v>
      </c>
      <c r="AD36">
        <v>51.775986000000003</v>
      </c>
      <c r="AE36">
        <v>51.338679999999997</v>
      </c>
      <c r="AF36">
        <v>50.768425000000001</v>
      </c>
      <c r="AG36">
        <v>50.210804000000003</v>
      </c>
      <c r="AH36">
        <v>49.611865999999999</v>
      </c>
      <c r="AI36">
        <v>49.066448000000001</v>
      </c>
      <c r="AJ36">
        <v>48.596412999999998</v>
      </c>
      <c r="AK36" s="15">
        <v>-1.4E-2</v>
      </c>
    </row>
    <row r="37" spans="1:37" x14ac:dyDescent="0.25">
      <c r="A37" t="s">
        <v>774</v>
      </c>
      <c r="B37" t="s">
        <v>775</v>
      </c>
      <c r="C37" t="s">
        <v>776</v>
      </c>
      <c r="D37" t="s">
        <v>190</v>
      </c>
      <c r="F37">
        <v>1.7463169999999999</v>
      </c>
      <c r="G37">
        <v>1.7177500000000001</v>
      </c>
      <c r="H37">
        <v>1.622441</v>
      </c>
      <c r="I37">
        <v>1.5316080000000001</v>
      </c>
      <c r="J37">
        <v>1.4458219999999999</v>
      </c>
      <c r="K37">
        <v>1.3535349999999999</v>
      </c>
      <c r="L37">
        <v>1.2628820000000001</v>
      </c>
      <c r="M37">
        <v>1.1675450000000001</v>
      </c>
      <c r="N37">
        <v>1.07799</v>
      </c>
      <c r="O37">
        <v>0.99074499999999999</v>
      </c>
      <c r="P37">
        <v>0.90485899999999997</v>
      </c>
      <c r="Q37">
        <v>0.83253600000000005</v>
      </c>
      <c r="R37">
        <v>0.76458099999999996</v>
      </c>
      <c r="S37">
        <v>0.69626699999999997</v>
      </c>
      <c r="T37">
        <v>0.63292599999999999</v>
      </c>
      <c r="U37">
        <v>0.57323100000000005</v>
      </c>
      <c r="V37">
        <v>0.52168000000000003</v>
      </c>
      <c r="W37">
        <v>0.46667500000000001</v>
      </c>
      <c r="X37">
        <v>0.40619699999999997</v>
      </c>
      <c r="Y37">
        <v>0.34445199999999998</v>
      </c>
      <c r="Z37">
        <v>0.289381</v>
      </c>
      <c r="AA37">
        <v>0.28704800000000003</v>
      </c>
      <c r="AB37">
        <v>0.28491499999999997</v>
      </c>
      <c r="AC37">
        <v>0.283605</v>
      </c>
      <c r="AD37">
        <v>0.28147299999999997</v>
      </c>
      <c r="AE37">
        <v>0.27944799999999997</v>
      </c>
      <c r="AF37">
        <v>0.27677400000000002</v>
      </c>
      <c r="AG37">
        <v>0.27421899999999999</v>
      </c>
      <c r="AH37">
        <v>0.27142100000000002</v>
      </c>
      <c r="AI37">
        <v>0.268957</v>
      </c>
      <c r="AJ37">
        <v>0.26695799999999997</v>
      </c>
      <c r="AK37" s="15">
        <v>-6.0999999999999999E-2</v>
      </c>
    </row>
    <row r="38" spans="1:37" x14ac:dyDescent="0.25">
      <c r="A38" t="s">
        <v>573</v>
      </c>
      <c r="B38" t="s">
        <v>777</v>
      </c>
      <c r="C38" t="s">
        <v>778</v>
      </c>
      <c r="D38" t="s">
        <v>190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t="s">
        <v>170</v>
      </c>
    </row>
    <row r="39" spans="1:37" x14ac:dyDescent="0.25">
      <c r="A39" t="s">
        <v>576</v>
      </c>
      <c r="B39" t="s">
        <v>779</v>
      </c>
      <c r="C39" t="s">
        <v>780</v>
      </c>
      <c r="D39" t="s">
        <v>190</v>
      </c>
      <c r="F39">
        <v>0.40545300000000001</v>
      </c>
      <c r="G39">
        <v>0.46474900000000002</v>
      </c>
      <c r="H39">
        <v>0.50729500000000005</v>
      </c>
      <c r="I39">
        <v>0.54806900000000003</v>
      </c>
      <c r="J39">
        <v>0.585534</v>
      </c>
      <c r="K39">
        <v>0.617282</v>
      </c>
      <c r="L39">
        <v>0.63884099999999999</v>
      </c>
      <c r="M39">
        <v>0.65778499999999995</v>
      </c>
      <c r="N39">
        <v>0.67478000000000005</v>
      </c>
      <c r="O39">
        <v>0.68839099999999998</v>
      </c>
      <c r="P39">
        <v>0.70272500000000004</v>
      </c>
      <c r="Q39">
        <v>0.72755800000000004</v>
      </c>
      <c r="R39">
        <v>0.75117999999999996</v>
      </c>
      <c r="S39">
        <v>0.77397400000000005</v>
      </c>
      <c r="T39">
        <v>0.79636099999999999</v>
      </c>
      <c r="U39">
        <v>0.81736399999999998</v>
      </c>
      <c r="V39">
        <v>0.83218199999999998</v>
      </c>
      <c r="W39">
        <v>0.84796899999999997</v>
      </c>
      <c r="X39">
        <v>0.86652399999999996</v>
      </c>
      <c r="Y39">
        <v>0.88872399999999996</v>
      </c>
      <c r="Z39">
        <v>0.931948</v>
      </c>
      <c r="AA39">
        <v>0.98800500000000002</v>
      </c>
      <c r="AB39">
        <v>1.0480560000000001</v>
      </c>
      <c r="AC39">
        <v>1.114857</v>
      </c>
      <c r="AD39">
        <v>1.182455</v>
      </c>
      <c r="AE39">
        <v>1.254731</v>
      </c>
      <c r="AF39">
        <v>1.3279970000000001</v>
      </c>
      <c r="AG39">
        <v>1.405883</v>
      </c>
      <c r="AH39">
        <v>1.4871030000000001</v>
      </c>
      <c r="AI39">
        <v>1.5747169999999999</v>
      </c>
      <c r="AJ39">
        <v>1.67012</v>
      </c>
      <c r="AK39" s="15">
        <v>4.8000000000000001E-2</v>
      </c>
    </row>
    <row r="40" spans="1:37" x14ac:dyDescent="0.25">
      <c r="A40" s="53" t="s">
        <v>595</v>
      </c>
      <c r="B40" t="s">
        <v>781</v>
      </c>
      <c r="C40" t="s">
        <v>782</v>
      </c>
      <c r="D40" t="s">
        <v>190</v>
      </c>
      <c r="F40">
        <v>855.88696300000004</v>
      </c>
      <c r="G40">
        <v>881.46478300000001</v>
      </c>
      <c r="H40">
        <v>973.99792500000001</v>
      </c>
      <c r="I40">
        <v>992.19335899999999</v>
      </c>
      <c r="J40">
        <v>941.40234399999997</v>
      </c>
      <c r="K40">
        <v>944.55212400000005</v>
      </c>
      <c r="L40">
        <v>956.48107900000002</v>
      </c>
      <c r="M40">
        <v>933.81225600000005</v>
      </c>
      <c r="N40">
        <v>934.80480999999997</v>
      </c>
      <c r="O40">
        <v>926.79559300000005</v>
      </c>
      <c r="P40">
        <v>929.260132</v>
      </c>
      <c r="Q40">
        <v>946.32806400000004</v>
      </c>
      <c r="R40">
        <v>931.56585700000005</v>
      </c>
      <c r="S40">
        <v>932.01617399999998</v>
      </c>
      <c r="T40">
        <v>929.67706299999998</v>
      </c>
      <c r="U40">
        <v>944.40856900000006</v>
      </c>
      <c r="V40">
        <v>930.07336399999997</v>
      </c>
      <c r="W40">
        <v>929.56103499999995</v>
      </c>
      <c r="X40">
        <v>939.66064500000005</v>
      </c>
      <c r="Y40">
        <v>926.16308600000002</v>
      </c>
      <c r="Z40">
        <v>924.42919900000004</v>
      </c>
      <c r="AA40">
        <v>937.03515600000003</v>
      </c>
      <c r="AB40">
        <v>921.13324</v>
      </c>
      <c r="AC40">
        <v>920.339966</v>
      </c>
      <c r="AD40">
        <v>913.82855199999995</v>
      </c>
      <c r="AE40">
        <v>914.23266599999999</v>
      </c>
      <c r="AF40">
        <v>910.465149</v>
      </c>
      <c r="AG40">
        <v>908.20611599999995</v>
      </c>
      <c r="AH40">
        <v>908.68933100000004</v>
      </c>
      <c r="AI40">
        <v>907.33239700000001</v>
      </c>
      <c r="AJ40">
        <v>904.86450200000002</v>
      </c>
      <c r="AK40" s="15">
        <v>2E-3</v>
      </c>
    </row>
    <row r="41" spans="1:37" x14ac:dyDescent="0.25">
      <c r="A41" t="s">
        <v>567</v>
      </c>
      <c r="B41" t="s">
        <v>783</v>
      </c>
      <c r="C41" t="s">
        <v>784</v>
      </c>
      <c r="D41" t="s">
        <v>190</v>
      </c>
      <c r="F41">
        <v>425.03616299999999</v>
      </c>
      <c r="G41">
        <v>370.24560500000001</v>
      </c>
      <c r="H41">
        <v>252.653122</v>
      </c>
      <c r="I41">
        <v>226.24581900000001</v>
      </c>
      <c r="J41">
        <v>293.446594</v>
      </c>
      <c r="K41">
        <v>287.95434599999999</v>
      </c>
      <c r="L41">
        <v>269.74572799999999</v>
      </c>
      <c r="M41">
        <v>298.33557100000002</v>
      </c>
      <c r="N41">
        <v>297.11917099999999</v>
      </c>
      <c r="O41">
        <v>307.34466600000002</v>
      </c>
      <c r="P41">
        <v>308.88790899999998</v>
      </c>
      <c r="Q41">
        <v>287.654358</v>
      </c>
      <c r="R41">
        <v>306.24054000000001</v>
      </c>
      <c r="S41">
        <v>305.51928700000002</v>
      </c>
      <c r="T41">
        <v>308.330963</v>
      </c>
      <c r="U41">
        <v>291.13928199999998</v>
      </c>
      <c r="V41">
        <v>309.98889200000002</v>
      </c>
      <c r="W41">
        <v>310.407532</v>
      </c>
      <c r="X41">
        <v>296.98941000000002</v>
      </c>
      <c r="Y41">
        <v>313.76461799999998</v>
      </c>
      <c r="Z41">
        <v>312.93249500000002</v>
      </c>
      <c r="AA41">
        <v>296.40905800000002</v>
      </c>
      <c r="AB41">
        <v>313.66189600000001</v>
      </c>
      <c r="AC41">
        <v>313.04077100000001</v>
      </c>
      <c r="AD41">
        <v>318.13922100000002</v>
      </c>
      <c r="AE41">
        <v>314.39709499999998</v>
      </c>
      <c r="AF41">
        <v>316.72891199999998</v>
      </c>
      <c r="AG41">
        <v>317.82919299999998</v>
      </c>
      <c r="AH41">
        <v>316.59680200000003</v>
      </c>
      <c r="AI41">
        <v>315.79705799999999</v>
      </c>
      <c r="AJ41">
        <v>316.30053700000002</v>
      </c>
      <c r="AK41" s="15">
        <v>-0.01</v>
      </c>
    </row>
    <row r="42" spans="1:37" x14ac:dyDescent="0.25">
      <c r="A42" t="s">
        <v>774</v>
      </c>
      <c r="B42" t="s">
        <v>785</v>
      </c>
      <c r="C42" t="s">
        <v>786</v>
      </c>
      <c r="D42" t="s">
        <v>190</v>
      </c>
      <c r="F42">
        <v>413.53491200000002</v>
      </c>
      <c r="G42">
        <v>474.50048800000002</v>
      </c>
      <c r="H42">
        <v>704.24414100000001</v>
      </c>
      <c r="I42">
        <v>747.77252199999998</v>
      </c>
      <c r="J42">
        <v>617.69500700000003</v>
      </c>
      <c r="K42">
        <v>623.54443400000002</v>
      </c>
      <c r="L42">
        <v>651.77941899999996</v>
      </c>
      <c r="M42">
        <v>593.12518299999999</v>
      </c>
      <c r="N42">
        <v>594.11492899999996</v>
      </c>
      <c r="O42">
        <v>572.40936299999998</v>
      </c>
      <c r="P42">
        <v>577.09655799999996</v>
      </c>
      <c r="Q42">
        <v>618.64599599999997</v>
      </c>
      <c r="R42">
        <v>579.948486</v>
      </c>
      <c r="S42">
        <v>579.65319799999997</v>
      </c>
      <c r="T42">
        <v>572.24395800000002</v>
      </c>
      <c r="U42">
        <v>607.745361</v>
      </c>
      <c r="V42">
        <v>570.14923099999999</v>
      </c>
      <c r="W42">
        <v>567.50323500000002</v>
      </c>
      <c r="X42">
        <v>591.57428000000004</v>
      </c>
      <c r="Y42">
        <v>556.13769500000001</v>
      </c>
      <c r="Z42">
        <v>550.32708700000001</v>
      </c>
      <c r="AA42">
        <v>580.63720699999999</v>
      </c>
      <c r="AB42">
        <v>539.14996299999996</v>
      </c>
      <c r="AC42">
        <v>535.70849599999997</v>
      </c>
      <c r="AD42">
        <v>517.95916699999998</v>
      </c>
      <c r="AE42">
        <v>517.56463599999995</v>
      </c>
      <c r="AF42">
        <v>506.65536500000002</v>
      </c>
      <c r="AG42">
        <v>499.68572999999998</v>
      </c>
      <c r="AH42">
        <v>499.529877</v>
      </c>
      <c r="AI42">
        <v>494.734039</v>
      </c>
      <c r="AJ42">
        <v>487.25003099999998</v>
      </c>
      <c r="AK42" s="15">
        <v>5.0000000000000001E-3</v>
      </c>
    </row>
    <row r="43" spans="1:37" x14ac:dyDescent="0.25">
      <c r="A43" t="s">
        <v>573</v>
      </c>
      <c r="B43" t="s">
        <v>787</v>
      </c>
      <c r="C43" t="s">
        <v>788</v>
      </c>
      <c r="D43" t="s">
        <v>190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t="s">
        <v>170</v>
      </c>
    </row>
    <row r="44" spans="1:37" x14ac:dyDescent="0.25">
      <c r="A44" t="s">
        <v>576</v>
      </c>
      <c r="B44" t="s">
        <v>789</v>
      </c>
      <c r="C44" t="s">
        <v>790</v>
      </c>
      <c r="D44" t="s">
        <v>190</v>
      </c>
      <c r="F44">
        <v>17.315902999999999</v>
      </c>
      <c r="G44">
        <v>36.718674</v>
      </c>
      <c r="H44">
        <v>17.100639000000001</v>
      </c>
      <c r="I44">
        <v>18.175018000000001</v>
      </c>
      <c r="J44">
        <v>30.260731</v>
      </c>
      <c r="K44">
        <v>33.053322000000001</v>
      </c>
      <c r="L44">
        <v>34.955939999999998</v>
      </c>
      <c r="M44">
        <v>42.351486000000001</v>
      </c>
      <c r="N44">
        <v>43.570652000000003</v>
      </c>
      <c r="O44">
        <v>47.041564999999999</v>
      </c>
      <c r="P44">
        <v>43.275649999999999</v>
      </c>
      <c r="Q44">
        <v>40.027729000000001</v>
      </c>
      <c r="R44">
        <v>45.376812000000001</v>
      </c>
      <c r="S44">
        <v>46.843704000000002</v>
      </c>
      <c r="T44">
        <v>49.102119000000002</v>
      </c>
      <c r="U44">
        <v>45.52393</v>
      </c>
      <c r="V44">
        <v>49.935234000000001</v>
      </c>
      <c r="W44">
        <v>51.650298999999997</v>
      </c>
      <c r="X44">
        <v>51.096953999999997</v>
      </c>
      <c r="Y44">
        <v>56.260711999999998</v>
      </c>
      <c r="Z44">
        <v>61.169593999999996</v>
      </c>
      <c r="AA44">
        <v>59.988880000000002</v>
      </c>
      <c r="AB44">
        <v>68.321358000000004</v>
      </c>
      <c r="AC44">
        <v>71.590667999999994</v>
      </c>
      <c r="AD44">
        <v>77.730148</v>
      </c>
      <c r="AE44">
        <v>82.270934999999994</v>
      </c>
      <c r="AF44">
        <v>87.080887000000004</v>
      </c>
      <c r="AG44">
        <v>90.691199999999995</v>
      </c>
      <c r="AH44">
        <v>92.562622000000005</v>
      </c>
      <c r="AI44">
        <v>96.801299999999998</v>
      </c>
      <c r="AJ44">
        <v>101.31399500000001</v>
      </c>
      <c r="AK44" s="15">
        <v>6.0999999999999999E-2</v>
      </c>
    </row>
    <row r="45" spans="1:37" x14ac:dyDescent="0.25">
      <c r="A45" s="53" t="s">
        <v>791</v>
      </c>
      <c r="B45" t="s">
        <v>792</v>
      </c>
      <c r="C45" t="s">
        <v>793</v>
      </c>
      <c r="D45" t="s">
        <v>190</v>
      </c>
      <c r="F45">
        <v>1860.4852289999999</v>
      </c>
      <c r="G45">
        <v>2530.984375</v>
      </c>
      <c r="H45">
        <v>2826.3454590000001</v>
      </c>
      <c r="I45">
        <v>2963.3054200000001</v>
      </c>
      <c r="J45">
        <v>3051.767578</v>
      </c>
      <c r="K45">
        <v>3120.2192380000001</v>
      </c>
      <c r="L45">
        <v>3144.2416990000002</v>
      </c>
      <c r="M45">
        <v>3161.6291500000002</v>
      </c>
      <c r="N45">
        <v>3182.7919919999999</v>
      </c>
      <c r="O45">
        <v>3201.8508299999999</v>
      </c>
      <c r="P45">
        <v>3222.4721679999998</v>
      </c>
      <c r="Q45">
        <v>3248.7070309999999</v>
      </c>
      <c r="R45">
        <v>3287.2993160000001</v>
      </c>
      <c r="S45">
        <v>3325.2963869999999</v>
      </c>
      <c r="T45">
        <v>3367.7897950000001</v>
      </c>
      <c r="U45">
        <v>3416.8146969999998</v>
      </c>
      <c r="V45">
        <v>3457.4729000000002</v>
      </c>
      <c r="W45">
        <v>3492.2021479999999</v>
      </c>
      <c r="X45">
        <v>3528.9045409999999</v>
      </c>
      <c r="Y45">
        <v>3570.2958979999999</v>
      </c>
      <c r="Z45">
        <v>3622.0219729999999</v>
      </c>
      <c r="AA45">
        <v>3669.8466800000001</v>
      </c>
      <c r="AB45">
        <v>3718.9997560000002</v>
      </c>
      <c r="AC45">
        <v>3765.7592770000001</v>
      </c>
      <c r="AD45">
        <v>3814.1923830000001</v>
      </c>
      <c r="AE45">
        <v>3866.8139649999998</v>
      </c>
      <c r="AF45">
        <v>3914.7517090000001</v>
      </c>
      <c r="AG45">
        <v>3951.3642580000001</v>
      </c>
      <c r="AH45">
        <v>3990.6259770000001</v>
      </c>
      <c r="AI45">
        <v>4026.413086</v>
      </c>
      <c r="AJ45">
        <v>4062.8081050000001</v>
      </c>
      <c r="AK45" s="15">
        <v>2.5999999999999999E-2</v>
      </c>
    </row>
    <row r="46" spans="1:37" x14ac:dyDescent="0.25">
      <c r="A46" t="s">
        <v>794</v>
      </c>
      <c r="B46" t="s">
        <v>795</v>
      </c>
      <c r="C46" t="s">
        <v>796</v>
      </c>
      <c r="D46" t="s">
        <v>190</v>
      </c>
      <c r="F46">
        <v>1838.034302</v>
      </c>
      <c r="G46">
        <v>2508.5495609999998</v>
      </c>
      <c r="H46">
        <v>2803.923828</v>
      </c>
      <c r="I46">
        <v>2940.8947750000002</v>
      </c>
      <c r="J46">
        <v>3029.3659670000002</v>
      </c>
      <c r="K46">
        <v>3097.8251949999999</v>
      </c>
      <c r="L46">
        <v>3121.8540039999998</v>
      </c>
      <c r="M46">
        <v>3139.2465820000002</v>
      </c>
      <c r="N46">
        <v>3160.4135740000002</v>
      </c>
      <c r="O46">
        <v>3179.4758299999999</v>
      </c>
      <c r="P46">
        <v>3200.1000979999999</v>
      </c>
      <c r="Q46">
        <v>3226.3374020000001</v>
      </c>
      <c r="R46">
        <v>3264.9316410000001</v>
      </c>
      <c r="S46">
        <v>3302.9304200000001</v>
      </c>
      <c r="T46">
        <v>3345.4252929999998</v>
      </c>
      <c r="U46">
        <v>3394.451172</v>
      </c>
      <c r="V46">
        <v>3435.1103520000001</v>
      </c>
      <c r="W46">
        <v>3469.8403320000002</v>
      </c>
      <c r="X46">
        <v>3506.5434570000002</v>
      </c>
      <c r="Y46">
        <v>3547.9353030000002</v>
      </c>
      <c r="Z46">
        <v>3599.661865</v>
      </c>
      <c r="AA46">
        <v>3647.4870609999998</v>
      </c>
      <c r="AB46">
        <v>3696.6403810000002</v>
      </c>
      <c r="AC46">
        <v>3743.4001459999999</v>
      </c>
      <c r="AD46">
        <v>3791.8334960000002</v>
      </c>
      <c r="AE46">
        <v>3844.455078</v>
      </c>
      <c r="AF46">
        <v>3892.3930660000001</v>
      </c>
      <c r="AG46">
        <v>3929.005615</v>
      </c>
      <c r="AH46">
        <v>3968.267578</v>
      </c>
      <c r="AI46">
        <v>4004.0546880000002</v>
      </c>
      <c r="AJ46">
        <v>4040.4497070000002</v>
      </c>
      <c r="AK46" s="15">
        <v>2.7E-2</v>
      </c>
    </row>
    <row r="47" spans="1:37" x14ac:dyDescent="0.25">
      <c r="A47" t="s">
        <v>797</v>
      </c>
      <c r="B47" t="s">
        <v>798</v>
      </c>
      <c r="C47" t="s">
        <v>799</v>
      </c>
      <c r="D47" t="s">
        <v>190</v>
      </c>
      <c r="F47">
        <v>22.450932999999999</v>
      </c>
      <c r="G47">
        <v>22.434891</v>
      </c>
      <c r="H47">
        <v>22.421617999999999</v>
      </c>
      <c r="I47">
        <v>22.410634999999999</v>
      </c>
      <c r="J47">
        <v>22.401547999999998</v>
      </c>
      <c r="K47">
        <v>22.394031999999999</v>
      </c>
      <c r="L47">
        <v>22.387812</v>
      </c>
      <c r="M47">
        <v>22.382666</v>
      </c>
      <c r="N47">
        <v>22.378406999999999</v>
      </c>
      <c r="O47">
        <v>22.374884000000002</v>
      </c>
      <c r="P47">
        <v>22.371969</v>
      </c>
      <c r="Q47">
        <v>22.369558000000001</v>
      </c>
      <c r="R47">
        <v>22.367563000000001</v>
      </c>
      <c r="S47">
        <v>22.365911000000001</v>
      </c>
      <c r="T47">
        <v>22.364546000000001</v>
      </c>
      <c r="U47">
        <v>22.363416999999998</v>
      </c>
      <c r="V47">
        <v>22.362480000000001</v>
      </c>
      <c r="W47">
        <v>22.361708</v>
      </c>
      <c r="X47">
        <v>22.361066999999998</v>
      </c>
      <c r="Y47">
        <v>22.360537999999998</v>
      </c>
      <c r="Z47">
        <v>22.360099999999999</v>
      </c>
      <c r="AA47">
        <v>22.359736999999999</v>
      </c>
      <c r="AB47">
        <v>22.359438000000001</v>
      </c>
      <c r="AC47">
        <v>22.359190000000002</v>
      </c>
      <c r="AD47">
        <v>22.358984</v>
      </c>
      <c r="AE47">
        <v>22.358813999999999</v>
      </c>
      <c r="AF47">
        <v>22.358673</v>
      </c>
      <c r="AG47">
        <v>22.358557000000001</v>
      </c>
      <c r="AH47">
        <v>22.358460999999998</v>
      </c>
      <c r="AI47">
        <v>22.358381000000001</v>
      </c>
      <c r="AJ47">
        <v>22.358315000000001</v>
      </c>
      <c r="AK47" s="15">
        <v>0</v>
      </c>
    </row>
    <row r="48" spans="1:37" x14ac:dyDescent="0.25">
      <c r="A48" s="53" t="s">
        <v>800</v>
      </c>
      <c r="B48" t="s">
        <v>801</v>
      </c>
      <c r="C48" t="s">
        <v>802</v>
      </c>
      <c r="D48" t="s">
        <v>190</v>
      </c>
      <c r="F48">
        <v>535.96636999999998</v>
      </c>
      <c r="G48">
        <v>545.01122999999995</v>
      </c>
      <c r="H48">
        <v>545.74865699999998</v>
      </c>
      <c r="I48">
        <v>532.56957999999997</v>
      </c>
      <c r="J48">
        <v>523.88000499999998</v>
      </c>
      <c r="K48">
        <v>523.35650599999997</v>
      </c>
      <c r="L48">
        <v>522.09973100000002</v>
      </c>
      <c r="M48">
        <v>521.93035899999995</v>
      </c>
      <c r="N48">
        <v>524.80780000000004</v>
      </c>
      <c r="O48">
        <v>523.65002400000003</v>
      </c>
      <c r="P48">
        <v>521.66619900000001</v>
      </c>
      <c r="Q48">
        <v>521.58520499999997</v>
      </c>
      <c r="R48">
        <v>522.42028800000003</v>
      </c>
      <c r="S48">
        <v>523.28680399999996</v>
      </c>
      <c r="T48">
        <v>524.16394000000003</v>
      </c>
      <c r="U48">
        <v>525.042419</v>
      </c>
      <c r="V48">
        <v>525.95764199999996</v>
      </c>
      <c r="W48">
        <v>526.90600600000005</v>
      </c>
      <c r="X48">
        <v>527.86682099999996</v>
      </c>
      <c r="Y48">
        <v>528.831726</v>
      </c>
      <c r="Z48">
        <v>529.80688499999997</v>
      </c>
      <c r="AA48">
        <v>530.79144299999996</v>
      </c>
      <c r="AB48">
        <v>531.77477999999996</v>
      </c>
      <c r="AC48">
        <v>532.76556400000004</v>
      </c>
      <c r="AD48">
        <v>533.75750700000003</v>
      </c>
      <c r="AE48">
        <v>534.75317399999994</v>
      </c>
      <c r="AF48">
        <v>535.74883999999997</v>
      </c>
      <c r="AG48">
        <v>536.744507</v>
      </c>
      <c r="AH48">
        <v>537.74035600000002</v>
      </c>
      <c r="AI48">
        <v>538.73468000000003</v>
      </c>
      <c r="AJ48">
        <v>539.72705099999996</v>
      </c>
      <c r="AK48" s="15">
        <v>0</v>
      </c>
    </row>
    <row r="49" spans="1:37" x14ac:dyDescent="0.25">
      <c r="A49" t="s">
        <v>803</v>
      </c>
      <c r="B49" t="s">
        <v>804</v>
      </c>
      <c r="C49" t="s">
        <v>805</v>
      </c>
      <c r="D49" t="s">
        <v>190</v>
      </c>
      <c r="F49">
        <v>401.72967499999999</v>
      </c>
      <c r="G49">
        <v>408.50488300000001</v>
      </c>
      <c r="H49">
        <v>409.04373199999998</v>
      </c>
      <c r="I49">
        <v>399.16329999999999</v>
      </c>
      <c r="J49">
        <v>392.65554800000001</v>
      </c>
      <c r="K49">
        <v>392.26257299999997</v>
      </c>
      <c r="L49">
        <v>391.31887799999998</v>
      </c>
      <c r="M49">
        <v>391.19494600000002</v>
      </c>
      <c r="N49">
        <v>393.351471</v>
      </c>
      <c r="O49">
        <v>392.484711</v>
      </c>
      <c r="P49">
        <v>390.99704000000003</v>
      </c>
      <c r="Q49">
        <v>390.933899</v>
      </c>
      <c r="R49">
        <v>391.56195100000002</v>
      </c>
      <c r="S49">
        <v>392.21130399999998</v>
      </c>
      <c r="T49">
        <v>392.86895800000002</v>
      </c>
      <c r="U49">
        <v>393.52496300000001</v>
      </c>
      <c r="V49">
        <v>394.21295199999997</v>
      </c>
      <c r="W49">
        <v>394.92361499999998</v>
      </c>
      <c r="X49">
        <v>395.64215100000001</v>
      </c>
      <c r="Y49">
        <v>396.36755399999998</v>
      </c>
      <c r="Z49">
        <v>397.09851099999997</v>
      </c>
      <c r="AA49">
        <v>397.83429000000001</v>
      </c>
      <c r="AB49">
        <v>398.57382200000001</v>
      </c>
      <c r="AC49">
        <v>399.31634500000001</v>
      </c>
      <c r="AD49">
        <v>400.061035</v>
      </c>
      <c r="AE49">
        <v>400.80715900000001</v>
      </c>
      <c r="AF49">
        <v>401.55407700000001</v>
      </c>
      <c r="AG49">
        <v>402.30093399999998</v>
      </c>
      <c r="AH49">
        <v>403.04748499999999</v>
      </c>
      <c r="AI49">
        <v>403.79330399999998</v>
      </c>
      <c r="AJ49">
        <v>404.53796399999999</v>
      </c>
      <c r="AK49" s="15">
        <v>0</v>
      </c>
    </row>
    <row r="50" spans="1:37" x14ac:dyDescent="0.25">
      <c r="A50" t="s">
        <v>570</v>
      </c>
      <c r="B50" t="s">
        <v>806</v>
      </c>
      <c r="C50" t="s">
        <v>807</v>
      </c>
      <c r="D50" t="s">
        <v>190</v>
      </c>
      <c r="F50">
        <v>19.229748000000001</v>
      </c>
      <c r="G50">
        <v>19.559747999999999</v>
      </c>
      <c r="H50">
        <v>19.604057000000001</v>
      </c>
      <c r="I50">
        <v>19.134007</v>
      </c>
      <c r="J50">
        <v>18.815207000000001</v>
      </c>
      <c r="K50">
        <v>18.797191999999999</v>
      </c>
      <c r="L50">
        <v>18.754283999999998</v>
      </c>
      <c r="M50">
        <v>18.744330999999999</v>
      </c>
      <c r="N50">
        <v>18.847854999999999</v>
      </c>
      <c r="O50">
        <v>18.804949000000001</v>
      </c>
      <c r="P50">
        <v>18.734697000000001</v>
      </c>
      <c r="Q50">
        <v>18.734974000000001</v>
      </c>
      <c r="R50">
        <v>18.762163000000001</v>
      </c>
      <c r="S50">
        <v>18.793427999999999</v>
      </c>
      <c r="T50">
        <v>18.824687999999998</v>
      </c>
      <c r="U50">
        <v>18.859321999999999</v>
      </c>
      <c r="V50">
        <v>18.889589000000001</v>
      </c>
      <c r="W50">
        <v>18.923862</v>
      </c>
      <c r="X50">
        <v>18.960432000000001</v>
      </c>
      <c r="Y50">
        <v>18.992315000000001</v>
      </c>
      <c r="Z50">
        <v>19.027204999999999</v>
      </c>
      <c r="AA50">
        <v>19.065366999999998</v>
      </c>
      <c r="AB50">
        <v>19.097477000000001</v>
      </c>
      <c r="AC50">
        <v>19.133113999999999</v>
      </c>
      <c r="AD50">
        <v>19.167227</v>
      </c>
      <c r="AE50">
        <v>19.203192000000001</v>
      </c>
      <c r="AF50">
        <v>19.238092000000002</v>
      </c>
      <c r="AG50">
        <v>19.273088000000001</v>
      </c>
      <c r="AH50">
        <v>19.308661000000001</v>
      </c>
      <c r="AI50">
        <v>19.343631999999999</v>
      </c>
      <c r="AJ50">
        <v>19.378197</v>
      </c>
      <c r="AK50" s="15">
        <v>0</v>
      </c>
    </row>
    <row r="51" spans="1:37" x14ac:dyDescent="0.25">
      <c r="A51" t="s">
        <v>808</v>
      </c>
      <c r="B51" t="s">
        <v>809</v>
      </c>
      <c r="C51" t="s">
        <v>810</v>
      </c>
      <c r="D51" t="s">
        <v>190</v>
      </c>
      <c r="F51">
        <v>115.006958</v>
      </c>
      <c r="G51">
        <v>116.946564</v>
      </c>
      <c r="H51">
        <v>117.10083</v>
      </c>
      <c r="I51">
        <v>114.272278</v>
      </c>
      <c r="J51">
        <v>112.40922500000001</v>
      </c>
      <c r="K51">
        <v>112.296738</v>
      </c>
      <c r="L51">
        <v>112.02658099999999</v>
      </c>
      <c r="M51">
        <v>111.991089</v>
      </c>
      <c r="N51">
        <v>112.608475</v>
      </c>
      <c r="O51">
        <v>112.360336</v>
      </c>
      <c r="P51">
        <v>111.934448</v>
      </c>
      <c r="Q51">
        <v>111.91635100000001</v>
      </c>
      <c r="R51">
        <v>112.096161</v>
      </c>
      <c r="S51">
        <v>112.282059</v>
      </c>
      <c r="T51">
        <v>112.470337</v>
      </c>
      <c r="U51">
        <v>112.65812699999999</v>
      </c>
      <c r="V51">
        <v>112.85508</v>
      </c>
      <c r="W51">
        <v>113.058533</v>
      </c>
      <c r="X51">
        <v>113.264236</v>
      </c>
      <c r="Y51">
        <v>113.471886</v>
      </c>
      <c r="Z51">
        <v>113.681168</v>
      </c>
      <c r="AA51">
        <v>113.891792</v>
      </c>
      <c r="AB51">
        <v>114.10350800000001</v>
      </c>
      <c r="AC51">
        <v>114.316086</v>
      </c>
      <c r="AD51">
        <v>114.529259</v>
      </c>
      <c r="AE51">
        <v>114.742859</v>
      </c>
      <c r="AF51">
        <v>114.95668000000001</v>
      </c>
      <c r="AG51">
        <v>115.170502</v>
      </c>
      <c r="AH51">
        <v>115.384216</v>
      </c>
      <c r="AI51">
        <v>115.59773300000001</v>
      </c>
      <c r="AJ51">
        <v>115.810913</v>
      </c>
      <c r="AK51" s="15">
        <v>0</v>
      </c>
    </row>
    <row r="52" spans="1:37" x14ac:dyDescent="0.25">
      <c r="A52" s="53" t="s">
        <v>811</v>
      </c>
      <c r="B52" t="s">
        <v>812</v>
      </c>
      <c r="C52" t="s">
        <v>813</v>
      </c>
      <c r="D52" t="s">
        <v>190</v>
      </c>
      <c r="F52">
        <v>123.24041699999999</v>
      </c>
      <c r="G52">
        <v>154.78178399999999</v>
      </c>
      <c r="H52">
        <v>177.566147</v>
      </c>
      <c r="I52">
        <v>194.206558</v>
      </c>
      <c r="J52">
        <v>206.437195</v>
      </c>
      <c r="K52">
        <v>215.22547900000001</v>
      </c>
      <c r="L52">
        <v>221.68235799999999</v>
      </c>
      <c r="M52">
        <v>226.56303399999999</v>
      </c>
      <c r="N52">
        <v>228.953934</v>
      </c>
      <c r="O52">
        <v>230.64898700000001</v>
      </c>
      <c r="P52">
        <v>232.393936</v>
      </c>
      <c r="Q52">
        <v>232.85581999999999</v>
      </c>
      <c r="R52">
        <v>233.45077499999999</v>
      </c>
      <c r="S52">
        <v>233.69122300000001</v>
      </c>
      <c r="T52">
        <v>233.81994599999999</v>
      </c>
      <c r="U52">
        <v>233.339584</v>
      </c>
      <c r="V52">
        <v>233.03294399999999</v>
      </c>
      <c r="W52">
        <v>232.702698</v>
      </c>
      <c r="X52">
        <v>232.21530200000001</v>
      </c>
      <c r="Y52">
        <v>231.47563199999999</v>
      </c>
      <c r="Z52">
        <v>230.83416700000001</v>
      </c>
      <c r="AA52">
        <v>229.97171</v>
      </c>
      <c r="AB52">
        <v>229.01445000000001</v>
      </c>
      <c r="AC52">
        <v>228.01458700000001</v>
      </c>
      <c r="AD52">
        <v>226.97612000000001</v>
      </c>
      <c r="AE52">
        <v>225.876068</v>
      </c>
      <c r="AF52">
        <v>224.61758399999999</v>
      </c>
      <c r="AG52">
        <v>223.33367899999999</v>
      </c>
      <c r="AH52">
        <v>221.78813199999999</v>
      </c>
      <c r="AI52">
        <v>220.16580200000001</v>
      </c>
      <c r="AJ52">
        <v>218.665131</v>
      </c>
      <c r="AK52" s="15">
        <v>1.9E-2</v>
      </c>
    </row>
    <row r="53" spans="1:37" x14ac:dyDescent="0.25">
      <c r="A53" s="53" t="s">
        <v>814</v>
      </c>
      <c r="B53" t="s">
        <v>815</v>
      </c>
      <c r="C53" t="s">
        <v>816</v>
      </c>
      <c r="D53" t="s">
        <v>190</v>
      </c>
      <c r="F53">
        <v>65.868385000000004</v>
      </c>
      <c r="G53">
        <v>77.343924999999999</v>
      </c>
      <c r="H53">
        <v>85.037193000000002</v>
      </c>
      <c r="I53">
        <v>90.397377000000006</v>
      </c>
      <c r="J53">
        <v>94.148392000000001</v>
      </c>
      <c r="K53">
        <v>96.454200999999998</v>
      </c>
      <c r="L53">
        <v>98.028533999999993</v>
      </c>
      <c r="M53">
        <v>99.228485000000006</v>
      </c>
      <c r="N53">
        <v>98.787505999999993</v>
      </c>
      <c r="O53">
        <v>98.326217999999997</v>
      </c>
      <c r="P53">
        <v>98.456612000000007</v>
      </c>
      <c r="Q53">
        <v>97.730179000000007</v>
      </c>
      <c r="R53">
        <v>97.429573000000005</v>
      </c>
      <c r="S53">
        <v>97.078491</v>
      </c>
      <c r="T53">
        <v>96.865768000000003</v>
      </c>
      <c r="U53">
        <v>96.190719999999999</v>
      </c>
      <c r="V53">
        <v>95.827606000000003</v>
      </c>
      <c r="W53">
        <v>95.546768</v>
      </c>
      <c r="X53">
        <v>95.188216999999995</v>
      </c>
      <c r="Y53">
        <v>94.635986000000003</v>
      </c>
      <c r="Z53">
        <v>94.234970000000004</v>
      </c>
      <c r="AA53">
        <v>93.656120000000001</v>
      </c>
      <c r="AB53">
        <v>93.025208000000006</v>
      </c>
      <c r="AC53">
        <v>92.393783999999997</v>
      </c>
      <c r="AD53">
        <v>91.770995999999997</v>
      </c>
      <c r="AE53">
        <v>91.134651000000005</v>
      </c>
      <c r="AF53">
        <v>90.408362999999994</v>
      </c>
      <c r="AG53">
        <v>89.765427000000003</v>
      </c>
      <c r="AH53">
        <v>89.013596000000007</v>
      </c>
      <c r="AI53">
        <v>88.517876000000001</v>
      </c>
      <c r="AJ53">
        <v>88.092033000000001</v>
      </c>
      <c r="AK53" s="15">
        <v>0.01</v>
      </c>
    </row>
    <row r="54" spans="1:37" x14ac:dyDescent="0.25">
      <c r="A54" t="s">
        <v>108</v>
      </c>
      <c r="B54" t="s">
        <v>817</v>
      </c>
      <c r="C54" t="s">
        <v>818</v>
      </c>
      <c r="D54" t="s">
        <v>190</v>
      </c>
      <c r="F54">
        <v>8.2139009999999999</v>
      </c>
      <c r="G54">
        <v>9.6765150000000002</v>
      </c>
      <c r="H54">
        <v>10.66667</v>
      </c>
      <c r="I54">
        <v>11.35914</v>
      </c>
      <c r="J54">
        <v>11.848991</v>
      </c>
      <c r="K54">
        <v>12.157253000000001</v>
      </c>
      <c r="L54">
        <v>12.373383</v>
      </c>
      <c r="M54">
        <v>12.542023</v>
      </c>
      <c r="N54">
        <v>12.501125</v>
      </c>
      <c r="O54">
        <v>12.457867</v>
      </c>
      <c r="P54">
        <v>12.492732999999999</v>
      </c>
      <c r="Q54">
        <v>12.415229999999999</v>
      </c>
      <c r="R54">
        <v>12.393853</v>
      </c>
      <c r="S54">
        <v>12.364929999999999</v>
      </c>
      <c r="T54">
        <v>12.354592999999999</v>
      </c>
      <c r="U54">
        <v>12.283155000000001</v>
      </c>
      <c r="V54">
        <v>12.252656</v>
      </c>
      <c r="W54">
        <v>12.232264000000001</v>
      </c>
      <c r="X54">
        <v>12.202119</v>
      </c>
      <c r="Y54">
        <v>12.146736000000001</v>
      </c>
      <c r="Z54">
        <v>12.111720999999999</v>
      </c>
      <c r="AA54">
        <v>12.053454</v>
      </c>
      <c r="AB54">
        <v>11.987914999999999</v>
      </c>
      <c r="AC54">
        <v>11.922503000000001</v>
      </c>
      <c r="AD54">
        <v>11.858107</v>
      </c>
      <c r="AE54">
        <v>11.792482</v>
      </c>
      <c r="AF54">
        <v>11.713984</v>
      </c>
      <c r="AG54">
        <v>11.645860000000001</v>
      </c>
      <c r="AH54">
        <v>11.563480999999999</v>
      </c>
      <c r="AI54">
        <v>11.514956</v>
      </c>
      <c r="AJ54">
        <v>11.475149999999999</v>
      </c>
      <c r="AK54" s="15">
        <v>1.0999999999999999E-2</v>
      </c>
    </row>
    <row r="55" spans="1:37" x14ac:dyDescent="0.25">
      <c r="A55" t="s">
        <v>710</v>
      </c>
      <c r="B55" t="s">
        <v>819</v>
      </c>
      <c r="C55" t="s">
        <v>820</v>
      </c>
      <c r="D55" t="s">
        <v>190</v>
      </c>
      <c r="F55">
        <v>4.2989999999999999E-3</v>
      </c>
      <c r="G55">
        <v>4.9049999999999996E-3</v>
      </c>
      <c r="H55">
        <v>5.2630000000000003E-3</v>
      </c>
      <c r="I55">
        <v>5.5059999999999996E-3</v>
      </c>
      <c r="J55">
        <v>5.6690000000000004E-3</v>
      </c>
      <c r="K55">
        <v>5.7609999999999996E-3</v>
      </c>
      <c r="L55">
        <v>5.8209999999999998E-3</v>
      </c>
      <c r="M55">
        <v>5.8630000000000002E-3</v>
      </c>
      <c r="N55">
        <v>5.8230000000000001E-3</v>
      </c>
      <c r="O55">
        <v>5.7800000000000004E-3</v>
      </c>
      <c r="P55">
        <v>5.764E-3</v>
      </c>
      <c r="Q55">
        <v>5.7060000000000001E-3</v>
      </c>
      <c r="R55">
        <v>5.6649999999999999E-3</v>
      </c>
      <c r="S55">
        <v>5.6230000000000004E-3</v>
      </c>
      <c r="T55">
        <v>5.5859999999999998E-3</v>
      </c>
      <c r="U55">
        <v>5.5250000000000004E-3</v>
      </c>
      <c r="V55">
        <v>5.4819999999999999E-3</v>
      </c>
      <c r="W55">
        <v>5.4450000000000002E-3</v>
      </c>
      <c r="X55">
        <v>5.4029999999999998E-3</v>
      </c>
      <c r="Y55">
        <v>5.3489999999999996E-3</v>
      </c>
      <c r="Z55">
        <v>5.2969999999999996E-3</v>
      </c>
      <c r="AA55">
        <v>5.2370000000000003E-3</v>
      </c>
      <c r="AB55">
        <v>5.1770000000000002E-3</v>
      </c>
      <c r="AC55">
        <v>5.117E-3</v>
      </c>
      <c r="AD55">
        <v>5.058E-3</v>
      </c>
      <c r="AE55">
        <v>4.9940000000000002E-3</v>
      </c>
      <c r="AF55">
        <v>4.9300000000000004E-3</v>
      </c>
      <c r="AG55">
        <v>4.8710000000000003E-3</v>
      </c>
      <c r="AH55">
        <v>4.8050000000000002E-3</v>
      </c>
      <c r="AI55">
        <v>4.751E-3</v>
      </c>
      <c r="AJ55">
        <v>4.7019999999999996E-3</v>
      </c>
      <c r="AK55" s="15">
        <v>3.0000000000000001E-3</v>
      </c>
    </row>
    <row r="56" spans="1:37" x14ac:dyDescent="0.25">
      <c r="A56" t="s">
        <v>567</v>
      </c>
      <c r="B56" t="s">
        <v>821</v>
      </c>
      <c r="C56" t="s">
        <v>822</v>
      </c>
      <c r="D56" t="s">
        <v>190</v>
      </c>
      <c r="F56">
        <v>39.342956999999998</v>
      </c>
      <c r="G56">
        <v>45.876663000000001</v>
      </c>
      <c r="H56">
        <v>50.221744999999999</v>
      </c>
      <c r="I56">
        <v>53.204749999999997</v>
      </c>
      <c r="J56">
        <v>55.259338</v>
      </c>
      <c r="K56">
        <v>56.491351999999999</v>
      </c>
      <c r="L56">
        <v>57.299968999999997</v>
      </c>
      <c r="M56">
        <v>57.889167999999998</v>
      </c>
      <c r="N56">
        <v>57.565086000000001</v>
      </c>
      <c r="O56">
        <v>57.224128999999998</v>
      </c>
      <c r="P56">
        <v>57.227783000000002</v>
      </c>
      <c r="Q56">
        <v>56.729961000000003</v>
      </c>
      <c r="R56">
        <v>56.487537000000003</v>
      </c>
      <c r="S56">
        <v>56.204224000000004</v>
      </c>
      <c r="T56">
        <v>55.996456000000002</v>
      </c>
      <c r="U56">
        <v>55.510323</v>
      </c>
      <c r="V56">
        <v>55.190829999999998</v>
      </c>
      <c r="W56">
        <v>54.901924000000001</v>
      </c>
      <c r="X56">
        <v>54.556376999999998</v>
      </c>
      <c r="Y56">
        <v>54.084842999999999</v>
      </c>
      <c r="Z56">
        <v>53.685890000000001</v>
      </c>
      <c r="AA56">
        <v>53.162922000000002</v>
      </c>
      <c r="AB56">
        <v>52.581119999999999</v>
      </c>
      <c r="AC56">
        <v>51.966534000000003</v>
      </c>
      <c r="AD56">
        <v>51.312018999999999</v>
      </c>
      <c r="AE56">
        <v>50.599342</v>
      </c>
      <c r="AF56">
        <v>49.756568999999999</v>
      </c>
      <c r="AG56">
        <v>48.845408999999997</v>
      </c>
      <c r="AH56">
        <v>47.706341000000002</v>
      </c>
      <c r="AI56">
        <v>46.376685999999999</v>
      </c>
      <c r="AJ56">
        <v>45.129745</v>
      </c>
      <c r="AK56" s="15">
        <v>5.0000000000000001E-3</v>
      </c>
    </row>
    <row r="57" spans="1:37" x14ac:dyDescent="0.25">
      <c r="A57" t="s">
        <v>114</v>
      </c>
      <c r="B57" t="s">
        <v>823</v>
      </c>
      <c r="C57" t="s">
        <v>824</v>
      </c>
      <c r="D57" t="s">
        <v>190</v>
      </c>
      <c r="F57">
        <v>17.099070000000001</v>
      </c>
      <c r="G57">
        <v>20.319552999999999</v>
      </c>
      <c r="H57">
        <v>22.485256</v>
      </c>
      <c r="I57">
        <v>24.019459000000001</v>
      </c>
      <c r="J57">
        <v>25.102898</v>
      </c>
      <c r="K57">
        <v>25.770533</v>
      </c>
      <c r="L57">
        <v>26.232544000000001</v>
      </c>
      <c r="M57">
        <v>26.589859000000001</v>
      </c>
      <c r="N57">
        <v>26.464668</v>
      </c>
      <c r="O57">
        <v>26.333935</v>
      </c>
      <c r="P57">
        <v>26.351505</v>
      </c>
      <c r="Q57">
        <v>26.142330000000001</v>
      </c>
      <c r="R57">
        <v>26.030087000000002</v>
      </c>
      <c r="S57">
        <v>25.909834</v>
      </c>
      <c r="T57">
        <v>25.821386</v>
      </c>
      <c r="U57">
        <v>25.614086</v>
      </c>
      <c r="V57">
        <v>25.490601000000002</v>
      </c>
      <c r="W57">
        <v>25.393127</v>
      </c>
      <c r="X57">
        <v>25.272171</v>
      </c>
      <c r="Y57">
        <v>25.098717000000001</v>
      </c>
      <c r="Z57">
        <v>24.958691000000002</v>
      </c>
      <c r="AA57">
        <v>24.771570000000001</v>
      </c>
      <c r="AB57">
        <v>24.572716</v>
      </c>
      <c r="AC57">
        <v>24.372135</v>
      </c>
      <c r="AD57">
        <v>24.175498999999999</v>
      </c>
      <c r="AE57">
        <v>23.970161000000001</v>
      </c>
      <c r="AF57">
        <v>23.746223000000001</v>
      </c>
      <c r="AG57">
        <v>23.548378</v>
      </c>
      <c r="AH57">
        <v>23.317295000000001</v>
      </c>
      <c r="AI57">
        <v>23.150963000000001</v>
      </c>
      <c r="AJ57">
        <v>23.003896999999998</v>
      </c>
      <c r="AK57" s="15">
        <v>0.01</v>
      </c>
    </row>
    <row r="58" spans="1:37" x14ac:dyDescent="0.25">
      <c r="A58" t="s">
        <v>111</v>
      </c>
      <c r="B58" t="s">
        <v>825</v>
      </c>
      <c r="C58" t="s">
        <v>826</v>
      </c>
      <c r="D58" t="s">
        <v>190</v>
      </c>
      <c r="F58">
        <v>0.85228499999999996</v>
      </c>
      <c r="G58">
        <v>1.0238849999999999</v>
      </c>
      <c r="H58">
        <v>1.142909</v>
      </c>
      <c r="I58">
        <v>1.226561</v>
      </c>
      <c r="J58">
        <v>1.2873049999999999</v>
      </c>
      <c r="K58">
        <v>1.3277159999999999</v>
      </c>
      <c r="L58">
        <v>1.35825</v>
      </c>
      <c r="M58">
        <v>1.3837299999999999</v>
      </c>
      <c r="N58">
        <v>1.3838189999999999</v>
      </c>
      <c r="O58">
        <v>1.3838760000000001</v>
      </c>
      <c r="P58">
        <v>1.394023</v>
      </c>
      <c r="Q58">
        <v>1.38931</v>
      </c>
      <c r="R58">
        <v>1.391672</v>
      </c>
      <c r="S58">
        <v>1.3925799999999999</v>
      </c>
      <c r="T58">
        <v>1.395878</v>
      </c>
      <c r="U58">
        <v>1.3909419999999999</v>
      </c>
      <c r="V58">
        <v>1.3914660000000001</v>
      </c>
      <c r="W58">
        <v>1.3932119999999999</v>
      </c>
      <c r="X58">
        <v>1.3938429999999999</v>
      </c>
      <c r="Y58">
        <v>1.391078</v>
      </c>
      <c r="Z58">
        <v>1.3909210000000001</v>
      </c>
      <c r="AA58">
        <v>1.388023</v>
      </c>
      <c r="AB58">
        <v>1.384069</v>
      </c>
      <c r="AC58">
        <v>1.380226</v>
      </c>
      <c r="AD58">
        <v>1.3765510000000001</v>
      </c>
      <c r="AE58">
        <v>1.3728610000000001</v>
      </c>
      <c r="AF58">
        <v>1.3671819999999999</v>
      </c>
      <c r="AG58">
        <v>1.362773</v>
      </c>
      <c r="AH58">
        <v>1.3564320000000001</v>
      </c>
      <c r="AI58">
        <v>1.354414</v>
      </c>
      <c r="AJ58">
        <v>1.3532869999999999</v>
      </c>
      <c r="AK58" s="15">
        <v>1.6E-2</v>
      </c>
    </row>
    <row r="59" spans="1:37" x14ac:dyDescent="0.25">
      <c r="A59" t="s">
        <v>719</v>
      </c>
      <c r="B59" t="s">
        <v>827</v>
      </c>
      <c r="C59" t="s">
        <v>828</v>
      </c>
      <c r="D59" t="s">
        <v>190</v>
      </c>
      <c r="F59">
        <v>0.34543099999999999</v>
      </c>
      <c r="G59">
        <v>0.42956299999999997</v>
      </c>
      <c r="H59">
        <v>0.50085900000000005</v>
      </c>
      <c r="I59">
        <v>0.566272</v>
      </c>
      <c r="J59">
        <v>0.627633</v>
      </c>
      <c r="K59">
        <v>0.68449700000000002</v>
      </c>
      <c r="L59">
        <v>0.74109599999999998</v>
      </c>
      <c r="M59">
        <v>0.80010199999999998</v>
      </c>
      <c r="N59">
        <v>0.849352</v>
      </c>
      <c r="O59">
        <v>0.90310299999999999</v>
      </c>
      <c r="P59">
        <v>0.96728400000000003</v>
      </c>
      <c r="Q59">
        <v>1.030273</v>
      </c>
      <c r="R59">
        <v>1.1034949999999999</v>
      </c>
      <c r="S59">
        <v>1.184134</v>
      </c>
      <c r="T59">
        <v>1.27477</v>
      </c>
      <c r="U59">
        <v>1.3697600000000001</v>
      </c>
      <c r="V59">
        <v>1.479735</v>
      </c>
      <c r="W59">
        <v>1.60405</v>
      </c>
      <c r="X59">
        <v>1.7416499999999999</v>
      </c>
      <c r="Y59">
        <v>1.8927510000000001</v>
      </c>
      <c r="Z59">
        <v>2.0660539999999998</v>
      </c>
      <c r="AA59">
        <v>2.2586650000000001</v>
      </c>
      <c r="AB59">
        <v>2.4781140000000001</v>
      </c>
      <c r="AC59">
        <v>2.731331</v>
      </c>
      <c r="AD59">
        <v>3.0279790000000002</v>
      </c>
      <c r="AE59">
        <v>3.3791910000000001</v>
      </c>
      <c r="AF59">
        <v>3.8040280000000002</v>
      </c>
      <c r="AG59">
        <v>4.3428430000000002</v>
      </c>
      <c r="AH59">
        <v>5.0501290000000001</v>
      </c>
      <c r="AI59">
        <v>6.1011290000000002</v>
      </c>
      <c r="AJ59">
        <v>7.110398</v>
      </c>
      <c r="AK59" s="15">
        <v>0.106</v>
      </c>
    </row>
    <row r="60" spans="1:37" x14ac:dyDescent="0.25">
      <c r="A60" t="s">
        <v>722</v>
      </c>
      <c r="B60" t="s">
        <v>829</v>
      </c>
      <c r="C60" t="s">
        <v>830</v>
      </c>
      <c r="D60" t="s">
        <v>190</v>
      </c>
      <c r="F60">
        <v>1.0442999999999999E-2</v>
      </c>
      <c r="G60">
        <v>1.2829E-2</v>
      </c>
      <c r="H60">
        <v>1.4487E-2</v>
      </c>
      <c r="I60">
        <v>1.5692000000000001E-2</v>
      </c>
      <c r="J60">
        <v>1.6556000000000001E-2</v>
      </c>
      <c r="K60">
        <v>1.7096E-2</v>
      </c>
      <c r="L60">
        <v>1.7464E-2</v>
      </c>
      <c r="M60">
        <v>1.7742000000000001E-2</v>
      </c>
      <c r="N60">
        <v>1.7635999999999999E-2</v>
      </c>
      <c r="O60">
        <v>1.7526E-2</v>
      </c>
      <c r="P60">
        <v>1.7519E-2</v>
      </c>
      <c r="Q60">
        <v>1.7361999999999999E-2</v>
      </c>
      <c r="R60">
        <v>1.7267000000000001E-2</v>
      </c>
      <c r="S60">
        <v>1.7167000000000002E-2</v>
      </c>
      <c r="T60">
        <v>1.7087000000000001E-2</v>
      </c>
      <c r="U60">
        <v>1.6931000000000002E-2</v>
      </c>
      <c r="V60">
        <v>1.6830999999999999E-2</v>
      </c>
      <c r="W60">
        <v>1.6747999999999999E-2</v>
      </c>
      <c r="X60">
        <v>1.6648E-2</v>
      </c>
      <c r="Y60">
        <v>1.6513E-2</v>
      </c>
      <c r="Z60">
        <v>1.6397999999999999E-2</v>
      </c>
      <c r="AA60">
        <v>1.6250000000000001E-2</v>
      </c>
      <c r="AB60">
        <v>1.6095000000000002E-2</v>
      </c>
      <c r="AC60">
        <v>1.5938000000000001E-2</v>
      </c>
      <c r="AD60">
        <v>1.5783999999999999E-2</v>
      </c>
      <c r="AE60">
        <v>1.5620999999999999E-2</v>
      </c>
      <c r="AF60">
        <v>1.5448999999999999E-2</v>
      </c>
      <c r="AG60">
        <v>1.5294E-2</v>
      </c>
      <c r="AH60">
        <v>1.5117E-2</v>
      </c>
      <c r="AI60">
        <v>1.498E-2</v>
      </c>
      <c r="AJ60">
        <v>1.4853999999999999E-2</v>
      </c>
      <c r="AK60" s="15">
        <v>1.2E-2</v>
      </c>
    </row>
    <row r="61" spans="1:37" x14ac:dyDescent="0.25">
      <c r="A61" s="53" t="s">
        <v>831</v>
      </c>
      <c r="B61" t="s">
        <v>832</v>
      </c>
      <c r="C61" t="s">
        <v>833</v>
      </c>
      <c r="D61" t="s">
        <v>190</v>
      </c>
      <c r="F61">
        <v>21.389296000000002</v>
      </c>
      <c r="G61">
        <v>24.819852999999998</v>
      </c>
      <c r="H61">
        <v>27.510082000000001</v>
      </c>
      <c r="I61">
        <v>29.622658000000001</v>
      </c>
      <c r="J61">
        <v>31.287822999999999</v>
      </c>
      <c r="K61">
        <v>32.605826999999998</v>
      </c>
      <c r="L61">
        <v>33.663296000000003</v>
      </c>
      <c r="M61">
        <v>34.520812999999997</v>
      </c>
      <c r="N61">
        <v>35.224196999999997</v>
      </c>
      <c r="O61">
        <v>35.813029999999998</v>
      </c>
      <c r="P61">
        <v>36.317593000000002</v>
      </c>
      <c r="Q61">
        <v>36.759636</v>
      </c>
      <c r="R61">
        <v>37.152343999999999</v>
      </c>
      <c r="S61">
        <v>37.510295999999997</v>
      </c>
      <c r="T61">
        <v>37.844872000000002</v>
      </c>
      <c r="U61">
        <v>38.157986000000001</v>
      </c>
      <c r="V61">
        <v>38.449916999999999</v>
      </c>
      <c r="W61">
        <v>38.723610000000001</v>
      </c>
      <c r="X61">
        <v>38.985104</v>
      </c>
      <c r="Y61">
        <v>39.238807999999999</v>
      </c>
      <c r="Z61">
        <v>39.486941999999999</v>
      </c>
      <c r="AA61">
        <v>39.726619999999997</v>
      </c>
      <c r="AB61">
        <v>39.958668000000003</v>
      </c>
      <c r="AC61">
        <v>40.184944000000002</v>
      </c>
      <c r="AD61">
        <v>40.404293000000003</v>
      </c>
      <c r="AE61">
        <v>40.622166</v>
      </c>
      <c r="AF61">
        <v>40.834713000000001</v>
      </c>
      <c r="AG61">
        <v>41.040450999999997</v>
      </c>
      <c r="AH61">
        <v>41.248080999999999</v>
      </c>
      <c r="AI61">
        <v>41.453494999999997</v>
      </c>
      <c r="AJ61">
        <v>41.657665000000001</v>
      </c>
      <c r="AK61" s="15">
        <v>2.1999999999999999E-2</v>
      </c>
    </row>
    <row r="62" spans="1:37" x14ac:dyDescent="0.25">
      <c r="A62" t="s">
        <v>108</v>
      </c>
      <c r="B62" t="s">
        <v>834</v>
      </c>
      <c r="C62" t="s">
        <v>835</v>
      </c>
      <c r="D62" t="s">
        <v>190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t="s">
        <v>170</v>
      </c>
    </row>
    <row r="63" spans="1:37" x14ac:dyDescent="0.25">
      <c r="A63" t="s">
        <v>710</v>
      </c>
      <c r="B63" t="s">
        <v>836</v>
      </c>
      <c r="C63" t="s">
        <v>837</v>
      </c>
      <c r="D63" t="s">
        <v>190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t="s">
        <v>170</v>
      </c>
    </row>
    <row r="64" spans="1:37" x14ac:dyDescent="0.25">
      <c r="A64" t="s">
        <v>567</v>
      </c>
      <c r="B64" t="s">
        <v>838</v>
      </c>
      <c r="C64" t="s">
        <v>839</v>
      </c>
      <c r="D64" t="s">
        <v>190</v>
      </c>
      <c r="F64">
        <v>21.389296000000002</v>
      </c>
      <c r="G64">
        <v>24.819852999999998</v>
      </c>
      <c r="H64">
        <v>27.510082000000001</v>
      </c>
      <c r="I64">
        <v>29.622658000000001</v>
      </c>
      <c r="J64">
        <v>31.287822999999999</v>
      </c>
      <c r="K64">
        <v>32.605826999999998</v>
      </c>
      <c r="L64">
        <v>33.663296000000003</v>
      </c>
      <c r="M64">
        <v>34.520812999999997</v>
      </c>
      <c r="N64">
        <v>35.224196999999997</v>
      </c>
      <c r="O64">
        <v>35.813029999999998</v>
      </c>
      <c r="P64">
        <v>36.317593000000002</v>
      </c>
      <c r="Q64">
        <v>36.759636</v>
      </c>
      <c r="R64">
        <v>37.152343999999999</v>
      </c>
      <c r="S64">
        <v>37.510295999999997</v>
      </c>
      <c r="T64">
        <v>37.844872000000002</v>
      </c>
      <c r="U64">
        <v>38.157986000000001</v>
      </c>
      <c r="V64">
        <v>38.449916999999999</v>
      </c>
      <c r="W64">
        <v>38.723610000000001</v>
      </c>
      <c r="X64">
        <v>38.985104</v>
      </c>
      <c r="Y64">
        <v>39.238807999999999</v>
      </c>
      <c r="Z64">
        <v>39.486941999999999</v>
      </c>
      <c r="AA64">
        <v>39.726619999999997</v>
      </c>
      <c r="AB64">
        <v>39.958668000000003</v>
      </c>
      <c r="AC64">
        <v>40.184944000000002</v>
      </c>
      <c r="AD64">
        <v>40.404293000000003</v>
      </c>
      <c r="AE64">
        <v>40.622166</v>
      </c>
      <c r="AF64">
        <v>40.834713000000001</v>
      </c>
      <c r="AG64">
        <v>41.040450999999997</v>
      </c>
      <c r="AH64">
        <v>41.248080999999999</v>
      </c>
      <c r="AI64">
        <v>41.453494999999997</v>
      </c>
      <c r="AJ64">
        <v>41.657665000000001</v>
      </c>
      <c r="AK64" s="15">
        <v>2.1999999999999999E-2</v>
      </c>
    </row>
    <row r="65" spans="1:37" x14ac:dyDescent="0.25">
      <c r="A65" t="s">
        <v>114</v>
      </c>
      <c r="B65" t="s">
        <v>840</v>
      </c>
      <c r="C65" t="s">
        <v>841</v>
      </c>
      <c r="D65" t="s">
        <v>190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t="s">
        <v>170</v>
      </c>
    </row>
    <row r="66" spans="1:37" x14ac:dyDescent="0.25">
      <c r="A66" t="s">
        <v>111</v>
      </c>
      <c r="B66" t="s">
        <v>842</v>
      </c>
      <c r="C66" t="s">
        <v>843</v>
      </c>
      <c r="D66" t="s">
        <v>190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t="s">
        <v>170</v>
      </c>
    </row>
    <row r="67" spans="1:37" x14ac:dyDescent="0.25">
      <c r="A67" t="s">
        <v>719</v>
      </c>
      <c r="B67" t="s">
        <v>844</v>
      </c>
      <c r="C67" t="s">
        <v>845</v>
      </c>
      <c r="D67" t="s">
        <v>190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t="s">
        <v>170</v>
      </c>
    </row>
    <row r="68" spans="1:37" x14ac:dyDescent="0.25">
      <c r="A68" t="s">
        <v>722</v>
      </c>
      <c r="B68" t="s">
        <v>846</v>
      </c>
      <c r="C68" t="s">
        <v>847</v>
      </c>
      <c r="D68" t="s">
        <v>190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t="s">
        <v>170</v>
      </c>
    </row>
    <row r="69" spans="1:37" x14ac:dyDescent="0.25">
      <c r="A69" s="53" t="s">
        <v>848</v>
      </c>
      <c r="B69" t="s">
        <v>849</v>
      </c>
      <c r="C69" t="s">
        <v>850</v>
      </c>
      <c r="D69" t="s">
        <v>190</v>
      </c>
      <c r="F69">
        <v>36.342903</v>
      </c>
      <c r="G69">
        <v>53.065319000000002</v>
      </c>
      <c r="H69">
        <v>65.539473999999998</v>
      </c>
      <c r="I69">
        <v>74.774010000000004</v>
      </c>
      <c r="J69">
        <v>81.650841</v>
      </c>
      <c r="K69">
        <v>86.872803000000005</v>
      </c>
      <c r="L69">
        <v>90.754913000000002</v>
      </c>
      <c r="M69">
        <v>93.637444000000002</v>
      </c>
      <c r="N69">
        <v>95.815033</v>
      </c>
      <c r="O69">
        <v>97.436133999999996</v>
      </c>
      <c r="P69">
        <v>98.610291000000004</v>
      </c>
      <c r="Q69">
        <v>99.419357000000005</v>
      </c>
      <c r="R69">
        <v>99.995284999999996</v>
      </c>
      <c r="S69">
        <v>100.30935700000001</v>
      </c>
      <c r="T69">
        <v>100.40677599999999</v>
      </c>
      <c r="U69">
        <v>100.383087</v>
      </c>
      <c r="V69">
        <v>100.25748400000001</v>
      </c>
      <c r="W69">
        <v>100.05856300000001</v>
      </c>
      <c r="X69">
        <v>99.805701999999997</v>
      </c>
      <c r="Y69">
        <v>99.515450000000001</v>
      </c>
      <c r="Z69">
        <v>99.200005000000004</v>
      </c>
      <c r="AA69">
        <v>98.869118</v>
      </c>
      <c r="AB69">
        <v>98.529976000000005</v>
      </c>
      <c r="AC69">
        <v>98.188254999999998</v>
      </c>
      <c r="AD69">
        <v>97.849648000000002</v>
      </c>
      <c r="AE69">
        <v>97.519051000000005</v>
      </c>
      <c r="AF69">
        <v>97.198905999999994</v>
      </c>
      <c r="AG69">
        <v>96.890816000000001</v>
      </c>
      <c r="AH69">
        <v>96.596496999999999</v>
      </c>
      <c r="AI69">
        <v>96.315291999999999</v>
      </c>
      <c r="AJ69">
        <v>96.045379999999994</v>
      </c>
      <c r="AK69" s="15">
        <v>3.3000000000000002E-2</v>
      </c>
    </row>
    <row r="70" spans="1:37" x14ac:dyDescent="0.25">
      <c r="A70" t="s">
        <v>108</v>
      </c>
      <c r="B70" t="s">
        <v>851</v>
      </c>
      <c r="C70" t="s">
        <v>852</v>
      </c>
      <c r="D70" t="s">
        <v>190</v>
      </c>
      <c r="F70">
        <v>4.0336290000000004</v>
      </c>
      <c r="G70">
        <v>5.8896179999999996</v>
      </c>
      <c r="H70">
        <v>7.2741020000000001</v>
      </c>
      <c r="I70">
        <v>8.2990250000000003</v>
      </c>
      <c r="J70">
        <v>9.0622710000000009</v>
      </c>
      <c r="K70">
        <v>9.6418479999999995</v>
      </c>
      <c r="L70">
        <v>10.072715000000001</v>
      </c>
      <c r="M70">
        <v>10.392642</v>
      </c>
      <c r="N70">
        <v>10.634327000000001</v>
      </c>
      <c r="O70">
        <v>10.814251000000001</v>
      </c>
      <c r="P70">
        <v>10.944569</v>
      </c>
      <c r="Q70">
        <v>11.034364999999999</v>
      </c>
      <c r="R70">
        <v>11.098286</v>
      </c>
      <c r="S70">
        <v>11.133143</v>
      </c>
      <c r="T70">
        <v>11.143955999999999</v>
      </c>
      <c r="U70">
        <v>11.141327</v>
      </c>
      <c r="V70">
        <v>11.127387000000001</v>
      </c>
      <c r="W70">
        <v>11.105309</v>
      </c>
      <c r="X70">
        <v>11.077244</v>
      </c>
      <c r="Y70">
        <v>11.045029</v>
      </c>
      <c r="Z70">
        <v>11.010020000000001</v>
      </c>
      <c r="AA70">
        <v>10.973293999999999</v>
      </c>
      <c r="AB70">
        <v>10.935654</v>
      </c>
      <c r="AC70">
        <v>10.897727</v>
      </c>
      <c r="AD70">
        <v>10.860144999999999</v>
      </c>
      <c r="AE70">
        <v>10.823454</v>
      </c>
      <c r="AF70">
        <v>10.787921000000001</v>
      </c>
      <c r="AG70">
        <v>10.753726</v>
      </c>
      <c r="AH70">
        <v>10.72106</v>
      </c>
      <c r="AI70">
        <v>10.689852999999999</v>
      </c>
      <c r="AJ70">
        <v>10.659893</v>
      </c>
      <c r="AK70" s="15">
        <v>3.3000000000000002E-2</v>
      </c>
    </row>
    <row r="71" spans="1:37" x14ac:dyDescent="0.25">
      <c r="A71" t="s">
        <v>710</v>
      </c>
      <c r="B71" t="s">
        <v>853</v>
      </c>
      <c r="C71" t="s">
        <v>854</v>
      </c>
      <c r="D71" t="s">
        <v>190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170</v>
      </c>
    </row>
    <row r="72" spans="1:37" x14ac:dyDescent="0.25">
      <c r="A72" t="s">
        <v>567</v>
      </c>
      <c r="B72" t="s">
        <v>855</v>
      </c>
      <c r="C72" t="s">
        <v>856</v>
      </c>
      <c r="D72" t="s">
        <v>190</v>
      </c>
      <c r="F72">
        <v>31.980073999999998</v>
      </c>
      <c r="G72">
        <v>46.693012000000003</v>
      </c>
      <c r="H72">
        <v>57.664856</v>
      </c>
      <c r="I72">
        <v>65.781433000000007</v>
      </c>
      <c r="J72">
        <v>71.820144999999997</v>
      </c>
      <c r="K72">
        <v>76.401764</v>
      </c>
      <c r="L72">
        <v>79.802284</v>
      </c>
      <c r="M72">
        <v>82.321213</v>
      </c>
      <c r="N72">
        <v>84.219391000000002</v>
      </c>
      <c r="O72">
        <v>85.626839000000004</v>
      </c>
      <c r="P72">
        <v>86.642899</v>
      </c>
      <c r="Q72">
        <v>87.337813999999995</v>
      </c>
      <c r="R72">
        <v>87.827690000000004</v>
      </c>
      <c r="S72">
        <v>88.086738999999994</v>
      </c>
      <c r="T72">
        <v>88.154967999999997</v>
      </c>
      <c r="U72">
        <v>88.116951</v>
      </c>
      <c r="V72">
        <v>87.989806999999999</v>
      </c>
      <c r="W72">
        <v>87.797561999999999</v>
      </c>
      <c r="X72">
        <v>87.557152000000002</v>
      </c>
      <c r="Y72">
        <v>87.284401000000003</v>
      </c>
      <c r="Z72">
        <v>86.988213000000002</v>
      </c>
      <c r="AA72">
        <v>86.678039999999996</v>
      </c>
      <c r="AB72">
        <v>86.360336000000004</v>
      </c>
      <c r="AC72">
        <v>86.039955000000006</v>
      </c>
      <c r="AD72">
        <v>85.721710000000002</v>
      </c>
      <c r="AE72">
        <v>85.409790000000001</v>
      </c>
      <c r="AF72">
        <v>85.106482999999997</v>
      </c>
      <c r="AG72">
        <v>84.813400000000001</v>
      </c>
      <c r="AH72">
        <v>84.531966999999995</v>
      </c>
      <c r="AI72">
        <v>84.261405999999994</v>
      </c>
      <c r="AJ72">
        <v>84.000236999999998</v>
      </c>
      <c r="AK72" s="15">
        <v>3.3000000000000002E-2</v>
      </c>
    </row>
    <row r="73" spans="1:37" x14ac:dyDescent="0.25">
      <c r="A73" t="s">
        <v>114</v>
      </c>
      <c r="B73" t="s">
        <v>857</v>
      </c>
      <c r="C73" t="s">
        <v>858</v>
      </c>
      <c r="D73" t="s">
        <v>190</v>
      </c>
      <c r="F73">
        <v>0.29807400000000001</v>
      </c>
      <c r="G73">
        <v>0.43723499999999998</v>
      </c>
      <c r="H73">
        <v>0.544377</v>
      </c>
      <c r="I73">
        <v>0.62949999999999995</v>
      </c>
      <c r="J73">
        <v>0.69848600000000005</v>
      </c>
      <c r="K73">
        <v>0.75478599999999996</v>
      </c>
      <c r="L73">
        <v>0.80217400000000005</v>
      </c>
      <c r="M73">
        <v>0.84338400000000002</v>
      </c>
      <c r="N73">
        <v>0.879251</v>
      </c>
      <c r="O73">
        <v>0.91159000000000001</v>
      </c>
      <c r="P73">
        <v>0.93835800000000003</v>
      </c>
      <c r="Q73">
        <v>0.96201899999999996</v>
      </c>
      <c r="R73">
        <v>0.98365499999999995</v>
      </c>
      <c r="S73">
        <v>1.0035540000000001</v>
      </c>
      <c r="T73">
        <v>1.0218400000000001</v>
      </c>
      <c r="U73">
        <v>1.038826</v>
      </c>
      <c r="V73">
        <v>1.0544119999999999</v>
      </c>
      <c r="W73">
        <v>1.0699920000000001</v>
      </c>
      <c r="X73">
        <v>1.085812</v>
      </c>
      <c r="Y73">
        <v>1.1007849999999999</v>
      </c>
      <c r="Z73">
        <v>1.116808</v>
      </c>
      <c r="AA73">
        <v>1.1330979999999999</v>
      </c>
      <c r="AB73">
        <v>1.149589</v>
      </c>
      <c r="AC73">
        <v>1.166471</v>
      </c>
      <c r="AD73">
        <v>1.1839789999999999</v>
      </c>
      <c r="AE73">
        <v>1.202275</v>
      </c>
      <c r="AF73">
        <v>1.2212510000000001</v>
      </c>
      <c r="AG73">
        <v>1.240699</v>
      </c>
      <c r="AH73">
        <v>1.2607269999999999</v>
      </c>
      <c r="AI73">
        <v>1.2815430000000001</v>
      </c>
      <c r="AJ73">
        <v>1.3029839999999999</v>
      </c>
      <c r="AK73" s="15">
        <v>0.05</v>
      </c>
    </row>
    <row r="74" spans="1:37" x14ac:dyDescent="0.25">
      <c r="A74" t="s">
        <v>111</v>
      </c>
      <c r="B74" t="s">
        <v>859</v>
      </c>
      <c r="C74" t="s">
        <v>860</v>
      </c>
      <c r="D74" t="s">
        <v>190</v>
      </c>
      <c r="F74">
        <v>3.1129E-2</v>
      </c>
      <c r="G74">
        <v>4.5453E-2</v>
      </c>
      <c r="H74">
        <v>5.6136999999999999E-2</v>
      </c>
      <c r="I74">
        <v>6.4047000000000007E-2</v>
      </c>
      <c r="J74">
        <v>6.9936999999999999E-2</v>
      </c>
      <c r="K74">
        <v>7.4410000000000004E-2</v>
      </c>
      <c r="L74">
        <v>7.7734999999999999E-2</v>
      </c>
      <c r="M74">
        <v>8.0204999999999999E-2</v>
      </c>
      <c r="N74">
        <v>8.2070000000000004E-2</v>
      </c>
      <c r="O74">
        <v>8.3458000000000004E-2</v>
      </c>
      <c r="P74">
        <v>8.4463999999999997E-2</v>
      </c>
      <c r="Q74">
        <v>8.5156999999999997E-2</v>
      </c>
      <c r="R74">
        <v>8.5650000000000004E-2</v>
      </c>
      <c r="S74">
        <v>8.5918999999999995E-2</v>
      </c>
      <c r="T74">
        <v>8.6002999999999996E-2</v>
      </c>
      <c r="U74">
        <v>8.5982000000000003E-2</v>
      </c>
      <c r="V74">
        <v>8.5875000000000007E-2</v>
      </c>
      <c r="W74">
        <v>8.5704000000000002E-2</v>
      </c>
      <c r="X74">
        <v>8.5487999999999995E-2</v>
      </c>
      <c r="Y74">
        <v>8.5238999999999995E-2</v>
      </c>
      <c r="Z74">
        <v>8.4969000000000003E-2</v>
      </c>
      <c r="AA74">
        <v>8.4685999999999997E-2</v>
      </c>
      <c r="AB74">
        <v>8.4394999999999998E-2</v>
      </c>
      <c r="AC74">
        <v>8.4101999999999996E-2</v>
      </c>
      <c r="AD74">
        <v>8.3811999999999998E-2</v>
      </c>
      <c r="AE74">
        <v>8.3529000000000006E-2</v>
      </c>
      <c r="AF74">
        <v>8.3254999999999996E-2</v>
      </c>
      <c r="AG74">
        <v>8.2990999999999995E-2</v>
      </c>
      <c r="AH74">
        <v>8.2738999999999993E-2</v>
      </c>
      <c r="AI74">
        <v>8.2498000000000002E-2</v>
      </c>
      <c r="AJ74">
        <v>8.2267000000000007E-2</v>
      </c>
      <c r="AK74" s="15">
        <v>3.3000000000000002E-2</v>
      </c>
    </row>
    <row r="75" spans="1:37" x14ac:dyDescent="0.25">
      <c r="A75" t="s">
        <v>719</v>
      </c>
      <c r="B75" t="s">
        <v>861</v>
      </c>
      <c r="C75" t="s">
        <v>862</v>
      </c>
      <c r="D75" t="s">
        <v>190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170</v>
      </c>
    </row>
    <row r="76" spans="1:37" x14ac:dyDescent="0.25">
      <c r="A76" t="s">
        <v>722</v>
      </c>
      <c r="B76" t="s">
        <v>863</v>
      </c>
      <c r="C76" t="s">
        <v>864</v>
      </c>
      <c r="D76" t="s">
        <v>190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170</v>
      </c>
    </row>
    <row r="77" spans="1:37" x14ac:dyDescent="0.25">
      <c r="A77" s="53" t="s">
        <v>865</v>
      </c>
      <c r="B77" t="s">
        <v>866</v>
      </c>
      <c r="C77" t="s">
        <v>867</v>
      </c>
      <c r="D77" t="s">
        <v>190</v>
      </c>
      <c r="F77">
        <v>29.437215999999999</v>
      </c>
      <c r="G77">
        <v>35.250796999999999</v>
      </c>
      <c r="H77">
        <v>39.933895</v>
      </c>
      <c r="I77">
        <v>43.478256000000002</v>
      </c>
      <c r="J77">
        <v>46.156216000000001</v>
      </c>
      <c r="K77">
        <v>48.165981000000002</v>
      </c>
      <c r="L77">
        <v>49.615046999999997</v>
      </c>
      <c r="M77">
        <v>50.695495999999999</v>
      </c>
      <c r="N77">
        <v>51.001201999999999</v>
      </c>
      <c r="O77">
        <v>51.250045999999998</v>
      </c>
      <c r="P77">
        <v>51.751541000000003</v>
      </c>
      <c r="Q77">
        <v>52.018611999999997</v>
      </c>
      <c r="R77">
        <v>52.573569999999997</v>
      </c>
      <c r="S77">
        <v>53.110683000000002</v>
      </c>
      <c r="T77">
        <v>53.764702</v>
      </c>
      <c r="U77">
        <v>54.329742000000003</v>
      </c>
      <c r="V77">
        <v>54.952255000000001</v>
      </c>
      <c r="W77">
        <v>55.549725000000002</v>
      </c>
      <c r="X77">
        <v>56.141463999999999</v>
      </c>
      <c r="Y77">
        <v>56.752045000000003</v>
      </c>
      <c r="Z77">
        <v>57.541694999999997</v>
      </c>
      <c r="AA77">
        <v>58.267524999999999</v>
      </c>
      <c r="AB77">
        <v>58.979056999999997</v>
      </c>
      <c r="AC77">
        <v>59.712195999999999</v>
      </c>
      <c r="AD77">
        <v>60.418357999999998</v>
      </c>
      <c r="AE77">
        <v>61.202956999999998</v>
      </c>
      <c r="AF77">
        <v>61.917824000000003</v>
      </c>
      <c r="AG77">
        <v>62.563125999999997</v>
      </c>
      <c r="AH77">
        <v>63.253715999999997</v>
      </c>
      <c r="AI77">
        <v>64.011559000000005</v>
      </c>
      <c r="AJ77">
        <v>64.756164999999996</v>
      </c>
      <c r="AK77" s="15">
        <v>2.7E-2</v>
      </c>
    </row>
    <row r="78" spans="1:37" x14ac:dyDescent="0.25">
      <c r="A78" s="53" t="s">
        <v>868</v>
      </c>
      <c r="B78" t="s">
        <v>869</v>
      </c>
      <c r="C78" t="s">
        <v>870</v>
      </c>
      <c r="D78" t="s">
        <v>190</v>
      </c>
      <c r="F78">
        <v>5.3958890000000004</v>
      </c>
      <c r="G78">
        <v>7.0870160000000002</v>
      </c>
      <c r="H78">
        <v>8.3169389999999996</v>
      </c>
      <c r="I78">
        <v>9.2207779999999993</v>
      </c>
      <c r="J78">
        <v>9.8915889999999997</v>
      </c>
      <c r="K78">
        <v>10.394147999999999</v>
      </c>
      <c r="L78">
        <v>10.780244</v>
      </c>
      <c r="M78">
        <v>11.083335</v>
      </c>
      <c r="N78">
        <v>11.181946999999999</v>
      </c>
      <c r="O78">
        <v>11.279498999999999</v>
      </c>
      <c r="P78">
        <v>11.376509</v>
      </c>
      <c r="Q78">
        <v>11.472944</v>
      </c>
      <c r="R78">
        <v>11.567451999999999</v>
      </c>
      <c r="S78">
        <v>11.662525</v>
      </c>
      <c r="T78">
        <v>11.758153</v>
      </c>
      <c r="U78">
        <v>11.852736999999999</v>
      </c>
      <c r="V78">
        <v>11.946493</v>
      </c>
      <c r="W78">
        <v>12.039237</v>
      </c>
      <c r="X78">
        <v>12.130905</v>
      </c>
      <c r="Y78">
        <v>12.22143</v>
      </c>
      <c r="Z78">
        <v>12.310779999999999</v>
      </c>
      <c r="AA78">
        <v>12.398965</v>
      </c>
      <c r="AB78">
        <v>12.486036</v>
      </c>
      <c r="AC78">
        <v>12.572056999999999</v>
      </c>
      <c r="AD78">
        <v>12.657107999999999</v>
      </c>
      <c r="AE78">
        <v>12.741284</v>
      </c>
      <c r="AF78">
        <v>12.824712999999999</v>
      </c>
      <c r="AG78">
        <v>12.907496999999999</v>
      </c>
      <c r="AH78">
        <v>12.98976</v>
      </c>
      <c r="AI78">
        <v>13.071688</v>
      </c>
      <c r="AJ78">
        <v>13.153475</v>
      </c>
      <c r="AK78" s="15">
        <v>0.03</v>
      </c>
    </row>
    <row r="79" spans="1:37" x14ac:dyDescent="0.25">
      <c r="A79" t="s">
        <v>719</v>
      </c>
      <c r="B79" t="s">
        <v>871</v>
      </c>
      <c r="C79" t="s">
        <v>872</v>
      </c>
      <c r="D79" t="s">
        <v>190</v>
      </c>
      <c r="F79">
        <v>0.83852300000000002</v>
      </c>
      <c r="G79">
        <v>1.1013250000000001</v>
      </c>
      <c r="H79">
        <v>1.292456</v>
      </c>
      <c r="I79">
        <v>1.4329130000000001</v>
      </c>
      <c r="J79">
        <v>1.5371570000000001</v>
      </c>
      <c r="K79">
        <v>1.615254</v>
      </c>
      <c r="L79">
        <v>1.675254</v>
      </c>
      <c r="M79">
        <v>1.7223550000000001</v>
      </c>
      <c r="N79">
        <v>1.737679</v>
      </c>
      <c r="O79">
        <v>1.752839</v>
      </c>
      <c r="P79">
        <v>1.767914</v>
      </c>
      <c r="Q79">
        <v>1.7828999999999999</v>
      </c>
      <c r="R79">
        <v>1.7975859999999999</v>
      </c>
      <c r="S79">
        <v>1.8123610000000001</v>
      </c>
      <c r="T79">
        <v>1.8272219999999999</v>
      </c>
      <c r="U79">
        <v>1.84192</v>
      </c>
      <c r="V79">
        <v>1.85649</v>
      </c>
      <c r="W79">
        <v>1.8709020000000001</v>
      </c>
      <c r="X79">
        <v>1.8851469999999999</v>
      </c>
      <c r="Y79">
        <v>1.8992150000000001</v>
      </c>
      <c r="Z79">
        <v>1.9131</v>
      </c>
      <c r="AA79">
        <v>1.926804</v>
      </c>
      <c r="AB79">
        <v>1.9403349999999999</v>
      </c>
      <c r="AC79">
        <v>1.953703</v>
      </c>
      <c r="AD79">
        <v>1.96692</v>
      </c>
      <c r="AE79">
        <v>1.98</v>
      </c>
      <c r="AF79">
        <v>1.992966</v>
      </c>
      <c r="AG79">
        <v>2.00583</v>
      </c>
      <c r="AH79">
        <v>2.0186139999999999</v>
      </c>
      <c r="AI79">
        <v>2.031345</v>
      </c>
      <c r="AJ79">
        <v>2.0440550000000002</v>
      </c>
      <c r="AK79" s="15">
        <v>0.03</v>
      </c>
    </row>
    <row r="80" spans="1:37" x14ac:dyDescent="0.25">
      <c r="A80" t="s">
        <v>104</v>
      </c>
      <c r="B80" t="s">
        <v>873</v>
      </c>
      <c r="C80" t="s">
        <v>874</v>
      </c>
      <c r="D80" t="s">
        <v>190</v>
      </c>
      <c r="F80">
        <v>4.557366</v>
      </c>
      <c r="G80">
        <v>5.9856910000000001</v>
      </c>
      <c r="H80">
        <v>7.0244840000000002</v>
      </c>
      <c r="I80">
        <v>7.7878660000000002</v>
      </c>
      <c r="J80">
        <v>8.3544319999999992</v>
      </c>
      <c r="K80">
        <v>8.7788930000000001</v>
      </c>
      <c r="L80">
        <v>9.1049900000000008</v>
      </c>
      <c r="M80">
        <v>9.3609799999999996</v>
      </c>
      <c r="N80">
        <v>9.4442679999999992</v>
      </c>
      <c r="O80">
        <v>9.5266599999999997</v>
      </c>
      <c r="P80">
        <v>9.6085949999999993</v>
      </c>
      <c r="Q80">
        <v>9.6900440000000003</v>
      </c>
      <c r="R80">
        <v>9.7698660000000004</v>
      </c>
      <c r="S80">
        <v>9.8501639999999995</v>
      </c>
      <c r="T80">
        <v>9.9309309999999993</v>
      </c>
      <c r="U80">
        <v>10.010818</v>
      </c>
      <c r="V80">
        <v>10.090002999999999</v>
      </c>
      <c r="W80">
        <v>10.168335000000001</v>
      </c>
      <c r="X80">
        <v>10.245758</v>
      </c>
      <c r="Y80">
        <v>10.322215</v>
      </c>
      <c r="Z80">
        <v>10.397679</v>
      </c>
      <c r="AA80">
        <v>10.472161</v>
      </c>
      <c r="AB80">
        <v>10.545700999999999</v>
      </c>
      <c r="AC80">
        <v>10.618354</v>
      </c>
      <c r="AD80">
        <v>10.690187999999999</v>
      </c>
      <c r="AE80">
        <v>10.761284</v>
      </c>
      <c r="AF80">
        <v>10.831747</v>
      </c>
      <c r="AG80">
        <v>10.901668000000001</v>
      </c>
      <c r="AH80">
        <v>10.971147</v>
      </c>
      <c r="AI80">
        <v>11.040342000000001</v>
      </c>
      <c r="AJ80">
        <v>11.10942</v>
      </c>
      <c r="AK80" s="15">
        <v>0.03</v>
      </c>
    </row>
    <row r="81" spans="1:37" x14ac:dyDescent="0.25">
      <c r="A81" t="s">
        <v>573</v>
      </c>
      <c r="B81" t="s">
        <v>875</v>
      </c>
      <c r="C81" t="s">
        <v>876</v>
      </c>
      <c r="D81" t="s">
        <v>190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t="s">
        <v>170</v>
      </c>
    </row>
    <row r="82" spans="1:37" x14ac:dyDescent="0.25">
      <c r="A82" t="s">
        <v>576</v>
      </c>
      <c r="B82" t="s">
        <v>877</v>
      </c>
      <c r="C82" t="s">
        <v>878</v>
      </c>
      <c r="D82" t="s">
        <v>190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t="s">
        <v>170</v>
      </c>
    </row>
    <row r="83" spans="1:37" x14ac:dyDescent="0.25">
      <c r="A83" s="53" t="s">
        <v>879</v>
      </c>
      <c r="B83" t="s">
        <v>880</v>
      </c>
      <c r="C83" t="s">
        <v>881</v>
      </c>
      <c r="D83" t="s">
        <v>190</v>
      </c>
      <c r="F83">
        <v>10.374468999999999</v>
      </c>
      <c r="G83">
        <v>12.459963999999999</v>
      </c>
      <c r="H83">
        <v>14.173363</v>
      </c>
      <c r="I83">
        <v>15.449635000000001</v>
      </c>
      <c r="J83">
        <v>16.417963</v>
      </c>
      <c r="K83">
        <v>17.135732999999998</v>
      </c>
      <c r="L83">
        <v>17.650576000000001</v>
      </c>
      <c r="M83">
        <v>18.041847000000001</v>
      </c>
      <c r="N83">
        <v>18.133167</v>
      </c>
      <c r="O83">
        <v>18.20327</v>
      </c>
      <c r="P83">
        <v>18.402080999999999</v>
      </c>
      <c r="Q83">
        <v>18.451336000000001</v>
      </c>
      <c r="R83">
        <v>18.640221</v>
      </c>
      <c r="S83">
        <v>18.814420999999999</v>
      </c>
      <c r="T83">
        <v>19.044951999999999</v>
      </c>
      <c r="U83">
        <v>19.207932</v>
      </c>
      <c r="V83">
        <v>19.406109000000001</v>
      </c>
      <c r="W83">
        <v>19.596359</v>
      </c>
      <c r="X83">
        <v>19.780315000000002</v>
      </c>
      <c r="Y83">
        <v>19.959136999999998</v>
      </c>
      <c r="Z83">
        <v>20.216698000000001</v>
      </c>
      <c r="AA83">
        <v>20.439465999999999</v>
      </c>
      <c r="AB83">
        <v>20.648699000000001</v>
      </c>
      <c r="AC83">
        <v>20.867985000000001</v>
      </c>
      <c r="AD83">
        <v>21.078064000000001</v>
      </c>
      <c r="AE83">
        <v>21.325676000000001</v>
      </c>
      <c r="AF83">
        <v>21.544163000000001</v>
      </c>
      <c r="AG83">
        <v>21.747824000000001</v>
      </c>
      <c r="AH83">
        <v>21.978919999999999</v>
      </c>
      <c r="AI83">
        <v>22.264633</v>
      </c>
      <c r="AJ83">
        <v>22.563369999999999</v>
      </c>
      <c r="AK83" s="15">
        <v>2.5999999999999999E-2</v>
      </c>
    </row>
    <row r="84" spans="1:37" x14ac:dyDescent="0.25">
      <c r="A84" t="s">
        <v>719</v>
      </c>
      <c r="B84" t="s">
        <v>882</v>
      </c>
      <c r="C84" t="s">
        <v>883</v>
      </c>
      <c r="D84" t="s">
        <v>190</v>
      </c>
      <c r="F84">
        <v>10.374468999999999</v>
      </c>
      <c r="G84">
        <v>12.459963999999999</v>
      </c>
      <c r="H84">
        <v>14.173363</v>
      </c>
      <c r="I84">
        <v>15.449635000000001</v>
      </c>
      <c r="J84">
        <v>16.417963</v>
      </c>
      <c r="K84">
        <v>17.135732999999998</v>
      </c>
      <c r="L84">
        <v>17.650576000000001</v>
      </c>
      <c r="M84">
        <v>18.041847000000001</v>
      </c>
      <c r="N84">
        <v>18.133167</v>
      </c>
      <c r="O84">
        <v>18.20327</v>
      </c>
      <c r="P84">
        <v>18.402080999999999</v>
      </c>
      <c r="Q84">
        <v>18.451336000000001</v>
      </c>
      <c r="R84">
        <v>18.640221</v>
      </c>
      <c r="S84">
        <v>18.814420999999999</v>
      </c>
      <c r="T84">
        <v>19.044951999999999</v>
      </c>
      <c r="U84">
        <v>19.207932</v>
      </c>
      <c r="V84">
        <v>19.406109000000001</v>
      </c>
      <c r="W84">
        <v>19.596359</v>
      </c>
      <c r="X84">
        <v>19.780315000000002</v>
      </c>
      <c r="Y84">
        <v>19.959136999999998</v>
      </c>
      <c r="Z84">
        <v>20.216698000000001</v>
      </c>
      <c r="AA84">
        <v>20.439465999999999</v>
      </c>
      <c r="AB84">
        <v>20.648699000000001</v>
      </c>
      <c r="AC84">
        <v>20.867985000000001</v>
      </c>
      <c r="AD84">
        <v>21.078064000000001</v>
      </c>
      <c r="AE84">
        <v>21.325676000000001</v>
      </c>
      <c r="AF84">
        <v>21.544163000000001</v>
      </c>
      <c r="AG84">
        <v>21.747824000000001</v>
      </c>
      <c r="AH84">
        <v>21.978919999999999</v>
      </c>
      <c r="AI84">
        <v>22.264633</v>
      </c>
      <c r="AJ84">
        <v>22.563369999999999</v>
      </c>
      <c r="AK84" s="15">
        <v>2.5999999999999999E-2</v>
      </c>
    </row>
    <row r="85" spans="1:37" x14ac:dyDescent="0.25">
      <c r="A85" s="53" t="s">
        <v>884</v>
      </c>
      <c r="B85" t="s">
        <v>885</v>
      </c>
      <c r="C85" t="s">
        <v>886</v>
      </c>
      <c r="D85" t="s">
        <v>190</v>
      </c>
      <c r="F85">
        <v>13.666859000000001</v>
      </c>
      <c r="G85">
        <v>15.703818</v>
      </c>
      <c r="H85">
        <v>17.443591999999999</v>
      </c>
      <c r="I85">
        <v>18.807842000000001</v>
      </c>
      <c r="J85">
        <v>19.846664000000001</v>
      </c>
      <c r="K85">
        <v>20.636099000000002</v>
      </c>
      <c r="L85">
        <v>21.184227</v>
      </c>
      <c r="M85">
        <v>21.570311</v>
      </c>
      <c r="N85">
        <v>21.686088999999999</v>
      </c>
      <c r="O85">
        <v>21.767277</v>
      </c>
      <c r="P85">
        <v>21.972954000000001</v>
      </c>
      <c r="Q85">
        <v>22.094334</v>
      </c>
      <c r="R85">
        <v>22.365895999999999</v>
      </c>
      <c r="S85">
        <v>22.633738000000001</v>
      </c>
      <c r="T85">
        <v>22.961601000000002</v>
      </c>
      <c r="U85">
        <v>23.269072000000001</v>
      </c>
      <c r="V85">
        <v>23.599651000000001</v>
      </c>
      <c r="W85">
        <v>23.914127000000001</v>
      </c>
      <c r="X85">
        <v>24.230243999999999</v>
      </c>
      <c r="Y85">
        <v>24.571480000000001</v>
      </c>
      <c r="Z85">
        <v>25.014216999999999</v>
      </c>
      <c r="AA85">
        <v>25.429092000000001</v>
      </c>
      <c r="AB85">
        <v>25.844321999999998</v>
      </c>
      <c r="AC85">
        <v>26.272155999999999</v>
      </c>
      <c r="AD85">
        <v>26.683188999999999</v>
      </c>
      <c r="AE85">
        <v>27.135999999999999</v>
      </c>
      <c r="AF85">
        <v>27.548947999999999</v>
      </c>
      <c r="AG85">
        <v>27.907810000000001</v>
      </c>
      <c r="AH85">
        <v>28.285034</v>
      </c>
      <c r="AI85">
        <v>28.675239999999999</v>
      </c>
      <c r="AJ85">
        <v>29.039318000000002</v>
      </c>
      <c r="AK85" s="15">
        <v>2.5000000000000001E-2</v>
      </c>
    </row>
    <row r="86" spans="1:37" x14ac:dyDescent="0.25">
      <c r="A86" t="s">
        <v>719</v>
      </c>
      <c r="B86" t="s">
        <v>887</v>
      </c>
      <c r="C86" t="s">
        <v>888</v>
      </c>
      <c r="D86" t="s">
        <v>190</v>
      </c>
      <c r="F86">
        <v>4.51166</v>
      </c>
      <c r="G86">
        <v>5.0087510000000002</v>
      </c>
      <c r="H86">
        <v>5.4731880000000004</v>
      </c>
      <c r="I86">
        <v>5.8482399999999997</v>
      </c>
      <c r="J86">
        <v>6.1352500000000001</v>
      </c>
      <c r="K86">
        <v>6.3612590000000004</v>
      </c>
      <c r="L86">
        <v>6.514176</v>
      </c>
      <c r="M86">
        <v>6.6166939999999999</v>
      </c>
      <c r="N86">
        <v>6.6668520000000004</v>
      </c>
      <c r="O86">
        <v>6.7033209999999999</v>
      </c>
      <c r="P86">
        <v>6.7717840000000002</v>
      </c>
      <c r="Q86">
        <v>6.8271509999999997</v>
      </c>
      <c r="R86">
        <v>6.9326319999999999</v>
      </c>
      <c r="S86">
        <v>7.0377340000000004</v>
      </c>
      <c r="T86">
        <v>7.1615000000000002</v>
      </c>
      <c r="U86">
        <v>7.286537</v>
      </c>
      <c r="V86">
        <v>7.4117769999999998</v>
      </c>
      <c r="W86">
        <v>7.5282939999999998</v>
      </c>
      <c r="X86">
        <v>7.6457220000000001</v>
      </c>
      <c r="Y86">
        <v>7.7754130000000004</v>
      </c>
      <c r="Z86">
        <v>7.9399879999999996</v>
      </c>
      <c r="AA86">
        <v>8.0961060000000007</v>
      </c>
      <c r="AB86">
        <v>8.2510809999999992</v>
      </c>
      <c r="AC86">
        <v>8.4091509999999996</v>
      </c>
      <c r="AD86">
        <v>8.5588660000000001</v>
      </c>
      <c r="AE86">
        <v>8.7237279999999995</v>
      </c>
      <c r="AF86">
        <v>8.8758999999999997</v>
      </c>
      <c r="AG86">
        <v>9.0058760000000007</v>
      </c>
      <c r="AH86">
        <v>9.1467310000000008</v>
      </c>
      <c r="AI86">
        <v>9.288316</v>
      </c>
      <c r="AJ86">
        <v>9.4210239999999992</v>
      </c>
      <c r="AK86" s="15">
        <v>2.5000000000000001E-2</v>
      </c>
    </row>
    <row r="87" spans="1:37" x14ac:dyDescent="0.25">
      <c r="A87" t="s">
        <v>104</v>
      </c>
      <c r="B87" t="s">
        <v>889</v>
      </c>
      <c r="C87" t="s">
        <v>890</v>
      </c>
      <c r="D87" t="s">
        <v>190</v>
      </c>
      <c r="F87">
        <v>9.1551989999999996</v>
      </c>
      <c r="G87">
        <v>10.695067</v>
      </c>
      <c r="H87">
        <v>11.970402999999999</v>
      </c>
      <c r="I87">
        <v>12.959603</v>
      </c>
      <c r="J87">
        <v>13.711413</v>
      </c>
      <c r="K87">
        <v>14.274839999999999</v>
      </c>
      <c r="L87">
        <v>14.670052</v>
      </c>
      <c r="M87">
        <v>14.953616999999999</v>
      </c>
      <c r="N87">
        <v>15.019238</v>
      </c>
      <c r="O87">
        <v>15.063955</v>
      </c>
      <c r="P87">
        <v>15.201169</v>
      </c>
      <c r="Q87">
        <v>15.267181000000001</v>
      </c>
      <c r="R87">
        <v>15.433265</v>
      </c>
      <c r="S87">
        <v>15.596004000000001</v>
      </c>
      <c r="T87">
        <v>15.8001</v>
      </c>
      <c r="U87">
        <v>15.982533999999999</v>
      </c>
      <c r="V87">
        <v>16.187874000000001</v>
      </c>
      <c r="W87">
        <v>16.385833999999999</v>
      </c>
      <c r="X87">
        <v>16.584522</v>
      </c>
      <c r="Y87">
        <v>16.796066</v>
      </c>
      <c r="Z87">
        <v>17.07423</v>
      </c>
      <c r="AA87">
        <v>17.332986999999999</v>
      </c>
      <c r="AB87">
        <v>17.593243000000001</v>
      </c>
      <c r="AC87">
        <v>17.863005000000001</v>
      </c>
      <c r="AD87">
        <v>18.124323</v>
      </c>
      <c r="AE87">
        <v>18.412271</v>
      </c>
      <c r="AF87">
        <v>18.673048000000001</v>
      </c>
      <c r="AG87">
        <v>18.901934000000001</v>
      </c>
      <c r="AH87">
        <v>19.138301999999999</v>
      </c>
      <c r="AI87">
        <v>19.386922999999999</v>
      </c>
      <c r="AJ87">
        <v>19.618293999999999</v>
      </c>
      <c r="AK87" s="15">
        <v>2.5999999999999999E-2</v>
      </c>
    </row>
    <row r="88" spans="1:37" x14ac:dyDescent="0.25">
      <c r="A88" t="s">
        <v>573</v>
      </c>
      <c r="B88" t="s">
        <v>891</v>
      </c>
      <c r="C88" t="s">
        <v>892</v>
      </c>
      <c r="D88" t="s">
        <v>190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t="s">
        <v>170</v>
      </c>
    </row>
    <row r="89" spans="1:37" x14ac:dyDescent="0.25">
      <c r="A89" t="s">
        <v>576</v>
      </c>
      <c r="B89" t="s">
        <v>893</v>
      </c>
      <c r="C89" t="s">
        <v>894</v>
      </c>
      <c r="D89" t="s">
        <v>190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t="s">
        <v>170</v>
      </c>
    </row>
    <row r="90" spans="1:37" x14ac:dyDescent="0.25">
      <c r="A90" s="53" t="s">
        <v>895</v>
      </c>
      <c r="B90" t="s">
        <v>896</v>
      </c>
      <c r="C90" t="s">
        <v>897</v>
      </c>
      <c r="D90" t="s">
        <v>190</v>
      </c>
      <c r="F90">
        <v>195.878433</v>
      </c>
      <c r="G90">
        <v>196.656937</v>
      </c>
      <c r="H90">
        <v>199.716309</v>
      </c>
      <c r="I90">
        <v>201.514343</v>
      </c>
      <c r="J90">
        <v>202.25747699999999</v>
      </c>
      <c r="K90">
        <v>202.57368500000001</v>
      </c>
      <c r="L90">
        <v>201.854446</v>
      </c>
      <c r="M90">
        <v>200.37803600000001</v>
      </c>
      <c r="N90">
        <v>198.674454</v>
      </c>
      <c r="O90">
        <v>196.830322</v>
      </c>
      <c r="P90">
        <v>195.068771</v>
      </c>
      <c r="Q90">
        <v>193.55561800000001</v>
      </c>
      <c r="R90">
        <v>192.48925800000001</v>
      </c>
      <c r="S90">
        <v>191.38320899999999</v>
      </c>
      <c r="T90">
        <v>190.48382599999999</v>
      </c>
      <c r="U90">
        <v>189.818207</v>
      </c>
      <c r="V90">
        <v>188.91023300000001</v>
      </c>
      <c r="W90">
        <v>187.75907900000001</v>
      </c>
      <c r="X90">
        <v>186.658478</v>
      </c>
      <c r="Y90">
        <v>185.80149800000001</v>
      </c>
      <c r="Z90">
        <v>185.22306800000001</v>
      </c>
      <c r="AA90">
        <v>184.58831799999999</v>
      </c>
      <c r="AB90">
        <v>183.88180500000001</v>
      </c>
      <c r="AC90">
        <v>183.17465200000001</v>
      </c>
      <c r="AD90">
        <v>182.32882699999999</v>
      </c>
      <c r="AE90">
        <v>181.67962600000001</v>
      </c>
      <c r="AF90">
        <v>180.90550200000001</v>
      </c>
      <c r="AG90">
        <v>179.87953200000001</v>
      </c>
      <c r="AH90">
        <v>179.14038099999999</v>
      </c>
      <c r="AI90">
        <v>178.36556999999999</v>
      </c>
      <c r="AJ90">
        <v>177.571686</v>
      </c>
      <c r="AK90" s="15">
        <v>-3.0000000000000001E-3</v>
      </c>
    </row>
    <row r="91" spans="1:37" x14ac:dyDescent="0.25">
      <c r="A91" t="s">
        <v>898</v>
      </c>
      <c r="B91" t="s">
        <v>899</v>
      </c>
      <c r="C91" t="s">
        <v>900</v>
      </c>
      <c r="D91" t="s">
        <v>190</v>
      </c>
      <c r="F91">
        <v>158.50086999999999</v>
      </c>
      <c r="G91">
        <v>158.87814299999999</v>
      </c>
      <c r="H91">
        <v>161.09187299999999</v>
      </c>
      <c r="I91">
        <v>162.28059400000001</v>
      </c>
      <c r="J91">
        <v>162.615173</v>
      </c>
      <c r="K91">
        <v>162.60377500000001</v>
      </c>
      <c r="L91">
        <v>161.760437</v>
      </c>
      <c r="M91">
        <v>160.31189000000001</v>
      </c>
      <c r="N91">
        <v>158.684494</v>
      </c>
      <c r="O91">
        <v>156.94825700000001</v>
      </c>
      <c r="P91">
        <v>155.28140300000001</v>
      </c>
      <c r="Q91">
        <v>153.81539900000001</v>
      </c>
      <c r="R91">
        <v>152.70666499999999</v>
      </c>
      <c r="S91">
        <v>151.56813</v>
      </c>
      <c r="T91">
        <v>150.594742</v>
      </c>
      <c r="U91">
        <v>149.80703700000001</v>
      </c>
      <c r="V91">
        <v>148.82899499999999</v>
      </c>
      <c r="W91">
        <v>147.660965</v>
      </c>
      <c r="X91">
        <v>146.53457599999999</v>
      </c>
      <c r="Y91">
        <v>145.600967</v>
      </c>
      <c r="Z91">
        <v>144.886414</v>
      </c>
      <c r="AA91">
        <v>144.12829600000001</v>
      </c>
      <c r="AB91">
        <v>143.31483499999999</v>
      </c>
      <c r="AC91">
        <v>142.50166300000001</v>
      </c>
      <c r="AD91">
        <v>141.58163500000001</v>
      </c>
      <c r="AE91">
        <v>140.81523100000001</v>
      </c>
      <c r="AF91">
        <v>139.952866</v>
      </c>
      <c r="AG91">
        <v>138.89709500000001</v>
      </c>
      <c r="AH91">
        <v>138.06416300000001</v>
      </c>
      <c r="AI91">
        <v>137.204803</v>
      </c>
      <c r="AJ91">
        <v>136.33192399999999</v>
      </c>
      <c r="AK91" s="15">
        <v>-5.0000000000000001E-3</v>
      </c>
    </row>
    <row r="92" spans="1:37" x14ac:dyDescent="0.25">
      <c r="A92" t="s">
        <v>567</v>
      </c>
      <c r="B92" t="s">
        <v>901</v>
      </c>
      <c r="C92" t="s">
        <v>902</v>
      </c>
      <c r="D92" t="s">
        <v>190</v>
      </c>
      <c r="F92">
        <v>37.377560000000003</v>
      </c>
      <c r="G92">
        <v>37.778793</v>
      </c>
      <c r="H92">
        <v>38.624439000000002</v>
      </c>
      <c r="I92">
        <v>39.233745999999996</v>
      </c>
      <c r="J92">
        <v>39.642310999999999</v>
      </c>
      <c r="K92">
        <v>39.969906000000002</v>
      </c>
      <c r="L92">
        <v>40.094009</v>
      </c>
      <c r="M92">
        <v>40.066147000000001</v>
      </c>
      <c r="N92">
        <v>39.989955999999999</v>
      </c>
      <c r="O92">
        <v>39.882061</v>
      </c>
      <c r="P92">
        <v>39.787365000000001</v>
      </c>
      <c r="Q92">
        <v>39.740219000000003</v>
      </c>
      <c r="R92">
        <v>39.782584999999997</v>
      </c>
      <c r="S92">
        <v>39.815078999999997</v>
      </c>
      <c r="T92">
        <v>39.889091000000001</v>
      </c>
      <c r="U92">
        <v>40.011161999999999</v>
      </c>
      <c r="V92">
        <v>40.081237999999999</v>
      </c>
      <c r="W92">
        <v>40.098114000000002</v>
      </c>
      <c r="X92">
        <v>40.123894</v>
      </c>
      <c r="Y92">
        <v>40.200530999999998</v>
      </c>
      <c r="Z92">
        <v>40.336651000000003</v>
      </c>
      <c r="AA92">
        <v>40.460017999999998</v>
      </c>
      <c r="AB92">
        <v>40.566974999999999</v>
      </c>
      <c r="AC92">
        <v>40.672984999999997</v>
      </c>
      <c r="AD92">
        <v>40.747196000000002</v>
      </c>
      <c r="AE92">
        <v>40.864390999999998</v>
      </c>
      <c r="AF92">
        <v>40.952632999999999</v>
      </c>
      <c r="AG92">
        <v>40.982441000000001</v>
      </c>
      <c r="AH92">
        <v>41.076210000000003</v>
      </c>
      <c r="AI92">
        <v>41.160763000000003</v>
      </c>
      <c r="AJ92">
        <v>41.239764999999998</v>
      </c>
      <c r="AK92" s="15">
        <v>3.0000000000000001E-3</v>
      </c>
    </row>
    <row r="93" spans="1:37" x14ac:dyDescent="0.25">
      <c r="A93" t="s">
        <v>903</v>
      </c>
      <c r="B93" t="s">
        <v>904</v>
      </c>
      <c r="C93" t="s">
        <v>905</v>
      </c>
      <c r="D93" t="s">
        <v>190</v>
      </c>
      <c r="F93">
        <v>121.224388</v>
      </c>
      <c r="G93">
        <v>123.40012400000001</v>
      </c>
      <c r="H93">
        <v>124.820587</v>
      </c>
      <c r="I93">
        <v>125.914734</v>
      </c>
      <c r="J93">
        <v>126.656418</v>
      </c>
      <c r="K93">
        <v>127.04057299999999</v>
      </c>
      <c r="L93">
        <v>127.207184</v>
      </c>
      <c r="M93">
        <v>126.853516</v>
      </c>
      <c r="N93">
        <v>126.597031</v>
      </c>
      <c r="O93">
        <v>126.378426</v>
      </c>
      <c r="P93">
        <v>126.074043</v>
      </c>
      <c r="Q93">
        <v>125.801605</v>
      </c>
      <c r="R93">
        <v>125.58483099999999</v>
      </c>
      <c r="S93">
        <v>125.40055099999999</v>
      </c>
      <c r="T93">
        <v>125.28949</v>
      </c>
      <c r="U93">
        <v>125.20488</v>
      </c>
      <c r="V93">
        <v>125.084435</v>
      </c>
      <c r="W93">
        <v>124.934349</v>
      </c>
      <c r="X93">
        <v>124.830444</v>
      </c>
      <c r="Y93">
        <v>124.75782</v>
      </c>
      <c r="Z93">
        <v>124.673424</v>
      </c>
      <c r="AA93">
        <v>124.588966</v>
      </c>
      <c r="AB93">
        <v>124.52179700000001</v>
      </c>
      <c r="AC93">
        <v>124.439995</v>
      </c>
      <c r="AD93">
        <v>124.422821</v>
      </c>
      <c r="AE93">
        <v>124.49839799999999</v>
      </c>
      <c r="AF93">
        <v>124.515923</v>
      </c>
      <c r="AG93">
        <v>124.47363300000001</v>
      </c>
      <c r="AH93">
        <v>124.496216</v>
      </c>
      <c r="AI93">
        <v>124.469994</v>
      </c>
      <c r="AJ93">
        <v>124.38552900000001</v>
      </c>
      <c r="AK93" s="15">
        <v>1E-3</v>
      </c>
    </row>
    <row r="94" spans="1:37" x14ac:dyDescent="0.25">
      <c r="A94" t="s">
        <v>906</v>
      </c>
      <c r="B94" t="s">
        <v>907</v>
      </c>
      <c r="C94" t="s">
        <v>908</v>
      </c>
      <c r="D94" t="s">
        <v>190</v>
      </c>
      <c r="F94">
        <v>706.25012200000003</v>
      </c>
      <c r="G94">
        <v>765.14196800000002</v>
      </c>
      <c r="H94">
        <v>755.34997599999997</v>
      </c>
      <c r="I94">
        <v>731.63830600000006</v>
      </c>
      <c r="J94">
        <v>723.20684800000004</v>
      </c>
      <c r="K94">
        <v>724.60595699999999</v>
      </c>
      <c r="L94">
        <v>691.04956100000004</v>
      </c>
      <c r="M94">
        <v>701.14312700000005</v>
      </c>
      <c r="N94">
        <v>701.06634499999996</v>
      </c>
      <c r="O94">
        <v>701.03686500000003</v>
      </c>
      <c r="P94">
        <v>693.459656</v>
      </c>
      <c r="Q94">
        <v>694.47479199999998</v>
      </c>
      <c r="R94">
        <v>697.11834699999997</v>
      </c>
      <c r="S94">
        <v>697.96667500000001</v>
      </c>
      <c r="T94">
        <v>696.89434800000004</v>
      </c>
      <c r="U94">
        <v>700.55658000000005</v>
      </c>
      <c r="V94">
        <v>708.85253899999998</v>
      </c>
      <c r="W94">
        <v>718.20208700000001</v>
      </c>
      <c r="X94">
        <v>725.97796600000004</v>
      </c>
      <c r="Y94">
        <v>730.66339100000005</v>
      </c>
      <c r="Z94">
        <v>734.56103499999995</v>
      </c>
      <c r="AA94">
        <v>737.10723900000005</v>
      </c>
      <c r="AB94">
        <v>741.27093500000001</v>
      </c>
      <c r="AC94">
        <v>748.35034199999996</v>
      </c>
      <c r="AD94">
        <v>759.384277</v>
      </c>
      <c r="AE94">
        <v>765.85900900000001</v>
      </c>
      <c r="AF94">
        <v>773.89398200000005</v>
      </c>
      <c r="AG94">
        <v>783.06420900000001</v>
      </c>
      <c r="AH94">
        <v>778.31658900000002</v>
      </c>
      <c r="AI94">
        <v>777.42077600000005</v>
      </c>
      <c r="AJ94">
        <v>784.83752400000003</v>
      </c>
      <c r="AK94" s="15">
        <v>4.0000000000000001E-3</v>
      </c>
    </row>
    <row r="95" spans="1:37" x14ac:dyDescent="0.25">
      <c r="A95" t="s">
        <v>272</v>
      </c>
      <c r="B95" t="s">
        <v>909</v>
      </c>
      <c r="C95" t="s">
        <v>910</v>
      </c>
      <c r="D95" t="s">
        <v>190</v>
      </c>
      <c r="F95">
        <v>24641.326172000001</v>
      </c>
      <c r="G95">
        <v>26248.078125</v>
      </c>
      <c r="H95">
        <v>26805.330077999999</v>
      </c>
      <c r="I95">
        <v>27034.601562</v>
      </c>
      <c r="J95">
        <v>27133.554688</v>
      </c>
      <c r="K95">
        <v>27233.935547000001</v>
      </c>
      <c r="L95">
        <v>27190.394531000002</v>
      </c>
      <c r="M95">
        <v>27083.884765999999</v>
      </c>
      <c r="N95">
        <v>26994.960938</v>
      </c>
      <c r="O95">
        <v>26865.316406000002</v>
      </c>
      <c r="P95">
        <v>26747.642577999999</v>
      </c>
      <c r="Q95">
        <v>26658.847656000002</v>
      </c>
      <c r="R95">
        <v>26571.892577999999</v>
      </c>
      <c r="S95">
        <v>26518.625</v>
      </c>
      <c r="T95">
        <v>26496.607422000001</v>
      </c>
      <c r="U95">
        <v>26552.078125</v>
      </c>
      <c r="V95">
        <v>26585.183593999998</v>
      </c>
      <c r="W95">
        <v>26629.648438</v>
      </c>
      <c r="X95">
        <v>26694.693359000001</v>
      </c>
      <c r="Y95">
        <v>26765.230468999998</v>
      </c>
      <c r="Z95">
        <v>26868.734375</v>
      </c>
      <c r="AA95">
        <v>26997.642577999999</v>
      </c>
      <c r="AB95">
        <v>27118.664062</v>
      </c>
      <c r="AC95">
        <v>27275.537109000001</v>
      </c>
      <c r="AD95">
        <v>27412.283202999999</v>
      </c>
      <c r="AE95">
        <v>27561.634765999999</v>
      </c>
      <c r="AF95">
        <v>27697.734375</v>
      </c>
      <c r="AG95">
        <v>27817.296875</v>
      </c>
      <c r="AH95">
        <v>27945.371093999998</v>
      </c>
      <c r="AI95">
        <v>28082.121093999998</v>
      </c>
      <c r="AJ95">
        <v>28236.771484000001</v>
      </c>
      <c r="AK95" s="15">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084A7-9B4C-4B9B-88ED-26229DD6F5C9}">
  <dimension ref="A1:AK96"/>
  <sheetViews>
    <sheetView topLeftCell="P1" workbookViewId="0">
      <selection activeCell="A6" sqref="A6"/>
    </sheetView>
  </sheetViews>
  <sheetFormatPr defaultColWidth="9.28515625" defaultRowHeight="12.75" x14ac:dyDescent="0.2"/>
  <cols>
    <col min="1" max="1" width="51.85546875" style="5" customWidth="1"/>
    <col min="2" max="19" width="11.7109375" style="5" customWidth="1"/>
    <col min="20" max="20" width="11.7109375" style="180" customWidth="1"/>
    <col min="21" max="37" width="11.7109375" style="5" customWidth="1"/>
    <col min="38" max="16384" width="9.28515625" style="5"/>
  </cols>
  <sheetData>
    <row r="1" spans="1:37" ht="16.5" customHeight="1" thickBot="1" x14ac:dyDescent="0.3">
      <c r="A1" s="114" t="s">
        <v>1468</v>
      </c>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row>
    <row r="2" spans="1:37" s="7" customFormat="1" ht="16.5" customHeight="1" x14ac:dyDescent="0.3">
      <c r="A2" s="115"/>
      <c r="B2" s="116">
        <v>1960</v>
      </c>
      <c r="C2" s="116">
        <v>1965</v>
      </c>
      <c r="D2" s="116">
        <v>1970</v>
      </c>
      <c r="E2" s="116">
        <v>1975</v>
      </c>
      <c r="F2" s="116">
        <v>1980</v>
      </c>
      <c r="G2" s="116">
        <v>1985</v>
      </c>
      <c r="H2" s="116">
        <v>1990</v>
      </c>
      <c r="I2" s="116">
        <v>1991</v>
      </c>
      <c r="J2" s="116">
        <v>1992</v>
      </c>
      <c r="K2" s="116">
        <v>1993</v>
      </c>
      <c r="L2" s="116">
        <v>1994</v>
      </c>
      <c r="M2" s="116">
        <v>1995</v>
      </c>
      <c r="N2" s="116">
        <v>1996</v>
      </c>
      <c r="O2" s="116">
        <v>1997</v>
      </c>
      <c r="P2" s="116">
        <v>1998</v>
      </c>
      <c r="Q2" s="116">
        <v>1999</v>
      </c>
      <c r="R2" s="116">
        <v>2000</v>
      </c>
      <c r="S2" s="116">
        <v>2001</v>
      </c>
      <c r="T2" s="117">
        <v>2002</v>
      </c>
      <c r="U2" s="117">
        <v>2003</v>
      </c>
      <c r="V2" s="117">
        <v>2004</v>
      </c>
      <c r="W2" s="117">
        <v>2005</v>
      </c>
      <c r="X2" s="117">
        <v>2006</v>
      </c>
      <c r="Y2" s="117">
        <v>2007</v>
      </c>
      <c r="Z2" s="117">
        <v>2008</v>
      </c>
      <c r="AA2" s="117">
        <v>2009</v>
      </c>
      <c r="AB2" s="117">
        <v>2010</v>
      </c>
      <c r="AC2" s="117">
        <v>2011</v>
      </c>
      <c r="AD2" s="117">
        <v>2012</v>
      </c>
      <c r="AE2" s="117">
        <v>2013</v>
      </c>
      <c r="AF2" s="6">
        <v>2014</v>
      </c>
      <c r="AG2" s="6">
        <v>2015</v>
      </c>
      <c r="AH2" s="6">
        <v>2016</v>
      </c>
      <c r="AI2" s="6">
        <v>2017</v>
      </c>
      <c r="AJ2" s="6">
        <v>2018</v>
      </c>
      <c r="AK2" s="6">
        <v>2019</v>
      </c>
    </row>
    <row r="3" spans="1:37" s="120" customFormat="1" ht="16.5" customHeight="1" x14ac:dyDescent="0.3">
      <c r="A3" s="118" t="s">
        <v>1469</v>
      </c>
      <c r="B3" s="119"/>
      <c r="C3" s="119"/>
      <c r="D3" s="119"/>
      <c r="E3" s="119"/>
      <c r="F3" s="119"/>
      <c r="G3" s="119"/>
      <c r="H3" s="119"/>
      <c r="I3" s="119"/>
      <c r="J3" s="119"/>
      <c r="K3" s="119"/>
      <c r="L3" s="119"/>
      <c r="M3" s="119"/>
      <c r="N3" s="119"/>
      <c r="O3" s="119"/>
      <c r="P3" s="119"/>
      <c r="Q3" s="119"/>
      <c r="R3" s="119"/>
      <c r="S3" s="119"/>
      <c r="T3" s="119"/>
      <c r="U3" s="119"/>
      <c r="V3" s="119"/>
      <c r="W3" s="119"/>
      <c r="X3" s="119"/>
      <c r="Y3" s="119"/>
      <c r="Z3" s="119"/>
      <c r="AA3" s="28"/>
      <c r="AB3" s="28"/>
      <c r="AC3" s="28"/>
      <c r="AD3" s="28"/>
      <c r="AE3" s="61"/>
      <c r="AI3" s="121"/>
      <c r="AJ3" s="121"/>
      <c r="AK3" s="121"/>
    </row>
    <row r="4" spans="1:37" s="9" customFormat="1" ht="16.5" customHeight="1" x14ac:dyDescent="0.3">
      <c r="A4" s="122" t="s">
        <v>1470</v>
      </c>
      <c r="B4" s="119">
        <v>2135</v>
      </c>
      <c r="C4" s="119">
        <v>2125</v>
      </c>
      <c r="D4" s="119">
        <v>2679</v>
      </c>
      <c r="E4" s="119">
        <v>2495</v>
      </c>
      <c r="F4" s="119">
        <v>3808</v>
      </c>
      <c r="G4" s="119">
        <v>4678</v>
      </c>
      <c r="H4" s="119">
        <v>6083</v>
      </c>
      <c r="I4" s="119">
        <v>6054</v>
      </c>
      <c r="J4" s="119">
        <v>7320</v>
      </c>
      <c r="K4" s="119">
        <v>7297</v>
      </c>
      <c r="L4" s="119">
        <v>7370</v>
      </c>
      <c r="M4" s="119">
        <v>6865</v>
      </c>
      <c r="N4" s="119">
        <v>7077</v>
      </c>
      <c r="O4" s="119">
        <v>7043</v>
      </c>
      <c r="P4" s="119">
        <v>7451</v>
      </c>
      <c r="Q4" s="119">
        <v>7859</v>
      </c>
      <c r="R4" s="119">
        <v>7826</v>
      </c>
      <c r="S4" s="119">
        <v>7746</v>
      </c>
      <c r="T4" s="119">
        <v>7673</v>
      </c>
      <c r="U4" s="119">
        <v>7564</v>
      </c>
      <c r="V4" s="119">
        <v>7764</v>
      </c>
      <c r="W4" s="119">
        <v>7686</v>
      </c>
      <c r="X4" s="119">
        <v>7637</v>
      </c>
      <c r="Y4" s="119">
        <v>7732</v>
      </c>
      <c r="Z4" s="119">
        <v>7337</v>
      </c>
      <c r="AA4" s="119">
        <v>7169</v>
      </c>
      <c r="AB4" s="8">
        <v>7185</v>
      </c>
      <c r="AC4" s="8">
        <v>7168</v>
      </c>
      <c r="AD4" s="8">
        <v>6914</v>
      </c>
      <c r="AE4" s="28">
        <v>6740</v>
      </c>
      <c r="AF4" s="28">
        <v>6761</v>
      </c>
      <c r="AG4" s="28">
        <v>6876</v>
      </c>
      <c r="AH4" s="28">
        <v>7077</v>
      </c>
      <c r="AI4" s="28">
        <v>7196</v>
      </c>
      <c r="AJ4" s="28">
        <v>7475</v>
      </c>
      <c r="AK4" s="28">
        <v>7628</v>
      </c>
    </row>
    <row r="5" spans="1:37" s="9" customFormat="1" ht="16.5" customHeight="1" x14ac:dyDescent="0.3">
      <c r="A5" s="122" t="s">
        <v>1471</v>
      </c>
      <c r="B5" s="119">
        <v>76549</v>
      </c>
      <c r="C5" s="119">
        <v>95442</v>
      </c>
      <c r="D5" s="119">
        <v>131743</v>
      </c>
      <c r="E5" s="119">
        <v>168475</v>
      </c>
      <c r="F5" s="119">
        <v>211045</v>
      </c>
      <c r="G5" s="119">
        <v>210654</v>
      </c>
      <c r="H5" s="119">
        <v>198000</v>
      </c>
      <c r="I5" s="119">
        <v>196874</v>
      </c>
      <c r="J5" s="119">
        <v>185650</v>
      </c>
      <c r="K5" s="119">
        <v>177120</v>
      </c>
      <c r="L5" s="119">
        <v>172935</v>
      </c>
      <c r="M5" s="119">
        <v>188089</v>
      </c>
      <c r="N5" s="119">
        <v>191129</v>
      </c>
      <c r="O5" s="119">
        <v>192414</v>
      </c>
      <c r="P5" s="119">
        <v>204710</v>
      </c>
      <c r="Q5" s="119">
        <v>219464</v>
      </c>
      <c r="R5" s="119">
        <v>217533</v>
      </c>
      <c r="S5" s="119">
        <v>211446</v>
      </c>
      <c r="T5" s="119">
        <v>211244</v>
      </c>
      <c r="U5" s="119">
        <v>209708</v>
      </c>
      <c r="V5" s="119">
        <v>219426</v>
      </c>
      <c r="W5" s="119">
        <v>224352</v>
      </c>
      <c r="X5" s="119">
        <v>221943</v>
      </c>
      <c r="Y5" s="119">
        <v>231607</v>
      </c>
      <c r="Z5" s="119">
        <v>228663</v>
      </c>
      <c r="AA5" s="119">
        <v>223877</v>
      </c>
      <c r="AB5" s="119">
        <v>223370</v>
      </c>
      <c r="AC5" s="119">
        <v>220453</v>
      </c>
      <c r="AD5" s="119">
        <v>209034</v>
      </c>
      <c r="AE5" s="119">
        <v>199927</v>
      </c>
      <c r="AF5" s="119">
        <v>204408</v>
      </c>
      <c r="AG5" s="119">
        <v>210030</v>
      </c>
      <c r="AH5" s="119">
        <v>211793</v>
      </c>
      <c r="AI5" s="119">
        <v>211757</v>
      </c>
      <c r="AJ5" s="119">
        <v>211749</v>
      </c>
      <c r="AK5" s="119">
        <v>210981</v>
      </c>
    </row>
    <row r="6" spans="1:37" s="120" customFormat="1" ht="16.5" customHeight="1" x14ac:dyDescent="0.3">
      <c r="A6" s="118" t="s">
        <v>1472</v>
      </c>
      <c r="B6" s="123">
        <v>73857768</v>
      </c>
      <c r="C6" s="123">
        <v>90357667</v>
      </c>
      <c r="D6" s="123">
        <v>111242295</v>
      </c>
      <c r="E6" s="123">
        <v>137912779</v>
      </c>
      <c r="F6" s="123">
        <v>161490159</v>
      </c>
      <c r="G6" s="123">
        <v>177133282</v>
      </c>
      <c r="H6" s="123">
        <v>193057376</v>
      </c>
      <c r="I6" s="123">
        <v>192313834</v>
      </c>
      <c r="J6" s="123">
        <v>194427346</v>
      </c>
      <c r="K6" s="123">
        <v>198041338</v>
      </c>
      <c r="L6" s="123">
        <v>201801918</v>
      </c>
      <c r="M6" s="123">
        <v>205427212</v>
      </c>
      <c r="N6" s="123">
        <v>210441248.708</v>
      </c>
      <c r="O6" s="123">
        <v>211580033</v>
      </c>
      <c r="P6" s="123">
        <v>215496003</v>
      </c>
      <c r="Q6" s="123">
        <v>220461056</v>
      </c>
      <c r="R6" s="123">
        <v>225821241</v>
      </c>
      <c r="S6" s="123">
        <v>235331382</v>
      </c>
      <c r="T6" s="123">
        <v>234624135</v>
      </c>
      <c r="U6" s="123">
        <v>236760033</v>
      </c>
      <c r="V6" s="123">
        <v>243010549</v>
      </c>
      <c r="W6" s="123">
        <v>247421120</v>
      </c>
      <c r="X6" s="123">
        <v>250844644</v>
      </c>
      <c r="Y6" s="123">
        <v>254403081</v>
      </c>
      <c r="Z6" s="123">
        <v>255917664</v>
      </c>
      <c r="AA6" s="123">
        <v>254212611</v>
      </c>
      <c r="AB6" s="123">
        <v>250070048</v>
      </c>
      <c r="AC6" s="123">
        <v>253215681</v>
      </c>
      <c r="AD6" s="123">
        <v>253639386</v>
      </c>
      <c r="AE6" s="123">
        <v>255876822</v>
      </c>
      <c r="AF6" s="123">
        <v>260350938</v>
      </c>
      <c r="AG6" s="123">
        <v>263610219</v>
      </c>
      <c r="AH6" s="123">
        <v>268799083</v>
      </c>
      <c r="AI6" s="123">
        <v>272480899</v>
      </c>
      <c r="AJ6" s="123">
        <v>273602100</v>
      </c>
      <c r="AK6" s="123">
        <v>276491174</v>
      </c>
    </row>
    <row r="7" spans="1:37" s="9" customFormat="1" ht="16.5" customHeight="1" x14ac:dyDescent="0.3">
      <c r="A7" s="122" t="s">
        <v>1473</v>
      </c>
      <c r="B7" s="119">
        <v>61671390</v>
      </c>
      <c r="C7" s="119">
        <v>75257588</v>
      </c>
      <c r="D7" s="119">
        <v>92067655</v>
      </c>
      <c r="E7" s="119">
        <v>111670004</v>
      </c>
      <c r="F7" s="119">
        <v>127294783</v>
      </c>
      <c r="G7" s="119">
        <v>133329597</v>
      </c>
      <c r="H7" s="119">
        <v>137959958</v>
      </c>
      <c r="I7" s="119">
        <v>132476966</v>
      </c>
      <c r="J7" s="119">
        <v>130646266</v>
      </c>
      <c r="K7" s="119">
        <v>131305045</v>
      </c>
      <c r="L7" s="119">
        <v>133929661</v>
      </c>
      <c r="M7" s="119">
        <v>128386775</v>
      </c>
      <c r="N7" s="119">
        <v>129728341</v>
      </c>
      <c r="O7" s="119">
        <v>129748704</v>
      </c>
      <c r="P7" s="119">
        <v>131838538</v>
      </c>
      <c r="Q7" s="119">
        <v>132432044</v>
      </c>
      <c r="R7" s="119">
        <v>133621420</v>
      </c>
      <c r="S7" s="119">
        <v>137633467</v>
      </c>
      <c r="T7" s="119">
        <v>135920677</v>
      </c>
      <c r="U7" s="119">
        <v>135669897</v>
      </c>
      <c r="V7" s="119">
        <v>136430651</v>
      </c>
      <c r="W7" s="119">
        <v>136568083</v>
      </c>
      <c r="X7" s="119">
        <v>135399945</v>
      </c>
      <c r="Y7" s="119">
        <v>196491176</v>
      </c>
      <c r="Z7" s="119">
        <v>196762927</v>
      </c>
      <c r="AA7" s="119">
        <v>193979654</v>
      </c>
      <c r="AB7" s="119">
        <v>190202782</v>
      </c>
      <c r="AC7" s="119">
        <v>183522635</v>
      </c>
      <c r="AD7" s="119">
        <v>183171882</v>
      </c>
      <c r="AE7" s="119">
        <v>184497490</v>
      </c>
      <c r="AF7" s="119">
        <v>187554928</v>
      </c>
      <c r="AG7" s="119">
        <v>189618308</v>
      </c>
      <c r="AH7" s="119">
        <v>192774508</v>
      </c>
      <c r="AI7" s="119">
        <v>193672370</v>
      </c>
      <c r="AJ7" s="119">
        <v>192856211</v>
      </c>
      <c r="AK7" s="119">
        <v>194348815</v>
      </c>
    </row>
    <row r="8" spans="1:37" s="9" customFormat="1" ht="16.5" customHeight="1" x14ac:dyDescent="0.3">
      <c r="A8" s="122" t="s">
        <v>1474</v>
      </c>
      <c r="B8" s="119" t="s">
        <v>72</v>
      </c>
      <c r="C8" s="119" t="s">
        <v>72</v>
      </c>
      <c r="D8" s="119" t="s">
        <v>72</v>
      </c>
      <c r="E8" s="119" t="s">
        <v>72</v>
      </c>
      <c r="F8" s="119" t="s">
        <v>72</v>
      </c>
      <c r="G8" s="119" t="s">
        <v>72</v>
      </c>
      <c r="H8" s="119" t="s">
        <v>72</v>
      </c>
      <c r="I8" s="119" t="s">
        <v>72</v>
      </c>
      <c r="J8" s="119" t="s">
        <v>72</v>
      </c>
      <c r="K8" s="119" t="s">
        <v>72</v>
      </c>
      <c r="L8" s="119">
        <v>3756553</v>
      </c>
      <c r="M8" s="119">
        <v>3897191</v>
      </c>
      <c r="N8" s="119">
        <v>3871599</v>
      </c>
      <c r="O8" s="119">
        <v>3826373</v>
      </c>
      <c r="P8" s="119">
        <v>3879450</v>
      </c>
      <c r="Q8" s="119">
        <v>4152433</v>
      </c>
      <c r="R8" s="119">
        <v>4346068</v>
      </c>
      <c r="S8" s="119">
        <v>4903056</v>
      </c>
      <c r="T8" s="119">
        <v>5004156</v>
      </c>
      <c r="U8" s="119">
        <v>5370035</v>
      </c>
      <c r="V8" s="119">
        <v>5767934</v>
      </c>
      <c r="W8" s="119">
        <v>6227146</v>
      </c>
      <c r="X8" s="119">
        <v>6678958</v>
      </c>
      <c r="Y8" s="119">
        <v>7138476</v>
      </c>
      <c r="Z8" s="119">
        <v>7752926</v>
      </c>
      <c r="AA8" s="119">
        <v>7929724</v>
      </c>
      <c r="AB8" s="119">
        <v>8009503</v>
      </c>
      <c r="AC8" s="119">
        <v>8437502</v>
      </c>
      <c r="AD8" s="119">
        <v>8454939</v>
      </c>
      <c r="AE8" s="119">
        <v>8404687</v>
      </c>
      <c r="AF8" s="119">
        <v>8417718</v>
      </c>
      <c r="AG8" s="119">
        <v>8600936</v>
      </c>
      <c r="AH8" s="119">
        <v>8679380</v>
      </c>
      <c r="AI8" s="119">
        <v>8715204</v>
      </c>
      <c r="AJ8" s="119">
        <v>8666185</v>
      </c>
      <c r="AK8" s="119">
        <v>8596314</v>
      </c>
    </row>
    <row r="9" spans="1:37" s="9" customFormat="1" ht="16.5" customHeight="1" x14ac:dyDescent="0.3">
      <c r="A9" s="122" t="s">
        <v>1475</v>
      </c>
      <c r="B9" s="119" t="s">
        <v>72</v>
      </c>
      <c r="C9" s="119" t="s">
        <v>72</v>
      </c>
      <c r="D9" s="119">
        <v>14210591</v>
      </c>
      <c r="E9" s="119">
        <v>20418250</v>
      </c>
      <c r="F9" s="119">
        <v>27875934</v>
      </c>
      <c r="G9" s="119">
        <v>37213863</v>
      </c>
      <c r="H9" s="119">
        <v>48274555</v>
      </c>
      <c r="I9" s="119">
        <v>53033443</v>
      </c>
      <c r="J9" s="119">
        <v>57091143</v>
      </c>
      <c r="K9" s="119">
        <v>59993706</v>
      </c>
      <c r="L9" s="119">
        <v>57141967</v>
      </c>
      <c r="M9" s="119">
        <v>65738322</v>
      </c>
      <c r="N9" s="119">
        <v>69133912.708000004</v>
      </c>
      <c r="O9" s="119">
        <v>70224082</v>
      </c>
      <c r="P9" s="119">
        <v>71330205</v>
      </c>
      <c r="Q9" s="119">
        <v>75356376</v>
      </c>
      <c r="R9" s="119">
        <v>79084979</v>
      </c>
      <c r="S9" s="119">
        <v>84187636</v>
      </c>
      <c r="T9" s="119">
        <v>85011305</v>
      </c>
      <c r="U9" s="119">
        <v>87186663</v>
      </c>
      <c r="V9" s="119">
        <v>91845327</v>
      </c>
      <c r="W9" s="119">
        <v>95336839</v>
      </c>
      <c r="X9" s="119">
        <v>99124775</v>
      </c>
      <c r="Y9" s="119">
        <v>39186974</v>
      </c>
      <c r="Z9" s="119">
        <v>39685228</v>
      </c>
      <c r="AA9" s="119">
        <v>40488025</v>
      </c>
      <c r="AB9" s="119">
        <v>40241658</v>
      </c>
      <c r="AC9" s="119">
        <v>50318787</v>
      </c>
      <c r="AD9" s="119">
        <v>50588676</v>
      </c>
      <c r="AE9" s="119">
        <v>51512740</v>
      </c>
      <c r="AF9" s="119">
        <v>52600309</v>
      </c>
      <c r="AG9" s="119">
        <v>53298884</v>
      </c>
      <c r="AH9" s="119">
        <v>54870473</v>
      </c>
      <c r="AI9" s="119">
        <v>56880878</v>
      </c>
      <c r="AJ9" s="119">
        <v>57853642</v>
      </c>
      <c r="AK9" s="119">
        <v>59465369</v>
      </c>
    </row>
    <row r="10" spans="1:37" s="9" customFormat="1" ht="16.5" customHeight="1" x14ac:dyDescent="0.3">
      <c r="A10" s="50" t="s">
        <v>1476</v>
      </c>
      <c r="B10" s="119" t="s">
        <v>72</v>
      </c>
      <c r="C10" s="119">
        <v>13999285</v>
      </c>
      <c r="D10" s="119">
        <v>3681405</v>
      </c>
      <c r="E10" s="119">
        <v>4231622</v>
      </c>
      <c r="F10" s="119">
        <v>4373784</v>
      </c>
      <c r="G10" s="119">
        <v>4593071</v>
      </c>
      <c r="H10" s="119">
        <v>4486981</v>
      </c>
      <c r="I10" s="119">
        <v>4480815</v>
      </c>
      <c r="J10" s="119">
        <v>4369842</v>
      </c>
      <c r="K10" s="119">
        <v>4407850</v>
      </c>
      <c r="L10" s="119">
        <v>4724608</v>
      </c>
      <c r="M10" s="119">
        <v>5023670</v>
      </c>
      <c r="N10" s="119">
        <v>5266029</v>
      </c>
      <c r="O10" s="119">
        <v>5293358</v>
      </c>
      <c r="P10" s="119">
        <v>5734925</v>
      </c>
      <c r="Q10" s="119">
        <v>5762864</v>
      </c>
      <c r="R10" s="119">
        <v>5926030</v>
      </c>
      <c r="S10" s="119">
        <v>5703501</v>
      </c>
      <c r="T10" s="119">
        <v>5650619</v>
      </c>
      <c r="U10" s="119">
        <v>5848523</v>
      </c>
      <c r="V10" s="119">
        <v>6161028</v>
      </c>
      <c r="W10" s="119">
        <v>6395240</v>
      </c>
      <c r="X10" s="119">
        <v>6649337</v>
      </c>
      <c r="Y10" s="119">
        <v>8116672</v>
      </c>
      <c r="Z10" s="119">
        <v>8288046</v>
      </c>
      <c r="AA10" s="119">
        <v>8356097</v>
      </c>
      <c r="AB10" s="119">
        <v>8217189</v>
      </c>
      <c r="AC10" s="119">
        <v>7819055</v>
      </c>
      <c r="AD10" s="119">
        <v>8190286</v>
      </c>
      <c r="AE10" s="119">
        <v>8126007</v>
      </c>
      <c r="AF10" s="119">
        <v>8328759</v>
      </c>
      <c r="AG10" s="119">
        <v>8456302</v>
      </c>
      <c r="AH10" s="119">
        <v>8746518</v>
      </c>
      <c r="AI10" s="119">
        <v>9336998</v>
      </c>
      <c r="AJ10" s="119">
        <v>10327899</v>
      </c>
      <c r="AK10" s="119">
        <v>10160433</v>
      </c>
    </row>
    <row r="11" spans="1:37" s="9" customFormat="1" ht="16.5" customHeight="1" x14ac:dyDescent="0.3">
      <c r="A11" s="122" t="s">
        <v>1477</v>
      </c>
      <c r="B11" s="119">
        <v>11914249</v>
      </c>
      <c r="C11" s="119">
        <v>786510</v>
      </c>
      <c r="D11" s="119">
        <v>905082</v>
      </c>
      <c r="E11" s="119">
        <v>1130747</v>
      </c>
      <c r="F11" s="119">
        <v>1416869</v>
      </c>
      <c r="G11" s="119">
        <v>1403266</v>
      </c>
      <c r="H11" s="119">
        <v>1708895</v>
      </c>
      <c r="I11" s="119">
        <v>1691331</v>
      </c>
      <c r="J11" s="119">
        <v>1675363</v>
      </c>
      <c r="K11" s="119">
        <v>1680305</v>
      </c>
      <c r="L11" s="119">
        <v>1578706</v>
      </c>
      <c r="M11" s="119">
        <v>1695751</v>
      </c>
      <c r="N11" s="119">
        <v>1746586</v>
      </c>
      <c r="O11" s="119">
        <v>1789968</v>
      </c>
      <c r="P11" s="119">
        <v>1997345</v>
      </c>
      <c r="Q11" s="119">
        <v>2028562</v>
      </c>
      <c r="R11" s="119">
        <v>2096619</v>
      </c>
      <c r="S11" s="119">
        <v>2154174</v>
      </c>
      <c r="T11" s="119">
        <v>2276661</v>
      </c>
      <c r="U11" s="119">
        <v>1908365</v>
      </c>
      <c r="V11" s="119">
        <v>2010335</v>
      </c>
      <c r="W11" s="119">
        <v>2086759</v>
      </c>
      <c r="X11" s="119">
        <v>2169670</v>
      </c>
      <c r="Y11" s="119">
        <v>2635347</v>
      </c>
      <c r="Z11" s="119">
        <v>2585229</v>
      </c>
      <c r="AA11" s="119">
        <v>2617118</v>
      </c>
      <c r="AB11" s="119">
        <v>2552865</v>
      </c>
      <c r="AC11" s="119">
        <v>2451638</v>
      </c>
      <c r="AD11" s="119">
        <v>2469094</v>
      </c>
      <c r="AE11" s="119">
        <v>2471349</v>
      </c>
      <c r="AF11" s="119">
        <v>2577197</v>
      </c>
      <c r="AG11" s="119">
        <v>2746882</v>
      </c>
      <c r="AH11" s="119">
        <v>2752043</v>
      </c>
      <c r="AI11" s="119">
        <v>2892218</v>
      </c>
      <c r="AJ11" s="119">
        <v>2906011</v>
      </c>
      <c r="AK11" s="119">
        <v>2925210</v>
      </c>
    </row>
    <row r="12" spans="1:37" s="9" customFormat="1" ht="16.5" customHeight="1" x14ac:dyDescent="0.3">
      <c r="A12" s="122" t="s">
        <v>1478</v>
      </c>
      <c r="B12" s="119">
        <v>272129</v>
      </c>
      <c r="C12" s="119">
        <v>314284</v>
      </c>
      <c r="D12" s="119">
        <v>377562</v>
      </c>
      <c r="E12" s="119">
        <v>462156</v>
      </c>
      <c r="F12" s="119">
        <v>528789</v>
      </c>
      <c r="G12" s="119">
        <v>593485</v>
      </c>
      <c r="H12" s="119">
        <v>626987</v>
      </c>
      <c r="I12" s="119">
        <v>631279</v>
      </c>
      <c r="J12" s="119">
        <v>644732</v>
      </c>
      <c r="K12" s="119">
        <v>654432</v>
      </c>
      <c r="L12" s="119">
        <v>670423</v>
      </c>
      <c r="M12" s="119">
        <v>685503</v>
      </c>
      <c r="N12" s="119">
        <v>694781</v>
      </c>
      <c r="O12" s="119">
        <v>697548</v>
      </c>
      <c r="P12" s="119">
        <v>715540</v>
      </c>
      <c r="Q12" s="119">
        <v>728777</v>
      </c>
      <c r="R12" s="119">
        <v>746125</v>
      </c>
      <c r="S12" s="119">
        <v>749548</v>
      </c>
      <c r="T12" s="119">
        <v>760717</v>
      </c>
      <c r="U12" s="119">
        <v>776550</v>
      </c>
      <c r="V12" s="119">
        <v>795274</v>
      </c>
      <c r="W12" s="119">
        <v>807053</v>
      </c>
      <c r="X12" s="119">
        <v>821959</v>
      </c>
      <c r="Y12" s="119">
        <v>834436</v>
      </c>
      <c r="Z12" s="119">
        <v>843308</v>
      </c>
      <c r="AA12" s="119">
        <v>841993</v>
      </c>
      <c r="AB12" s="119">
        <v>846051</v>
      </c>
      <c r="AC12" s="119">
        <v>666064</v>
      </c>
      <c r="AD12" s="119">
        <v>764509</v>
      </c>
      <c r="AE12" s="119">
        <v>864549</v>
      </c>
      <c r="AF12" s="119">
        <v>872027</v>
      </c>
      <c r="AG12" s="119">
        <v>888907</v>
      </c>
      <c r="AH12" s="119">
        <v>976161</v>
      </c>
      <c r="AI12" s="119">
        <v>983231</v>
      </c>
      <c r="AJ12" s="119">
        <v>992152</v>
      </c>
      <c r="AK12" s="119">
        <v>995033</v>
      </c>
    </row>
    <row r="13" spans="1:37" s="120" customFormat="1" ht="16.5" customHeight="1" x14ac:dyDescent="0.3">
      <c r="A13" s="124" t="s">
        <v>1479</v>
      </c>
      <c r="B13" s="119"/>
      <c r="C13" s="119"/>
      <c r="D13" s="119"/>
      <c r="E13" s="119"/>
      <c r="F13" s="119"/>
      <c r="G13" s="119"/>
      <c r="H13" s="119"/>
      <c r="I13" s="119"/>
      <c r="J13" s="119"/>
      <c r="K13" s="119"/>
      <c r="L13" s="119"/>
      <c r="M13" s="119"/>
      <c r="N13" s="119"/>
      <c r="O13" s="119"/>
      <c r="P13" s="119"/>
      <c r="Q13" s="119"/>
      <c r="R13" s="119"/>
      <c r="S13" s="119"/>
      <c r="T13" s="119"/>
      <c r="U13" s="119"/>
      <c r="V13" s="119"/>
      <c r="W13" s="119"/>
      <c r="X13" s="119"/>
      <c r="Y13" s="119"/>
      <c r="Z13" s="119"/>
      <c r="AA13" s="119"/>
      <c r="AB13" s="28"/>
      <c r="AC13" s="28"/>
      <c r="AD13" s="28"/>
      <c r="AE13" s="61"/>
      <c r="AF13" s="61"/>
      <c r="AG13" s="61"/>
      <c r="AH13" s="61"/>
      <c r="AI13" s="28"/>
      <c r="AJ13" s="28"/>
      <c r="AK13" s="125"/>
    </row>
    <row r="14" spans="1:37" s="9" customFormat="1" ht="16.5" customHeight="1" x14ac:dyDescent="0.3">
      <c r="A14" s="122" t="s">
        <v>1480</v>
      </c>
      <c r="B14" s="119">
        <v>49600</v>
      </c>
      <c r="C14" s="119">
        <v>49600</v>
      </c>
      <c r="D14" s="119">
        <v>49700</v>
      </c>
      <c r="E14" s="119">
        <v>50822</v>
      </c>
      <c r="F14" s="119">
        <v>59411</v>
      </c>
      <c r="G14" s="119">
        <v>64258</v>
      </c>
      <c r="H14" s="119">
        <v>58714</v>
      </c>
      <c r="I14" s="119">
        <v>60377</v>
      </c>
      <c r="J14" s="119">
        <v>63080</v>
      </c>
      <c r="K14" s="119">
        <v>64850</v>
      </c>
      <c r="L14" s="119">
        <v>68123</v>
      </c>
      <c r="M14" s="119">
        <v>67107</v>
      </c>
      <c r="N14" s="119">
        <v>53339</v>
      </c>
      <c r="O14" s="119">
        <v>54946</v>
      </c>
      <c r="P14" s="119">
        <v>55661</v>
      </c>
      <c r="Q14" s="119">
        <v>57352</v>
      </c>
      <c r="R14" s="119">
        <v>58578</v>
      </c>
      <c r="S14" s="119">
        <v>60256</v>
      </c>
      <c r="T14" s="119">
        <v>60719</v>
      </c>
      <c r="U14" s="119">
        <v>61659</v>
      </c>
      <c r="V14" s="119">
        <v>61318</v>
      </c>
      <c r="W14" s="119">
        <v>62284</v>
      </c>
      <c r="X14" s="119">
        <v>64025</v>
      </c>
      <c r="Y14" s="119">
        <v>63359</v>
      </c>
      <c r="Z14" s="119">
        <v>63151</v>
      </c>
      <c r="AA14" s="119">
        <v>63343</v>
      </c>
      <c r="AB14" s="119">
        <v>63108</v>
      </c>
      <c r="AC14" s="119">
        <v>61127</v>
      </c>
      <c r="AD14" s="119">
        <v>61245</v>
      </c>
      <c r="AE14" s="119">
        <v>66823</v>
      </c>
      <c r="AF14" s="119">
        <v>62449</v>
      </c>
      <c r="AG14" s="119">
        <v>63573</v>
      </c>
      <c r="AH14" s="119">
        <v>63270</v>
      </c>
      <c r="AI14" s="119">
        <v>63759</v>
      </c>
      <c r="AJ14" s="119">
        <v>63284</v>
      </c>
      <c r="AK14" s="119">
        <v>64000</v>
      </c>
    </row>
    <row r="15" spans="1:37" s="9" customFormat="1" ht="16.5" customHeight="1" x14ac:dyDescent="0.3">
      <c r="A15" s="122" t="s">
        <v>1481</v>
      </c>
      <c r="B15" s="119">
        <v>2856</v>
      </c>
      <c r="C15" s="119">
        <v>1549</v>
      </c>
      <c r="D15" s="119">
        <v>1262</v>
      </c>
      <c r="E15" s="119">
        <v>1061</v>
      </c>
      <c r="F15" s="119">
        <v>1013</v>
      </c>
      <c r="G15" s="119">
        <v>717</v>
      </c>
      <c r="H15" s="119">
        <v>910</v>
      </c>
      <c r="I15" s="119">
        <v>1092</v>
      </c>
      <c r="J15" s="119">
        <v>1055</v>
      </c>
      <c r="K15" s="119">
        <v>1001</v>
      </c>
      <c r="L15" s="119">
        <v>1051</v>
      </c>
      <c r="M15" s="119">
        <v>1048</v>
      </c>
      <c r="N15" s="119">
        <v>1097</v>
      </c>
      <c r="O15" s="119">
        <v>1062</v>
      </c>
      <c r="P15" s="119">
        <v>1061</v>
      </c>
      <c r="Q15" s="119">
        <v>1160</v>
      </c>
      <c r="R15" s="119">
        <v>1306</v>
      </c>
      <c r="S15" s="119">
        <v>1359</v>
      </c>
      <c r="T15" s="119">
        <v>1448</v>
      </c>
      <c r="U15" s="119">
        <v>1482</v>
      </c>
      <c r="V15" s="119">
        <v>1622</v>
      </c>
      <c r="W15" s="119">
        <v>1645</v>
      </c>
      <c r="X15" s="119">
        <v>1801</v>
      </c>
      <c r="Y15" s="119">
        <v>1802</v>
      </c>
      <c r="Z15" s="119">
        <v>1948</v>
      </c>
      <c r="AA15" s="119">
        <v>2059</v>
      </c>
      <c r="AB15" s="119">
        <v>2096</v>
      </c>
      <c r="AC15" s="119">
        <v>2284</v>
      </c>
      <c r="AD15" s="119">
        <v>2348</v>
      </c>
      <c r="AE15" s="119">
        <v>2842</v>
      </c>
      <c r="AF15" s="119">
        <v>2444</v>
      </c>
      <c r="AG15" s="119">
        <v>2478</v>
      </c>
      <c r="AH15" s="119">
        <v>2553</v>
      </c>
      <c r="AI15" s="119">
        <v>2557</v>
      </c>
      <c r="AJ15" s="119">
        <v>2729</v>
      </c>
      <c r="AK15" s="119">
        <v>2811</v>
      </c>
    </row>
    <row r="16" spans="1:37" s="9" customFormat="1" ht="16.5" customHeight="1" x14ac:dyDescent="0.3">
      <c r="A16" s="126" t="s">
        <v>1482</v>
      </c>
      <c r="B16" s="119">
        <v>9010</v>
      </c>
      <c r="C16" s="119">
        <v>9115</v>
      </c>
      <c r="D16" s="119">
        <v>9338</v>
      </c>
      <c r="E16" s="119">
        <v>9608</v>
      </c>
      <c r="F16" s="119">
        <v>9641</v>
      </c>
      <c r="G16" s="119">
        <v>9326</v>
      </c>
      <c r="H16" s="119">
        <v>10567</v>
      </c>
      <c r="I16" s="119">
        <v>10478</v>
      </c>
      <c r="J16" s="119">
        <v>10391</v>
      </c>
      <c r="K16" s="119">
        <v>10282</v>
      </c>
      <c r="L16" s="119">
        <v>10282</v>
      </c>
      <c r="M16" s="119">
        <v>10166</v>
      </c>
      <c r="N16" s="119">
        <v>10243</v>
      </c>
      <c r="O16" s="119">
        <v>10228</v>
      </c>
      <c r="P16" s="119">
        <v>10296</v>
      </c>
      <c r="Q16" s="119">
        <v>10362</v>
      </c>
      <c r="R16" s="119">
        <v>10311</v>
      </c>
      <c r="S16" s="119">
        <v>10718</v>
      </c>
      <c r="T16" s="119">
        <v>10849</v>
      </c>
      <c r="U16" s="119">
        <v>10754</v>
      </c>
      <c r="V16" s="119">
        <v>10858</v>
      </c>
      <c r="W16" s="119">
        <v>11110</v>
      </c>
      <c r="X16" s="119">
        <v>11052</v>
      </c>
      <c r="Y16" s="119">
        <v>11222</v>
      </c>
      <c r="Z16" s="119">
        <v>11377</v>
      </c>
      <c r="AA16" s="119">
        <v>11461</v>
      </c>
      <c r="AB16" s="119">
        <v>11510</v>
      </c>
      <c r="AC16" s="119">
        <v>14942</v>
      </c>
      <c r="AD16" s="119">
        <v>10469</v>
      </c>
      <c r="AE16" s="119">
        <v>10380</v>
      </c>
      <c r="AF16" s="119">
        <v>10551</v>
      </c>
      <c r="AG16" s="119">
        <v>10737</v>
      </c>
      <c r="AH16" s="119">
        <v>10775</v>
      </c>
      <c r="AI16" s="119">
        <v>10705</v>
      </c>
      <c r="AJ16" s="119">
        <v>10763</v>
      </c>
      <c r="AK16" s="119">
        <v>11198</v>
      </c>
    </row>
    <row r="17" spans="1:37" s="9" customFormat="1" ht="16.5" customHeight="1" x14ac:dyDescent="0.3">
      <c r="A17" s="122" t="s">
        <v>633</v>
      </c>
      <c r="B17" s="119">
        <v>3826</v>
      </c>
      <c r="C17" s="119">
        <v>1453</v>
      </c>
      <c r="D17" s="119">
        <v>1050</v>
      </c>
      <c r="E17" s="119">
        <v>703</v>
      </c>
      <c r="F17" s="119">
        <v>823</v>
      </c>
      <c r="G17" s="119">
        <v>676</v>
      </c>
      <c r="H17" s="119">
        <v>610</v>
      </c>
      <c r="I17" s="119">
        <v>551</v>
      </c>
      <c r="J17" s="119">
        <v>665</v>
      </c>
      <c r="K17" s="119">
        <v>635</v>
      </c>
      <c r="L17" s="119">
        <v>643</v>
      </c>
      <c r="M17" s="119">
        <v>695</v>
      </c>
      <c r="N17" s="119">
        <v>675</v>
      </c>
      <c r="O17" s="119">
        <v>655</v>
      </c>
      <c r="P17" s="119">
        <v>646</v>
      </c>
      <c r="Q17" s="119">
        <v>657</v>
      </c>
      <c r="R17" s="119">
        <v>652</v>
      </c>
      <c r="S17" s="119">
        <v>600</v>
      </c>
      <c r="T17" s="119">
        <v>616</v>
      </c>
      <c r="U17" s="119">
        <v>672</v>
      </c>
      <c r="V17" s="119">
        <v>597</v>
      </c>
      <c r="W17" s="119">
        <v>615</v>
      </c>
      <c r="X17" s="119">
        <v>609</v>
      </c>
      <c r="Y17" s="119">
        <v>559</v>
      </c>
      <c r="Z17" s="119">
        <v>590</v>
      </c>
      <c r="AA17" s="119">
        <v>531</v>
      </c>
      <c r="AB17" s="119">
        <v>571</v>
      </c>
      <c r="AC17" s="119">
        <v>479</v>
      </c>
      <c r="AD17" s="119">
        <v>570</v>
      </c>
      <c r="AE17" s="119">
        <v>560</v>
      </c>
      <c r="AF17" s="119">
        <v>537</v>
      </c>
      <c r="AG17" s="119">
        <v>611</v>
      </c>
      <c r="AH17" s="119">
        <v>601</v>
      </c>
      <c r="AI17" s="119">
        <v>539</v>
      </c>
      <c r="AJ17" s="119">
        <v>571</v>
      </c>
      <c r="AK17" s="119">
        <v>572</v>
      </c>
    </row>
    <row r="18" spans="1:37" s="9" customFormat="1" ht="16.5" customHeight="1" x14ac:dyDescent="0.3">
      <c r="A18" s="122" t="s">
        <v>1483</v>
      </c>
      <c r="B18" s="8" t="s">
        <v>72</v>
      </c>
      <c r="C18" s="8" t="s">
        <v>72</v>
      </c>
      <c r="D18" s="8" t="s">
        <v>72</v>
      </c>
      <c r="E18" s="8" t="s">
        <v>72</v>
      </c>
      <c r="F18" s="8">
        <v>4500</v>
      </c>
      <c r="G18" s="8">
        <v>4035</v>
      </c>
      <c r="H18" s="8">
        <v>4982</v>
      </c>
      <c r="I18" s="8">
        <v>5126</v>
      </c>
      <c r="J18" s="8">
        <v>5164</v>
      </c>
      <c r="K18" s="8">
        <v>4982</v>
      </c>
      <c r="L18" s="8">
        <v>5126</v>
      </c>
      <c r="M18" s="8">
        <v>5164</v>
      </c>
      <c r="N18" s="8">
        <v>5239</v>
      </c>
      <c r="O18" s="8">
        <v>5425</v>
      </c>
      <c r="P18" s="8">
        <v>5535</v>
      </c>
      <c r="Q18" s="8">
        <v>5549</v>
      </c>
      <c r="R18" s="8">
        <v>5497</v>
      </c>
      <c r="S18" s="8">
        <v>5528</v>
      </c>
      <c r="T18" s="8">
        <v>5631</v>
      </c>
      <c r="U18" s="8">
        <v>5866</v>
      </c>
      <c r="V18" s="8">
        <v>6130</v>
      </c>
      <c r="W18" s="8">
        <v>6290</v>
      </c>
      <c r="X18" s="8">
        <v>6300</v>
      </c>
      <c r="Y18" s="8">
        <v>6279</v>
      </c>
      <c r="Z18" s="8">
        <v>6494</v>
      </c>
      <c r="AA18" s="119">
        <v>6722</v>
      </c>
      <c r="AB18" s="119">
        <v>6768</v>
      </c>
      <c r="AC18" s="119">
        <v>6971</v>
      </c>
      <c r="AD18" s="119">
        <v>6938</v>
      </c>
      <c r="AE18" s="119">
        <v>7150</v>
      </c>
      <c r="AF18" s="119">
        <v>7177</v>
      </c>
      <c r="AG18" s="119">
        <v>7151</v>
      </c>
      <c r="AH18" s="119">
        <v>7190</v>
      </c>
      <c r="AI18" s="119">
        <v>7129</v>
      </c>
      <c r="AJ18" s="119">
        <v>7023</v>
      </c>
      <c r="AK18" s="119">
        <v>7144</v>
      </c>
    </row>
    <row r="19" spans="1:37" s="9" customFormat="1" ht="16.5" customHeight="1" x14ac:dyDescent="0.3">
      <c r="A19" s="122" t="s">
        <v>1484</v>
      </c>
      <c r="B19" s="8" t="s">
        <v>72</v>
      </c>
      <c r="C19" s="8" t="s">
        <v>72</v>
      </c>
      <c r="D19" s="8" t="s">
        <v>72</v>
      </c>
      <c r="E19" s="8" t="s">
        <v>72</v>
      </c>
      <c r="F19" s="8" t="s">
        <v>72</v>
      </c>
      <c r="G19" s="8">
        <v>14490</v>
      </c>
      <c r="H19" s="8">
        <v>16471</v>
      </c>
      <c r="I19" s="8">
        <v>17879</v>
      </c>
      <c r="J19" s="8">
        <v>20695</v>
      </c>
      <c r="K19" s="8">
        <v>23527</v>
      </c>
      <c r="L19" s="8">
        <v>28729</v>
      </c>
      <c r="M19" s="8">
        <v>29352</v>
      </c>
      <c r="N19" s="8">
        <v>17738</v>
      </c>
      <c r="O19" s="8">
        <v>19820</v>
      </c>
      <c r="P19" s="8">
        <v>20042</v>
      </c>
      <c r="Q19" s="8">
        <v>20761</v>
      </c>
      <c r="R19" s="8">
        <v>22087</v>
      </c>
      <c r="S19" s="8">
        <v>24668</v>
      </c>
      <c r="T19" s="8">
        <v>24808</v>
      </c>
      <c r="U19" s="8">
        <v>25873</v>
      </c>
      <c r="V19" s="8">
        <v>26333</v>
      </c>
      <c r="W19" s="8">
        <v>28346</v>
      </c>
      <c r="X19" s="8">
        <v>29406</v>
      </c>
      <c r="Y19" s="8">
        <v>29433</v>
      </c>
      <c r="Z19" s="8">
        <v>30773</v>
      </c>
      <c r="AA19" s="119">
        <v>34266</v>
      </c>
      <c r="AB19" s="119">
        <v>32696</v>
      </c>
      <c r="AC19" s="119">
        <v>31846</v>
      </c>
      <c r="AD19" s="119">
        <v>31929</v>
      </c>
      <c r="AE19" s="119">
        <v>31433</v>
      </c>
      <c r="AF19" s="119">
        <v>31359</v>
      </c>
      <c r="AG19" s="119">
        <v>32490</v>
      </c>
      <c r="AH19" s="119">
        <v>33225</v>
      </c>
      <c r="AI19" s="119">
        <v>33012</v>
      </c>
      <c r="AJ19" s="119">
        <v>33253</v>
      </c>
      <c r="AK19" s="119">
        <v>34613</v>
      </c>
    </row>
    <row r="20" spans="1:37" s="9" customFormat="1" ht="16.5" customHeight="1" x14ac:dyDescent="0.3">
      <c r="A20" s="122" t="s">
        <v>1485</v>
      </c>
      <c r="B20" s="8" t="s">
        <v>72</v>
      </c>
      <c r="C20" s="8" t="s">
        <v>72</v>
      </c>
      <c r="D20" s="8" t="s">
        <v>72</v>
      </c>
      <c r="E20" s="8" t="s">
        <v>72</v>
      </c>
      <c r="F20" s="8" t="s">
        <v>72</v>
      </c>
      <c r="G20" s="8">
        <v>867</v>
      </c>
      <c r="H20" s="8">
        <v>1176</v>
      </c>
      <c r="I20" s="8">
        <v>1568</v>
      </c>
      <c r="J20" s="8">
        <v>1821</v>
      </c>
      <c r="K20" s="8">
        <v>2268</v>
      </c>
      <c r="L20" s="8">
        <v>2462</v>
      </c>
      <c r="M20" s="8">
        <v>2809</v>
      </c>
      <c r="N20" s="8">
        <v>5344</v>
      </c>
      <c r="O20" s="8">
        <v>6245</v>
      </c>
      <c r="P20" s="8">
        <v>7105</v>
      </c>
      <c r="Q20" s="8">
        <v>7467</v>
      </c>
      <c r="R20" s="8">
        <v>7705</v>
      </c>
      <c r="S20" s="8">
        <v>8137</v>
      </c>
      <c r="T20" s="8">
        <v>8033</v>
      </c>
      <c r="U20" s="8">
        <v>8626</v>
      </c>
      <c r="V20" s="8">
        <v>10544</v>
      </c>
      <c r="W20" s="8">
        <v>11622</v>
      </c>
      <c r="X20" s="8">
        <v>12454</v>
      </c>
      <c r="Y20" s="8">
        <v>12953</v>
      </c>
      <c r="Z20" s="8">
        <v>14953</v>
      </c>
      <c r="AA20" s="119">
        <v>17766</v>
      </c>
      <c r="AB20" s="119">
        <v>18066</v>
      </c>
      <c r="AC20" s="119">
        <v>18965</v>
      </c>
      <c r="AD20" s="119">
        <v>16996</v>
      </c>
      <c r="AE20" s="119">
        <v>17793</v>
      </c>
      <c r="AF20" s="119">
        <v>17994</v>
      </c>
      <c r="AG20" s="119">
        <v>18601</v>
      </c>
      <c r="AH20" s="119">
        <v>17042</v>
      </c>
      <c r="AI20" s="119">
        <v>18104</v>
      </c>
      <c r="AJ20" s="119">
        <v>17803</v>
      </c>
      <c r="AK20" s="119">
        <v>17491</v>
      </c>
    </row>
    <row r="21" spans="1:37" s="120" customFormat="1" ht="16.5" customHeight="1" x14ac:dyDescent="0.3">
      <c r="A21" s="118" t="s">
        <v>1465</v>
      </c>
      <c r="B21" s="119"/>
      <c r="C21" s="119"/>
      <c r="D21" s="119"/>
      <c r="E21" s="119"/>
      <c r="F21" s="119"/>
      <c r="G21" s="119"/>
      <c r="H21" s="119"/>
      <c r="I21" s="119"/>
      <c r="J21" s="119"/>
      <c r="K21" s="119"/>
      <c r="L21" s="119"/>
      <c r="M21" s="119"/>
      <c r="N21" s="119"/>
      <c r="O21" s="119"/>
      <c r="P21" s="119"/>
      <c r="Q21" s="119"/>
      <c r="R21" s="119"/>
      <c r="S21" s="119"/>
      <c r="T21" s="119"/>
      <c r="U21" s="119"/>
      <c r="V21" s="119"/>
      <c r="W21" s="119"/>
      <c r="X21" s="119"/>
      <c r="Y21" s="119"/>
      <c r="Z21" s="119"/>
      <c r="AA21" s="119"/>
      <c r="AB21" s="28"/>
      <c r="AC21" s="28"/>
      <c r="AD21" s="28"/>
      <c r="AE21" s="61"/>
      <c r="AF21" s="61"/>
      <c r="AG21" s="61"/>
      <c r="AH21" s="61"/>
      <c r="AI21" s="61"/>
      <c r="AJ21" s="125"/>
      <c r="AK21" s="125"/>
    </row>
    <row r="22" spans="1:37" s="9" customFormat="1" ht="16.5" customHeight="1" x14ac:dyDescent="0.3">
      <c r="A22" s="122" t="s">
        <v>1486</v>
      </c>
      <c r="B22" s="119">
        <v>1658292</v>
      </c>
      <c r="C22" s="119">
        <v>1478005</v>
      </c>
      <c r="D22" s="119">
        <v>1423921</v>
      </c>
      <c r="E22" s="119">
        <v>1359459</v>
      </c>
      <c r="F22" s="119">
        <v>1168114</v>
      </c>
      <c r="G22" s="119">
        <v>867070</v>
      </c>
      <c r="H22" s="119">
        <v>658902</v>
      </c>
      <c r="I22" s="119">
        <v>633489</v>
      </c>
      <c r="J22" s="119">
        <v>605189</v>
      </c>
      <c r="K22" s="119">
        <v>587033</v>
      </c>
      <c r="L22" s="119">
        <v>590930</v>
      </c>
      <c r="M22" s="119">
        <v>583486</v>
      </c>
      <c r="N22" s="119">
        <v>570865</v>
      </c>
      <c r="O22" s="119">
        <v>568493</v>
      </c>
      <c r="P22" s="119">
        <v>575604</v>
      </c>
      <c r="Q22" s="119">
        <v>579140</v>
      </c>
      <c r="R22" s="119">
        <v>560154</v>
      </c>
      <c r="S22" s="119">
        <v>499860</v>
      </c>
      <c r="T22" s="119">
        <v>477751</v>
      </c>
      <c r="U22" s="119">
        <v>467063</v>
      </c>
      <c r="V22" s="119">
        <v>473773</v>
      </c>
      <c r="W22" s="119">
        <v>474839</v>
      </c>
      <c r="X22" s="119">
        <v>475415</v>
      </c>
      <c r="Y22" s="119">
        <v>460172</v>
      </c>
      <c r="Z22" s="119">
        <v>450297</v>
      </c>
      <c r="AA22" s="119">
        <v>416180</v>
      </c>
      <c r="AB22" s="8">
        <v>397730</v>
      </c>
      <c r="AC22" s="8">
        <v>380699</v>
      </c>
      <c r="AD22" s="8">
        <v>380641</v>
      </c>
      <c r="AE22" s="28">
        <v>373838</v>
      </c>
      <c r="AF22" s="8">
        <v>371642</v>
      </c>
      <c r="AG22" s="8">
        <v>330996</v>
      </c>
      <c r="AH22" s="8">
        <v>315227</v>
      </c>
      <c r="AI22" s="8">
        <v>306268</v>
      </c>
      <c r="AJ22" s="127">
        <v>293742</v>
      </c>
      <c r="AK22" s="127">
        <v>270378</v>
      </c>
    </row>
    <row r="23" spans="1:37" s="9" customFormat="1" ht="16.5" customHeight="1" x14ac:dyDescent="0.3">
      <c r="A23" s="122" t="s">
        <v>1487</v>
      </c>
      <c r="B23" s="119">
        <v>29031</v>
      </c>
      <c r="C23" s="119">
        <v>27780</v>
      </c>
      <c r="D23" s="119">
        <v>27077</v>
      </c>
      <c r="E23" s="119">
        <v>27846</v>
      </c>
      <c r="F23" s="119">
        <v>28094</v>
      </c>
      <c r="G23" s="119">
        <v>22548</v>
      </c>
      <c r="H23" s="119">
        <v>18835</v>
      </c>
      <c r="I23" s="119">
        <v>18344</v>
      </c>
      <c r="J23" s="119">
        <v>18004</v>
      </c>
      <c r="K23" s="119">
        <v>18161</v>
      </c>
      <c r="L23" s="119">
        <v>18505</v>
      </c>
      <c r="M23" s="119">
        <v>18812</v>
      </c>
      <c r="N23" s="119">
        <v>19269</v>
      </c>
      <c r="O23" s="119">
        <v>19684</v>
      </c>
      <c r="P23" s="119">
        <v>20261</v>
      </c>
      <c r="Q23" s="119">
        <v>20256</v>
      </c>
      <c r="R23" s="119">
        <v>20028</v>
      </c>
      <c r="S23" s="119">
        <v>19745</v>
      </c>
      <c r="T23" s="119">
        <v>20506</v>
      </c>
      <c r="U23" s="119">
        <v>20774</v>
      </c>
      <c r="V23" s="119">
        <v>22015</v>
      </c>
      <c r="W23" s="119">
        <v>22779</v>
      </c>
      <c r="X23" s="119">
        <v>23732</v>
      </c>
      <c r="Y23" s="119">
        <v>24143</v>
      </c>
      <c r="Z23" s="119">
        <v>24003</v>
      </c>
      <c r="AA23" s="119">
        <v>24045</v>
      </c>
      <c r="AB23" s="8">
        <v>23893</v>
      </c>
      <c r="AC23" s="8">
        <v>24250</v>
      </c>
      <c r="AD23" s="8">
        <v>24707</v>
      </c>
      <c r="AE23" s="28">
        <v>25033</v>
      </c>
      <c r="AF23" s="8">
        <v>25916</v>
      </c>
      <c r="AG23" s="8">
        <v>26574</v>
      </c>
      <c r="AH23" s="8">
        <v>26716</v>
      </c>
      <c r="AI23" s="8">
        <v>26547</v>
      </c>
      <c r="AJ23" s="127">
        <v>26086</v>
      </c>
      <c r="AK23" s="127">
        <v>24597</v>
      </c>
    </row>
    <row r="24" spans="1:37" s="9" customFormat="1" ht="16.5" customHeight="1" x14ac:dyDescent="0.3">
      <c r="A24" s="122" t="s">
        <v>1488</v>
      </c>
      <c r="B24" s="119">
        <v>32104</v>
      </c>
      <c r="C24" s="119">
        <v>37164</v>
      </c>
      <c r="D24" s="119">
        <v>29787</v>
      </c>
      <c r="E24" s="119">
        <v>29407</v>
      </c>
      <c r="F24" s="119">
        <v>102161</v>
      </c>
      <c r="G24" s="119">
        <v>111086</v>
      </c>
      <c r="H24" s="119">
        <v>103527</v>
      </c>
      <c r="I24" s="119">
        <v>97492</v>
      </c>
      <c r="J24" s="119">
        <v>90064</v>
      </c>
      <c r="K24" s="119">
        <v>88513</v>
      </c>
      <c r="L24" s="119">
        <v>86120</v>
      </c>
      <c r="M24" s="119">
        <v>84724</v>
      </c>
      <c r="N24" s="119">
        <v>87364</v>
      </c>
      <c r="O24" s="119">
        <v>116108</v>
      </c>
      <c r="P24" s="119">
        <v>121659</v>
      </c>
      <c r="Q24" s="119">
        <v>126762</v>
      </c>
      <c r="R24" s="119">
        <v>132448</v>
      </c>
      <c r="S24" s="119">
        <v>125470</v>
      </c>
      <c r="T24" s="119">
        <v>130590</v>
      </c>
      <c r="U24" s="119">
        <v>124580</v>
      </c>
      <c r="V24" s="119">
        <v>120169</v>
      </c>
      <c r="W24" s="119">
        <v>120195</v>
      </c>
      <c r="X24" s="119">
        <v>120688</v>
      </c>
      <c r="Y24" s="119">
        <v>120463</v>
      </c>
      <c r="Z24" s="119">
        <v>109487</v>
      </c>
      <c r="AA24" s="119">
        <v>108233</v>
      </c>
      <c r="AB24" s="8">
        <v>101755</v>
      </c>
      <c r="AC24" s="8">
        <v>95972</v>
      </c>
      <c r="AD24" s="8">
        <v>92742</v>
      </c>
      <c r="AE24" s="28">
        <v>88122</v>
      </c>
      <c r="AF24" s="8" t="s">
        <v>72</v>
      </c>
      <c r="AG24" s="8" t="s">
        <v>72</v>
      </c>
      <c r="AH24" s="8" t="s">
        <v>72</v>
      </c>
      <c r="AI24" s="8" t="s">
        <v>72</v>
      </c>
      <c r="AJ24" s="127" t="s">
        <v>72</v>
      </c>
      <c r="AK24" s="127" t="s">
        <v>72</v>
      </c>
    </row>
    <row r="25" spans="1:37" s="9" customFormat="1" ht="16.5" customHeight="1" x14ac:dyDescent="0.3">
      <c r="A25" s="122" t="s">
        <v>1489</v>
      </c>
      <c r="B25" s="119">
        <v>275090</v>
      </c>
      <c r="C25" s="119">
        <v>285493</v>
      </c>
      <c r="D25" s="119">
        <v>330473</v>
      </c>
      <c r="E25" s="119">
        <v>334739</v>
      </c>
      <c r="F25" s="119">
        <v>440552</v>
      </c>
      <c r="G25" s="119">
        <v>443530</v>
      </c>
      <c r="H25" s="119">
        <v>449832</v>
      </c>
      <c r="I25" s="119">
        <v>458679</v>
      </c>
      <c r="J25" s="119">
        <v>477883</v>
      </c>
      <c r="K25" s="119">
        <v>497586</v>
      </c>
      <c r="L25" s="119">
        <v>515362</v>
      </c>
      <c r="M25" s="119">
        <v>550717</v>
      </c>
      <c r="N25" s="119">
        <v>582344</v>
      </c>
      <c r="O25" s="119">
        <v>585818</v>
      </c>
      <c r="P25" s="119">
        <v>618404</v>
      </c>
      <c r="Q25" s="119">
        <v>662934</v>
      </c>
      <c r="R25" s="119">
        <v>688194</v>
      </c>
      <c r="S25" s="119">
        <v>688806</v>
      </c>
      <c r="T25" s="119">
        <v>691329</v>
      </c>
      <c r="U25" s="119">
        <v>687337</v>
      </c>
      <c r="V25" s="119">
        <v>693978</v>
      </c>
      <c r="W25" s="119">
        <v>717211</v>
      </c>
      <c r="X25" s="119">
        <v>750404</v>
      </c>
      <c r="Y25" s="119">
        <v>805074</v>
      </c>
      <c r="Z25" s="119">
        <v>833188</v>
      </c>
      <c r="AA25" s="119">
        <v>839020</v>
      </c>
      <c r="AB25" s="8">
        <v>809544</v>
      </c>
      <c r="AC25" s="8">
        <v>806554</v>
      </c>
      <c r="AD25" s="8">
        <v>842802</v>
      </c>
      <c r="AE25" s="28">
        <v>873679</v>
      </c>
      <c r="AF25" s="8" t="s">
        <v>72</v>
      </c>
      <c r="AG25" s="8" t="s">
        <v>72</v>
      </c>
      <c r="AH25" s="8" t="s">
        <v>72</v>
      </c>
      <c r="AI25" s="8" t="s">
        <v>72</v>
      </c>
      <c r="AJ25" s="127" t="s">
        <v>72</v>
      </c>
      <c r="AK25" s="127" t="s">
        <v>72</v>
      </c>
    </row>
    <row r="26" spans="1:37" s="9" customFormat="1" ht="16.5" customHeight="1" x14ac:dyDescent="0.3">
      <c r="A26" s="122" t="s">
        <v>1490</v>
      </c>
      <c r="B26" s="8" t="s">
        <v>72</v>
      </c>
      <c r="C26" s="8" t="s">
        <v>72</v>
      </c>
      <c r="D26" s="8" t="s">
        <v>72</v>
      </c>
      <c r="E26" s="8">
        <v>1913</v>
      </c>
      <c r="F26" s="8">
        <v>2128</v>
      </c>
      <c r="G26" s="8">
        <v>1854</v>
      </c>
      <c r="H26" s="8">
        <v>1863</v>
      </c>
      <c r="I26" s="8">
        <v>1786</v>
      </c>
      <c r="J26" s="8">
        <v>1796</v>
      </c>
      <c r="K26" s="8">
        <v>1853</v>
      </c>
      <c r="L26" s="8">
        <v>1852</v>
      </c>
      <c r="M26" s="8">
        <v>1722</v>
      </c>
      <c r="N26" s="8">
        <v>1730</v>
      </c>
      <c r="O26" s="8">
        <v>1728</v>
      </c>
      <c r="P26" s="8">
        <v>1962</v>
      </c>
      <c r="Q26" s="8">
        <v>1992</v>
      </c>
      <c r="R26" s="8">
        <v>1894</v>
      </c>
      <c r="S26" s="8">
        <v>2084</v>
      </c>
      <c r="T26" s="8">
        <v>2896</v>
      </c>
      <c r="U26" s="8">
        <v>1623</v>
      </c>
      <c r="V26" s="8">
        <v>1211</v>
      </c>
      <c r="W26" s="8">
        <v>1186</v>
      </c>
      <c r="X26" s="8">
        <v>1191</v>
      </c>
      <c r="Y26" s="8">
        <v>1164</v>
      </c>
      <c r="Z26" s="8">
        <v>1177</v>
      </c>
      <c r="AA26" s="8">
        <v>1214</v>
      </c>
      <c r="AB26" s="8">
        <v>1274</v>
      </c>
      <c r="AC26" s="8">
        <v>1301</v>
      </c>
      <c r="AD26" s="8">
        <v>2090</v>
      </c>
      <c r="AE26" s="8">
        <v>1447</v>
      </c>
      <c r="AF26" s="8">
        <v>1419</v>
      </c>
      <c r="AG26" s="8">
        <v>1428</v>
      </c>
      <c r="AH26" s="8">
        <v>1402</v>
      </c>
      <c r="AI26" s="8">
        <v>1405</v>
      </c>
      <c r="AJ26" s="127">
        <v>1403</v>
      </c>
      <c r="AK26" s="127">
        <v>1415</v>
      </c>
    </row>
    <row r="27" spans="1:37" s="9" customFormat="1" ht="16.5" customHeight="1" x14ac:dyDescent="0.3">
      <c r="A27" s="122" t="s">
        <v>1491</v>
      </c>
      <c r="B27" s="8" t="s">
        <v>72</v>
      </c>
      <c r="C27" s="8" t="s">
        <v>72</v>
      </c>
      <c r="D27" s="8" t="s">
        <v>72</v>
      </c>
      <c r="E27" s="8">
        <v>355</v>
      </c>
      <c r="F27" s="8">
        <v>419</v>
      </c>
      <c r="G27" s="8">
        <v>291</v>
      </c>
      <c r="H27" s="8">
        <v>318</v>
      </c>
      <c r="I27" s="8">
        <v>316</v>
      </c>
      <c r="J27" s="8">
        <v>336</v>
      </c>
      <c r="K27" s="8">
        <v>360</v>
      </c>
      <c r="L27" s="8">
        <v>338</v>
      </c>
      <c r="M27" s="8">
        <v>313</v>
      </c>
      <c r="N27" s="8">
        <v>299</v>
      </c>
      <c r="O27" s="8">
        <v>332</v>
      </c>
      <c r="P27" s="8">
        <v>345</v>
      </c>
      <c r="Q27" s="8">
        <v>329</v>
      </c>
      <c r="R27" s="8">
        <v>378</v>
      </c>
      <c r="S27" s="8">
        <v>401</v>
      </c>
      <c r="T27" s="8">
        <v>372</v>
      </c>
      <c r="U27" s="8">
        <v>442</v>
      </c>
      <c r="V27" s="8">
        <v>276</v>
      </c>
      <c r="W27" s="8">
        <v>258</v>
      </c>
      <c r="X27" s="8">
        <v>319</v>
      </c>
      <c r="Y27" s="8">
        <v>270</v>
      </c>
      <c r="Z27" s="8">
        <v>278</v>
      </c>
      <c r="AA27" s="8">
        <v>274</v>
      </c>
      <c r="AB27" s="8">
        <v>282</v>
      </c>
      <c r="AC27" s="8">
        <v>287</v>
      </c>
      <c r="AD27" s="8">
        <v>485</v>
      </c>
      <c r="AE27" s="8">
        <v>418</v>
      </c>
      <c r="AF27" s="8">
        <v>428</v>
      </c>
      <c r="AG27" s="8">
        <v>423</v>
      </c>
      <c r="AH27" s="8">
        <v>434</v>
      </c>
      <c r="AI27" s="8">
        <v>419</v>
      </c>
      <c r="AJ27" s="127">
        <v>431</v>
      </c>
      <c r="AK27" s="127">
        <v>403</v>
      </c>
    </row>
    <row r="28" spans="1:37" s="120" customFormat="1" ht="16.5" customHeight="1" x14ac:dyDescent="0.3">
      <c r="A28" s="118" t="s">
        <v>1492</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c r="AA28" s="119"/>
      <c r="AB28" s="119"/>
      <c r="AC28" s="119"/>
      <c r="AD28" s="119"/>
      <c r="AE28" s="61"/>
      <c r="AF28" s="61"/>
      <c r="AG28" s="61"/>
      <c r="AH28" s="61"/>
      <c r="AI28" s="61"/>
      <c r="AJ28" s="125"/>
      <c r="AK28" s="125"/>
    </row>
    <row r="29" spans="1:37" s="9" customFormat="1" ht="16.5" customHeight="1" x14ac:dyDescent="0.3">
      <c r="A29" s="122" t="s">
        <v>1493</v>
      </c>
      <c r="B29" s="119">
        <v>16777</v>
      </c>
      <c r="C29" s="119">
        <v>17033</v>
      </c>
      <c r="D29" s="119">
        <v>19377</v>
      </c>
      <c r="E29" s="119">
        <v>25515</v>
      </c>
      <c r="F29" s="128">
        <v>31662</v>
      </c>
      <c r="G29" s="128">
        <v>33597</v>
      </c>
      <c r="H29" s="128">
        <v>33597</v>
      </c>
      <c r="I29" s="128" t="s">
        <v>72</v>
      </c>
      <c r="J29" s="128">
        <v>30899</v>
      </c>
      <c r="K29" s="128">
        <v>30785</v>
      </c>
      <c r="L29" s="128">
        <v>30730</v>
      </c>
      <c r="M29" s="128">
        <v>27851</v>
      </c>
      <c r="N29" s="128">
        <v>28908</v>
      </c>
      <c r="O29" s="128">
        <v>33790</v>
      </c>
      <c r="P29" s="128">
        <v>33759</v>
      </c>
      <c r="Q29" s="128">
        <v>33387</v>
      </c>
      <c r="R29" s="119">
        <v>31372</v>
      </c>
      <c r="S29" s="119">
        <v>31652</v>
      </c>
      <c r="T29" s="119">
        <v>34299</v>
      </c>
      <c r="U29" s="119">
        <v>33198</v>
      </c>
      <c r="V29" s="129">
        <v>32989</v>
      </c>
      <c r="W29" s="119">
        <v>30016</v>
      </c>
      <c r="X29" s="119">
        <v>30625</v>
      </c>
      <c r="Y29" s="119">
        <v>33091</v>
      </c>
      <c r="Z29" s="119">
        <v>32236</v>
      </c>
      <c r="AA29" s="129">
        <v>31761</v>
      </c>
      <c r="AB29" s="8">
        <v>30265</v>
      </c>
      <c r="AC29" s="8">
        <v>30987</v>
      </c>
      <c r="AD29" s="130">
        <v>32394</v>
      </c>
      <c r="AE29" s="28">
        <v>32047</v>
      </c>
      <c r="AF29" s="29">
        <v>32275</v>
      </c>
      <c r="AG29" s="8">
        <v>31748</v>
      </c>
      <c r="AH29" s="8">
        <v>33212</v>
      </c>
      <c r="AI29" s="8">
        <v>32808</v>
      </c>
      <c r="AJ29" s="29">
        <v>33266</v>
      </c>
      <c r="AK29" s="8">
        <v>33329</v>
      </c>
    </row>
    <row r="30" spans="1:37" s="9" customFormat="1" ht="16.5" customHeight="1" x14ac:dyDescent="0.3">
      <c r="A30" s="122" t="s">
        <v>1494</v>
      </c>
      <c r="B30" s="119">
        <v>6543</v>
      </c>
      <c r="C30" s="119">
        <v>6083</v>
      </c>
      <c r="D30" s="119">
        <v>6455</v>
      </c>
      <c r="E30" s="119">
        <v>6144</v>
      </c>
      <c r="F30" s="128">
        <v>7126</v>
      </c>
      <c r="G30" s="128">
        <v>7522</v>
      </c>
      <c r="H30" s="128">
        <v>8236</v>
      </c>
      <c r="I30" s="128" t="s">
        <v>72</v>
      </c>
      <c r="J30" s="128">
        <v>8311</v>
      </c>
      <c r="K30" s="128">
        <v>8323</v>
      </c>
      <c r="L30" s="128">
        <v>8334</v>
      </c>
      <c r="M30" s="128">
        <v>9009</v>
      </c>
      <c r="N30" s="128">
        <v>9037</v>
      </c>
      <c r="O30" s="128">
        <v>9966</v>
      </c>
      <c r="P30" s="128">
        <v>9980</v>
      </c>
      <c r="Q30" s="129">
        <v>10279</v>
      </c>
      <c r="R30" s="119">
        <v>9293</v>
      </c>
      <c r="S30" s="119">
        <v>9351</v>
      </c>
      <c r="T30" s="119">
        <v>10127</v>
      </c>
      <c r="U30" s="119">
        <v>10068</v>
      </c>
      <c r="V30" s="129">
        <v>10367</v>
      </c>
      <c r="W30" s="119">
        <v>9385</v>
      </c>
      <c r="X30" s="119">
        <v>9479</v>
      </c>
      <c r="Y30" s="119">
        <v>10223</v>
      </c>
      <c r="Z30" s="119">
        <v>10262</v>
      </c>
      <c r="AA30" s="129">
        <v>10607</v>
      </c>
      <c r="AB30" s="8">
        <v>9618</v>
      </c>
      <c r="AC30" s="8">
        <v>9558</v>
      </c>
      <c r="AD30" s="8">
        <v>10139</v>
      </c>
      <c r="AE30" s="28">
        <v>9921</v>
      </c>
      <c r="AF30" s="29">
        <v>10187</v>
      </c>
      <c r="AG30" s="8">
        <v>9043</v>
      </c>
      <c r="AH30" s="8">
        <v>9462</v>
      </c>
      <c r="AI30" s="8">
        <v>9344</v>
      </c>
      <c r="AJ30" s="29">
        <v>9904</v>
      </c>
      <c r="AK30" s="8">
        <v>9928</v>
      </c>
    </row>
    <row r="31" spans="1:37" s="9" customFormat="1" ht="16.5" customHeight="1" x14ac:dyDescent="0.3">
      <c r="A31" s="131" t="s">
        <v>1495</v>
      </c>
      <c r="B31" s="132">
        <v>2926</v>
      </c>
      <c r="C31" s="132">
        <v>2376</v>
      </c>
      <c r="D31" s="132">
        <v>1579</v>
      </c>
      <c r="E31" s="132">
        <v>857</v>
      </c>
      <c r="F31" s="128">
        <v>864</v>
      </c>
      <c r="G31" s="128">
        <v>737</v>
      </c>
      <c r="H31" s="128">
        <v>636</v>
      </c>
      <c r="I31" s="128">
        <v>619</v>
      </c>
      <c r="J31" s="128">
        <v>603</v>
      </c>
      <c r="K31" s="128">
        <v>565</v>
      </c>
      <c r="L31" s="128">
        <v>543</v>
      </c>
      <c r="M31" s="128">
        <v>509</v>
      </c>
      <c r="N31" s="128">
        <v>495</v>
      </c>
      <c r="O31" s="128">
        <v>477</v>
      </c>
      <c r="P31" s="128">
        <v>470</v>
      </c>
      <c r="Q31" s="128">
        <v>463</v>
      </c>
      <c r="R31" s="132">
        <v>282</v>
      </c>
      <c r="S31" s="132">
        <v>274</v>
      </c>
      <c r="T31" s="132">
        <v>261</v>
      </c>
      <c r="U31" s="132">
        <v>246</v>
      </c>
      <c r="V31" s="132">
        <v>233</v>
      </c>
      <c r="W31" s="132">
        <v>231</v>
      </c>
      <c r="X31" s="132">
        <v>229</v>
      </c>
      <c r="Y31" s="132">
        <v>220</v>
      </c>
      <c r="Z31" s="132">
        <v>225</v>
      </c>
      <c r="AA31" s="132">
        <v>217</v>
      </c>
      <c r="AB31" s="8">
        <v>221</v>
      </c>
      <c r="AC31" s="8">
        <v>214</v>
      </c>
      <c r="AD31" s="8">
        <v>198</v>
      </c>
      <c r="AE31" s="28">
        <v>187</v>
      </c>
      <c r="AF31" s="28">
        <v>179</v>
      </c>
      <c r="AG31" s="28">
        <v>170</v>
      </c>
      <c r="AH31" s="28">
        <v>169</v>
      </c>
      <c r="AI31" s="28">
        <v>176</v>
      </c>
      <c r="AJ31" s="28">
        <v>182</v>
      </c>
      <c r="AK31" s="28">
        <v>182</v>
      </c>
    </row>
    <row r="32" spans="1:37" s="9" customFormat="1" ht="16.5" customHeight="1" thickBot="1" x14ac:dyDescent="0.35">
      <c r="A32" s="133" t="s">
        <v>1496</v>
      </c>
      <c r="B32" s="134">
        <v>2450484</v>
      </c>
      <c r="C32" s="134">
        <v>4138140</v>
      </c>
      <c r="D32" s="134">
        <v>5128345</v>
      </c>
      <c r="E32" s="134">
        <v>7303286</v>
      </c>
      <c r="F32" s="135">
        <v>8577857</v>
      </c>
      <c r="G32" s="135">
        <v>9589483</v>
      </c>
      <c r="H32" s="135">
        <v>10996253</v>
      </c>
      <c r="I32" s="135">
        <v>11068440</v>
      </c>
      <c r="J32" s="135">
        <v>11132386</v>
      </c>
      <c r="K32" s="135">
        <v>11282736</v>
      </c>
      <c r="L32" s="135">
        <v>11429585</v>
      </c>
      <c r="M32" s="135">
        <v>11734710</v>
      </c>
      <c r="N32" s="135">
        <v>11877938</v>
      </c>
      <c r="O32" s="135">
        <v>12312982</v>
      </c>
      <c r="P32" s="135">
        <v>12565930</v>
      </c>
      <c r="Q32" s="135">
        <v>12738271</v>
      </c>
      <c r="R32" s="134">
        <v>12782143</v>
      </c>
      <c r="S32" s="134">
        <v>12876346</v>
      </c>
      <c r="T32" s="134">
        <v>12854054</v>
      </c>
      <c r="U32" s="134">
        <v>12794616</v>
      </c>
      <c r="V32" s="134">
        <v>12781476</v>
      </c>
      <c r="W32" s="134">
        <v>12942414</v>
      </c>
      <c r="X32" s="134">
        <v>12746126</v>
      </c>
      <c r="Y32" s="134">
        <v>12875568</v>
      </c>
      <c r="Z32" s="134">
        <v>12692892</v>
      </c>
      <c r="AA32" s="134">
        <v>12721541</v>
      </c>
      <c r="AB32" s="66">
        <v>12438926</v>
      </c>
      <c r="AC32" s="66">
        <v>12173935</v>
      </c>
      <c r="AD32" s="66">
        <v>12101936</v>
      </c>
      <c r="AE32" s="10">
        <v>12013496</v>
      </c>
      <c r="AF32" s="66">
        <v>11804002</v>
      </c>
      <c r="AG32" s="66">
        <v>11867049</v>
      </c>
      <c r="AH32" s="66">
        <v>11861811</v>
      </c>
      <c r="AI32" s="66">
        <v>11961568</v>
      </c>
      <c r="AJ32" s="66">
        <v>11852969</v>
      </c>
      <c r="AK32" s="66">
        <v>11878542</v>
      </c>
    </row>
    <row r="33" spans="1:31" s="139" customFormat="1" ht="12.95" customHeight="1" x14ac:dyDescent="0.2">
      <c r="A33" s="136" t="s">
        <v>1497</v>
      </c>
      <c r="B33" s="136"/>
      <c r="C33" s="136"/>
      <c r="D33" s="136"/>
      <c r="E33" s="136"/>
      <c r="F33" s="136"/>
      <c r="G33" s="136"/>
      <c r="H33" s="136"/>
      <c r="I33" s="136"/>
      <c r="J33" s="136"/>
      <c r="K33" s="136"/>
      <c r="L33" s="136"/>
      <c r="M33" s="136"/>
      <c r="N33" s="136"/>
      <c r="O33" s="137"/>
      <c r="P33" s="137"/>
      <c r="Q33" s="138"/>
      <c r="R33" s="138"/>
      <c r="S33" s="138"/>
      <c r="T33" s="138"/>
      <c r="U33" s="138"/>
      <c r="V33" s="138"/>
      <c r="W33" s="138"/>
      <c r="X33" s="138"/>
      <c r="Y33" s="138"/>
      <c r="Z33" s="138"/>
      <c r="AA33" s="138"/>
      <c r="AB33" s="138"/>
      <c r="AC33" s="138"/>
      <c r="AE33" s="11"/>
    </row>
    <row r="34" spans="1:31" s="139" customFormat="1" ht="12.95" customHeight="1" x14ac:dyDescent="0.25">
      <c r="A34" s="140"/>
      <c r="B34" s="140"/>
      <c r="C34" s="140"/>
      <c r="D34" s="140"/>
      <c r="E34" s="140"/>
      <c r="F34" s="140"/>
      <c r="G34" s="140"/>
      <c r="H34" s="140"/>
      <c r="I34" s="140"/>
      <c r="J34" s="140"/>
      <c r="K34" s="140"/>
      <c r="L34" s="140"/>
      <c r="M34" s="140"/>
      <c r="N34" s="140"/>
      <c r="O34" s="141"/>
      <c r="P34" s="141"/>
      <c r="Q34" s="142"/>
    </row>
    <row r="35" spans="1:31" s="145" customFormat="1" ht="25.5" customHeight="1" x14ac:dyDescent="0.25">
      <c r="A35" s="143" t="s">
        <v>1498</v>
      </c>
      <c r="B35" s="143"/>
      <c r="C35" s="143"/>
      <c r="D35" s="143"/>
      <c r="E35" s="143"/>
      <c r="F35" s="143"/>
      <c r="G35" s="143"/>
      <c r="H35" s="143"/>
      <c r="I35" s="143"/>
      <c r="J35" s="143"/>
      <c r="K35" s="143"/>
      <c r="L35" s="143"/>
      <c r="M35" s="143"/>
      <c r="N35" s="143"/>
      <c r="O35" s="144"/>
      <c r="P35" s="144"/>
    </row>
    <row r="36" spans="1:31" s="145" customFormat="1" ht="25.5" customHeight="1" x14ac:dyDescent="0.25">
      <c r="A36" s="146" t="s">
        <v>1499</v>
      </c>
      <c r="B36" s="146"/>
      <c r="C36" s="146"/>
      <c r="D36" s="146"/>
      <c r="E36" s="146"/>
      <c r="F36" s="146"/>
      <c r="G36" s="146"/>
      <c r="H36" s="146"/>
      <c r="I36" s="146"/>
      <c r="J36" s="146"/>
      <c r="K36" s="146"/>
      <c r="L36" s="146"/>
      <c r="M36" s="146"/>
      <c r="N36" s="146"/>
      <c r="O36" s="147"/>
      <c r="P36" s="147"/>
    </row>
    <row r="37" spans="1:31" s="145" customFormat="1" ht="38.85" customHeight="1" x14ac:dyDescent="0.25">
      <c r="A37" s="148" t="s">
        <v>1500</v>
      </c>
      <c r="B37" s="148"/>
      <c r="C37" s="148"/>
      <c r="D37" s="148"/>
      <c r="E37" s="148"/>
      <c r="F37" s="148"/>
      <c r="G37" s="148"/>
      <c r="H37" s="148"/>
      <c r="I37" s="148"/>
      <c r="J37" s="148"/>
      <c r="K37" s="148"/>
      <c r="L37" s="148"/>
      <c r="M37" s="148"/>
      <c r="N37" s="148"/>
      <c r="O37" s="149"/>
      <c r="P37" s="149"/>
    </row>
    <row r="38" spans="1:31" s="145" customFormat="1" ht="12.95" customHeight="1" x14ac:dyDescent="0.25">
      <c r="A38" s="146" t="s">
        <v>1501</v>
      </c>
      <c r="B38" s="146"/>
      <c r="C38" s="146"/>
      <c r="D38" s="146"/>
      <c r="E38" s="146"/>
      <c r="F38" s="146"/>
      <c r="G38" s="146"/>
      <c r="H38" s="146"/>
      <c r="I38" s="146"/>
      <c r="J38" s="146"/>
      <c r="K38" s="146"/>
      <c r="L38" s="146"/>
      <c r="M38" s="146"/>
      <c r="N38" s="146"/>
      <c r="O38" s="147"/>
      <c r="P38" s="147"/>
    </row>
    <row r="39" spans="1:31" s="145" customFormat="1" ht="12.95" customHeight="1" x14ac:dyDescent="0.25">
      <c r="A39" s="146" t="s">
        <v>1502</v>
      </c>
      <c r="B39" s="146"/>
      <c r="C39" s="146"/>
      <c r="D39" s="146"/>
      <c r="E39" s="146"/>
      <c r="F39" s="146"/>
      <c r="G39" s="146"/>
      <c r="H39" s="146"/>
      <c r="I39" s="146"/>
      <c r="J39" s="146"/>
      <c r="K39" s="146"/>
      <c r="L39" s="146"/>
      <c r="M39" s="146"/>
      <c r="N39" s="146"/>
      <c r="O39" s="147"/>
      <c r="P39" s="147"/>
    </row>
    <row r="40" spans="1:31" s="145" customFormat="1" ht="12.95" customHeight="1" x14ac:dyDescent="0.25">
      <c r="A40" s="146" t="s">
        <v>1503</v>
      </c>
      <c r="B40" s="146"/>
      <c r="C40" s="146"/>
      <c r="D40" s="146"/>
      <c r="E40" s="146"/>
      <c r="F40" s="146"/>
      <c r="G40" s="146"/>
      <c r="H40" s="146"/>
      <c r="I40" s="146"/>
      <c r="J40" s="146"/>
      <c r="K40" s="146"/>
      <c r="L40" s="146"/>
      <c r="M40" s="146"/>
      <c r="N40" s="146"/>
      <c r="O40" s="147"/>
      <c r="P40" s="147"/>
    </row>
    <row r="41" spans="1:31" s="145" customFormat="1" ht="12.95" customHeight="1" x14ac:dyDescent="0.25">
      <c r="A41" s="146" t="s">
        <v>1504</v>
      </c>
      <c r="B41" s="146"/>
      <c r="C41" s="146"/>
      <c r="D41" s="146"/>
      <c r="E41" s="146"/>
      <c r="F41" s="146"/>
      <c r="G41" s="146"/>
      <c r="H41" s="146"/>
      <c r="I41" s="146"/>
      <c r="J41" s="146"/>
      <c r="K41" s="146"/>
      <c r="L41" s="146"/>
      <c r="M41" s="146"/>
      <c r="N41" s="146"/>
      <c r="O41" s="147"/>
      <c r="P41" s="147"/>
    </row>
    <row r="42" spans="1:31" s="145" customFormat="1" ht="12.95" customHeight="1" x14ac:dyDescent="0.25">
      <c r="A42" s="150" t="s">
        <v>1505</v>
      </c>
      <c r="B42" s="150"/>
      <c r="C42" s="150"/>
      <c r="D42" s="150"/>
      <c r="E42" s="150"/>
      <c r="F42" s="150"/>
      <c r="G42" s="150"/>
      <c r="H42" s="150"/>
      <c r="I42" s="150"/>
      <c r="J42" s="150"/>
      <c r="K42" s="150"/>
      <c r="L42" s="150"/>
      <c r="M42" s="150"/>
      <c r="N42" s="150"/>
      <c r="O42" s="151"/>
      <c r="P42" s="151"/>
    </row>
    <row r="43" spans="1:31" s="145" customFormat="1" ht="12.95" customHeight="1" x14ac:dyDescent="0.25">
      <c r="A43" s="150" t="s">
        <v>1506</v>
      </c>
      <c r="B43" s="150"/>
      <c r="C43" s="150"/>
      <c r="D43" s="150"/>
      <c r="E43" s="150"/>
      <c r="F43" s="150"/>
      <c r="G43" s="150"/>
      <c r="H43" s="150"/>
      <c r="I43" s="150"/>
      <c r="J43" s="150"/>
      <c r="K43" s="150"/>
      <c r="L43" s="150"/>
      <c r="M43" s="150"/>
      <c r="N43" s="150"/>
      <c r="O43" s="151"/>
      <c r="P43" s="151"/>
    </row>
    <row r="44" spans="1:31" s="145" customFormat="1" ht="12.95" customHeight="1" x14ac:dyDescent="0.25">
      <c r="A44" s="148" t="s">
        <v>1507</v>
      </c>
      <c r="B44" s="148"/>
      <c r="C44" s="148"/>
      <c r="D44" s="148"/>
      <c r="E44" s="148"/>
      <c r="F44" s="148"/>
      <c r="G44" s="148"/>
      <c r="H44" s="148"/>
      <c r="I44" s="148"/>
      <c r="J44" s="148"/>
      <c r="K44" s="148"/>
      <c r="L44" s="148"/>
      <c r="M44" s="148"/>
      <c r="N44" s="148"/>
      <c r="O44" s="149"/>
      <c r="P44" s="149"/>
    </row>
    <row r="45" spans="1:31" s="145" customFormat="1" ht="12.95" customHeight="1" x14ac:dyDescent="0.25">
      <c r="A45" s="146" t="s">
        <v>1508</v>
      </c>
      <c r="B45" s="146"/>
      <c r="C45" s="146"/>
      <c r="D45" s="146"/>
      <c r="E45" s="146"/>
      <c r="F45" s="146"/>
      <c r="G45" s="146"/>
      <c r="H45" s="146"/>
      <c r="I45" s="146"/>
      <c r="J45" s="146"/>
      <c r="K45" s="146"/>
      <c r="L45" s="146"/>
      <c r="M45" s="146"/>
      <c r="N45" s="146"/>
      <c r="O45" s="147"/>
      <c r="P45" s="147"/>
    </row>
    <row r="46" spans="1:31" s="145" customFormat="1" ht="12.95" customHeight="1" x14ac:dyDescent="0.25">
      <c r="A46" s="146" t="s">
        <v>1509</v>
      </c>
      <c r="B46" s="146"/>
      <c r="C46" s="146"/>
      <c r="D46" s="146"/>
      <c r="E46" s="146"/>
      <c r="F46" s="146"/>
      <c r="G46" s="146"/>
      <c r="H46" s="146"/>
      <c r="I46" s="146"/>
      <c r="J46" s="146"/>
      <c r="K46" s="146"/>
      <c r="L46" s="146"/>
      <c r="M46" s="146"/>
      <c r="N46" s="146"/>
      <c r="O46" s="147"/>
      <c r="P46" s="147"/>
    </row>
    <row r="47" spans="1:31" s="145" customFormat="1" ht="12.95" customHeight="1" x14ac:dyDescent="0.25">
      <c r="A47" s="146" t="s">
        <v>1510</v>
      </c>
      <c r="B47" s="146"/>
      <c r="C47" s="146"/>
      <c r="D47" s="146"/>
      <c r="E47" s="146"/>
      <c r="F47" s="146"/>
      <c r="G47" s="146"/>
      <c r="H47" s="146"/>
      <c r="I47" s="146"/>
      <c r="J47" s="146"/>
      <c r="K47" s="146"/>
      <c r="L47" s="146"/>
      <c r="M47" s="146"/>
      <c r="N47" s="146"/>
      <c r="O47" s="147"/>
      <c r="P47" s="147"/>
    </row>
    <row r="48" spans="1:31" s="145" customFormat="1" ht="25.5" customHeight="1" x14ac:dyDescent="0.25">
      <c r="A48" s="146" t="s">
        <v>1511</v>
      </c>
      <c r="B48" s="146"/>
      <c r="C48" s="146"/>
      <c r="D48" s="146"/>
      <c r="E48" s="146"/>
      <c r="F48" s="146"/>
      <c r="G48" s="146"/>
      <c r="H48" s="146"/>
      <c r="I48" s="146"/>
      <c r="J48" s="146"/>
      <c r="K48" s="146"/>
      <c r="L48" s="146"/>
      <c r="M48" s="146"/>
      <c r="N48" s="146"/>
      <c r="O48" s="147"/>
      <c r="P48" s="147"/>
    </row>
    <row r="49" spans="1:16" s="145" customFormat="1" ht="12.95" customHeight="1" x14ac:dyDescent="0.25">
      <c r="A49" s="146" t="s">
        <v>1512</v>
      </c>
      <c r="B49" s="146"/>
      <c r="C49" s="146"/>
      <c r="D49" s="146"/>
      <c r="E49" s="146"/>
      <c r="F49" s="146"/>
      <c r="G49" s="146"/>
      <c r="H49" s="146"/>
      <c r="I49" s="146"/>
      <c r="J49" s="146"/>
      <c r="K49" s="146"/>
      <c r="L49" s="146"/>
      <c r="M49" s="146"/>
      <c r="N49" s="146"/>
      <c r="O49" s="147"/>
      <c r="P49" s="147"/>
    </row>
    <row r="50" spans="1:16" s="145" customFormat="1" ht="12.95" customHeight="1" x14ac:dyDescent="0.25">
      <c r="A50" s="146" t="s">
        <v>1513</v>
      </c>
      <c r="B50" s="146"/>
      <c r="C50" s="146"/>
      <c r="D50" s="146"/>
      <c r="E50" s="146"/>
      <c r="F50" s="146"/>
      <c r="G50" s="146"/>
      <c r="H50" s="146"/>
      <c r="I50" s="146"/>
      <c r="J50" s="146"/>
      <c r="K50" s="146"/>
      <c r="L50" s="146"/>
      <c r="M50" s="146"/>
      <c r="N50" s="146"/>
      <c r="O50" s="147"/>
      <c r="P50" s="147"/>
    </row>
    <row r="51" spans="1:16" s="145" customFormat="1" ht="12.95" customHeight="1" x14ac:dyDescent="0.25">
      <c r="A51" s="146"/>
      <c r="B51" s="146"/>
      <c r="C51" s="146"/>
      <c r="D51" s="146"/>
      <c r="E51" s="146"/>
      <c r="F51" s="146"/>
      <c r="G51" s="146"/>
      <c r="H51" s="146"/>
      <c r="I51" s="146"/>
      <c r="J51" s="146"/>
      <c r="K51" s="146"/>
      <c r="L51" s="146"/>
      <c r="M51" s="146"/>
      <c r="N51" s="146"/>
      <c r="O51" s="147"/>
      <c r="P51" s="147"/>
    </row>
    <row r="52" spans="1:16" s="145" customFormat="1" ht="12.95" customHeight="1" x14ac:dyDescent="0.25">
      <c r="A52" s="152" t="s">
        <v>1514</v>
      </c>
      <c r="B52" s="152"/>
      <c r="C52" s="152"/>
      <c r="D52" s="152"/>
      <c r="E52" s="152"/>
      <c r="F52" s="152"/>
      <c r="G52" s="152"/>
      <c r="H52" s="152"/>
      <c r="I52" s="152"/>
      <c r="J52" s="152"/>
      <c r="K52" s="152"/>
      <c r="L52" s="152"/>
      <c r="M52" s="152"/>
      <c r="N52" s="152"/>
      <c r="O52" s="153"/>
      <c r="P52" s="153"/>
    </row>
    <row r="53" spans="1:16" s="145" customFormat="1" ht="12.95" customHeight="1" x14ac:dyDescent="0.25">
      <c r="A53" s="154" t="s">
        <v>1515</v>
      </c>
      <c r="B53" s="154"/>
      <c r="C53" s="154"/>
      <c r="D53" s="154"/>
      <c r="E53" s="154"/>
      <c r="F53" s="154"/>
      <c r="G53" s="154"/>
      <c r="H53" s="154"/>
      <c r="I53" s="154"/>
      <c r="J53" s="154"/>
      <c r="K53" s="154"/>
      <c r="L53" s="154"/>
      <c r="M53" s="154"/>
      <c r="N53" s="154"/>
      <c r="O53" s="155"/>
      <c r="P53" s="155"/>
    </row>
    <row r="54" spans="1:16" s="145" customFormat="1" ht="38.85" customHeight="1" x14ac:dyDescent="0.25">
      <c r="A54" s="156" t="s">
        <v>1516</v>
      </c>
      <c r="B54" s="156"/>
      <c r="C54" s="156"/>
      <c r="D54" s="156"/>
      <c r="E54" s="156"/>
      <c r="F54" s="156"/>
      <c r="G54" s="156"/>
      <c r="H54" s="156"/>
      <c r="I54" s="156"/>
      <c r="J54" s="156"/>
      <c r="K54" s="156"/>
      <c r="L54" s="156"/>
      <c r="M54" s="156"/>
      <c r="N54" s="156"/>
      <c r="O54" s="157"/>
      <c r="P54" s="157"/>
    </row>
    <row r="55" spans="1:16" s="145" customFormat="1" ht="12.95" customHeight="1" x14ac:dyDescent="0.25">
      <c r="A55" s="154" t="s">
        <v>1517</v>
      </c>
      <c r="B55" s="154"/>
      <c r="C55" s="154"/>
      <c r="D55" s="154"/>
      <c r="E55" s="154"/>
      <c r="F55" s="154"/>
      <c r="G55" s="154"/>
      <c r="H55" s="154"/>
      <c r="I55" s="154"/>
      <c r="J55" s="154"/>
      <c r="K55" s="154"/>
      <c r="L55" s="154"/>
      <c r="M55" s="154"/>
      <c r="N55" s="154"/>
      <c r="O55" s="155"/>
      <c r="P55" s="155"/>
    </row>
    <row r="56" spans="1:16" s="145" customFormat="1" ht="12.95" customHeight="1" x14ac:dyDescent="0.25">
      <c r="A56" s="154" t="s">
        <v>1518</v>
      </c>
      <c r="B56" s="154"/>
      <c r="C56" s="154"/>
      <c r="D56" s="154"/>
      <c r="E56" s="154"/>
      <c r="F56" s="154"/>
      <c r="G56" s="154"/>
      <c r="H56" s="154"/>
      <c r="I56" s="154"/>
      <c r="J56" s="154"/>
      <c r="K56" s="154"/>
      <c r="L56" s="154"/>
      <c r="M56" s="154"/>
      <c r="N56" s="154"/>
      <c r="O56" s="155"/>
      <c r="P56" s="155"/>
    </row>
    <row r="57" spans="1:16" s="145" customFormat="1" ht="12.95" customHeight="1" x14ac:dyDescent="0.25">
      <c r="A57" s="158" t="s">
        <v>1519</v>
      </c>
      <c r="B57" s="158"/>
      <c r="C57" s="158"/>
      <c r="D57" s="158"/>
      <c r="E57" s="158"/>
      <c r="F57" s="158"/>
      <c r="G57" s="158"/>
      <c r="H57" s="158"/>
      <c r="I57" s="158"/>
      <c r="J57" s="158"/>
      <c r="K57" s="158"/>
      <c r="L57" s="158"/>
      <c r="M57" s="158"/>
      <c r="N57" s="158"/>
      <c r="O57" s="159"/>
      <c r="P57" s="159"/>
    </row>
    <row r="58" spans="1:16" s="145" customFormat="1" ht="12.95" customHeight="1" x14ac:dyDescent="0.25">
      <c r="A58" s="160"/>
      <c r="B58" s="160"/>
      <c r="C58" s="160"/>
      <c r="D58" s="160"/>
      <c r="E58" s="160"/>
      <c r="F58" s="160"/>
      <c r="G58" s="160"/>
      <c r="H58" s="160"/>
      <c r="I58" s="160"/>
      <c r="J58" s="160"/>
      <c r="K58" s="160"/>
      <c r="L58" s="160"/>
      <c r="M58" s="160"/>
      <c r="N58" s="160"/>
      <c r="O58" s="161"/>
      <c r="P58" s="161"/>
    </row>
    <row r="59" spans="1:16" s="145" customFormat="1" ht="12.95" customHeight="1" x14ac:dyDescent="0.25">
      <c r="A59" s="140" t="s">
        <v>655</v>
      </c>
      <c r="B59" s="140"/>
      <c r="C59" s="140"/>
      <c r="D59" s="140"/>
      <c r="E59" s="140"/>
      <c r="F59" s="140"/>
      <c r="G59" s="140"/>
      <c r="H59" s="140"/>
      <c r="I59" s="140"/>
      <c r="J59" s="140"/>
      <c r="K59" s="140"/>
      <c r="L59" s="140"/>
      <c r="M59" s="140"/>
      <c r="N59" s="140"/>
      <c r="O59" s="141"/>
      <c r="P59" s="141"/>
    </row>
    <row r="60" spans="1:16" s="145" customFormat="1" ht="12.95" customHeight="1" x14ac:dyDescent="0.25">
      <c r="A60" s="140" t="s">
        <v>1520</v>
      </c>
      <c r="B60" s="140"/>
      <c r="C60" s="140"/>
      <c r="D60" s="140"/>
      <c r="E60" s="140"/>
      <c r="F60" s="140"/>
      <c r="G60" s="140"/>
      <c r="H60" s="140"/>
      <c r="I60" s="140"/>
      <c r="J60" s="140"/>
      <c r="K60" s="140"/>
      <c r="L60" s="140"/>
      <c r="M60" s="140"/>
      <c r="N60" s="140"/>
      <c r="O60" s="141"/>
      <c r="P60" s="141"/>
    </row>
    <row r="61" spans="1:16" s="145" customFormat="1" ht="12.95" customHeight="1" x14ac:dyDescent="0.25">
      <c r="A61" s="162" t="s">
        <v>1521</v>
      </c>
      <c r="B61" s="162"/>
      <c r="C61" s="162"/>
      <c r="D61" s="162"/>
      <c r="E61" s="162"/>
      <c r="F61" s="162"/>
      <c r="G61" s="162"/>
      <c r="H61" s="162"/>
      <c r="I61" s="162"/>
      <c r="J61" s="162"/>
      <c r="K61" s="162"/>
      <c r="L61" s="162"/>
      <c r="M61" s="162"/>
      <c r="N61" s="162"/>
      <c r="O61" s="163"/>
      <c r="P61" s="163"/>
    </row>
    <row r="62" spans="1:16" s="145" customFormat="1" ht="12.95" customHeight="1" x14ac:dyDescent="0.25">
      <c r="A62" s="164" t="s">
        <v>1522</v>
      </c>
      <c r="B62" s="164"/>
      <c r="C62" s="164"/>
      <c r="D62" s="164"/>
      <c r="E62" s="164"/>
      <c r="F62" s="164"/>
      <c r="G62" s="164"/>
      <c r="H62" s="164"/>
      <c r="I62" s="164"/>
      <c r="J62" s="164"/>
      <c r="K62" s="164"/>
      <c r="L62" s="164"/>
      <c r="M62" s="164"/>
      <c r="N62" s="164"/>
      <c r="O62" s="165"/>
      <c r="P62" s="165"/>
    </row>
    <row r="63" spans="1:16" s="145" customFormat="1" ht="12.95" customHeight="1" x14ac:dyDescent="0.25">
      <c r="A63" s="166" t="s">
        <v>1523</v>
      </c>
      <c r="B63" s="166"/>
      <c r="C63" s="166"/>
      <c r="D63" s="166"/>
      <c r="E63" s="166"/>
      <c r="F63" s="166"/>
      <c r="G63" s="166"/>
      <c r="H63" s="166"/>
      <c r="I63" s="166"/>
      <c r="J63" s="166"/>
      <c r="K63" s="166"/>
      <c r="L63" s="166"/>
      <c r="M63" s="166"/>
      <c r="N63" s="166"/>
      <c r="O63" s="167"/>
      <c r="P63" s="167"/>
    </row>
    <row r="64" spans="1:16" s="145" customFormat="1" ht="12.95" customHeight="1" x14ac:dyDescent="0.25">
      <c r="A64" s="166" t="s">
        <v>1524</v>
      </c>
      <c r="B64" s="166"/>
      <c r="C64" s="166"/>
      <c r="D64" s="166"/>
      <c r="E64" s="166"/>
      <c r="F64" s="166"/>
      <c r="G64" s="166"/>
      <c r="H64" s="166"/>
      <c r="I64" s="166"/>
      <c r="J64" s="166"/>
      <c r="K64" s="166"/>
      <c r="L64" s="166"/>
      <c r="M64" s="166"/>
      <c r="N64" s="166"/>
      <c r="O64" s="167"/>
      <c r="P64" s="167"/>
    </row>
    <row r="65" spans="1:16" s="145" customFormat="1" ht="12.95" customHeight="1" x14ac:dyDescent="0.25">
      <c r="A65" s="166" t="s">
        <v>1525</v>
      </c>
      <c r="B65" s="166"/>
      <c r="C65" s="166"/>
      <c r="D65" s="166"/>
      <c r="E65" s="166"/>
      <c r="F65" s="166"/>
      <c r="G65" s="166"/>
      <c r="H65" s="166"/>
      <c r="I65" s="166"/>
      <c r="J65" s="166"/>
      <c r="K65" s="166"/>
      <c r="L65" s="166"/>
      <c r="M65" s="166"/>
      <c r="N65" s="166"/>
      <c r="O65" s="167"/>
      <c r="P65" s="167"/>
    </row>
    <row r="66" spans="1:16" s="145" customFormat="1" ht="12.95" customHeight="1" x14ac:dyDescent="0.25">
      <c r="A66" s="166" t="s">
        <v>1526</v>
      </c>
      <c r="B66" s="166"/>
      <c r="C66" s="166"/>
      <c r="D66" s="166"/>
      <c r="E66" s="166"/>
      <c r="F66" s="166"/>
      <c r="G66" s="166"/>
      <c r="H66" s="166"/>
      <c r="I66" s="166"/>
      <c r="J66" s="166"/>
      <c r="K66" s="166"/>
      <c r="L66" s="166"/>
      <c r="M66" s="166"/>
      <c r="N66" s="166"/>
      <c r="O66" s="167"/>
      <c r="P66" s="167"/>
    </row>
    <row r="67" spans="1:16" s="145" customFormat="1" ht="12.95" customHeight="1" x14ac:dyDescent="0.25">
      <c r="A67" s="162" t="s">
        <v>1527</v>
      </c>
      <c r="B67" s="162"/>
      <c r="C67" s="162"/>
      <c r="D67" s="162"/>
      <c r="E67" s="162"/>
      <c r="F67" s="162"/>
      <c r="G67" s="162"/>
      <c r="H67" s="162"/>
      <c r="I67" s="162"/>
      <c r="J67" s="162"/>
      <c r="K67" s="162"/>
      <c r="L67" s="162"/>
      <c r="M67" s="162"/>
      <c r="N67" s="162"/>
      <c r="O67" s="163"/>
      <c r="P67" s="163"/>
    </row>
    <row r="68" spans="1:16" s="145" customFormat="1" ht="12.95" customHeight="1" x14ac:dyDescent="0.25">
      <c r="A68" s="166" t="s">
        <v>1528</v>
      </c>
      <c r="B68" s="166"/>
      <c r="C68" s="166"/>
      <c r="D68" s="166"/>
      <c r="E68" s="166"/>
      <c r="F68" s="166"/>
      <c r="G68" s="166"/>
      <c r="H68" s="166"/>
      <c r="I68" s="166"/>
      <c r="J68" s="166"/>
      <c r="K68" s="166"/>
      <c r="L68" s="166"/>
      <c r="M68" s="166"/>
      <c r="N68" s="166"/>
      <c r="O68" s="167"/>
      <c r="P68" s="167"/>
    </row>
    <row r="69" spans="1:16" s="145" customFormat="1" ht="12.95" customHeight="1" x14ac:dyDescent="0.25">
      <c r="A69" s="166" t="s">
        <v>1529</v>
      </c>
      <c r="B69" s="166"/>
      <c r="C69" s="166"/>
      <c r="D69" s="166"/>
      <c r="E69" s="166"/>
      <c r="F69" s="166"/>
      <c r="G69" s="166"/>
      <c r="H69" s="166"/>
      <c r="I69" s="166"/>
      <c r="J69" s="166"/>
      <c r="K69" s="166"/>
      <c r="L69" s="166"/>
      <c r="M69" s="166"/>
      <c r="N69" s="166"/>
      <c r="O69" s="167"/>
      <c r="P69" s="167"/>
    </row>
    <row r="70" spans="1:16" s="145" customFormat="1" ht="12.95" customHeight="1" x14ac:dyDescent="0.25">
      <c r="A70" s="166" t="s">
        <v>1530</v>
      </c>
      <c r="B70" s="166"/>
      <c r="C70" s="166"/>
      <c r="D70" s="166"/>
      <c r="E70" s="166"/>
      <c r="F70" s="166"/>
      <c r="G70" s="166"/>
      <c r="H70" s="166"/>
      <c r="I70" s="166"/>
      <c r="J70" s="166"/>
      <c r="K70" s="166"/>
      <c r="L70" s="166"/>
      <c r="M70" s="166"/>
      <c r="N70" s="166"/>
      <c r="O70" s="167"/>
      <c r="P70" s="167"/>
    </row>
    <row r="71" spans="1:16" s="145" customFormat="1" ht="12.95" customHeight="1" x14ac:dyDescent="0.25">
      <c r="A71" s="166" t="s">
        <v>1531</v>
      </c>
      <c r="B71" s="166"/>
      <c r="C71" s="166"/>
      <c r="D71" s="166"/>
      <c r="E71" s="166"/>
      <c r="F71" s="166"/>
      <c r="G71" s="166"/>
      <c r="H71" s="166"/>
      <c r="I71" s="166"/>
      <c r="J71" s="166"/>
      <c r="K71" s="166"/>
      <c r="L71" s="166"/>
      <c r="M71" s="166"/>
      <c r="N71" s="166"/>
      <c r="O71" s="167"/>
      <c r="P71" s="167"/>
    </row>
    <row r="72" spans="1:16" s="145" customFormat="1" ht="12" x14ac:dyDescent="0.25">
      <c r="A72" s="166" t="s">
        <v>1532</v>
      </c>
      <c r="B72" s="166"/>
      <c r="C72" s="166"/>
      <c r="D72" s="166"/>
      <c r="E72" s="166"/>
      <c r="F72" s="166"/>
      <c r="G72" s="166"/>
      <c r="H72" s="166"/>
      <c r="I72" s="166"/>
      <c r="J72" s="166"/>
      <c r="K72" s="166"/>
      <c r="L72" s="166"/>
      <c r="M72" s="166"/>
      <c r="N72" s="166"/>
      <c r="O72" s="167"/>
      <c r="P72" s="167"/>
    </row>
    <row r="73" spans="1:16" s="145" customFormat="1" ht="12.75" customHeight="1" x14ac:dyDescent="0.25">
      <c r="A73" s="168" t="s">
        <v>661</v>
      </c>
      <c r="B73" s="168"/>
      <c r="C73" s="168"/>
      <c r="D73" s="168"/>
      <c r="E73" s="168"/>
      <c r="F73" s="168"/>
      <c r="G73" s="168"/>
      <c r="H73" s="168"/>
      <c r="I73" s="168"/>
      <c r="J73" s="168"/>
      <c r="K73" s="168"/>
      <c r="L73" s="168"/>
      <c r="M73" s="168"/>
      <c r="N73" s="168"/>
      <c r="O73" s="169"/>
      <c r="P73" s="169"/>
    </row>
    <row r="74" spans="1:16" s="145" customFormat="1" ht="25.5" customHeight="1" x14ac:dyDescent="0.25">
      <c r="A74" s="154" t="s">
        <v>1533</v>
      </c>
      <c r="B74" s="154"/>
      <c r="C74" s="154"/>
      <c r="D74" s="154"/>
      <c r="E74" s="154"/>
      <c r="F74" s="154"/>
      <c r="G74" s="154"/>
      <c r="H74" s="154"/>
      <c r="I74" s="154"/>
      <c r="J74" s="154"/>
      <c r="K74" s="154"/>
      <c r="L74" s="154"/>
      <c r="M74" s="154"/>
      <c r="N74" s="154"/>
      <c r="O74" s="155"/>
      <c r="P74" s="155"/>
    </row>
    <row r="75" spans="1:16" s="145" customFormat="1" ht="12.75" customHeight="1" x14ac:dyDescent="0.2">
      <c r="A75" s="170" t="s">
        <v>1534</v>
      </c>
      <c r="B75" s="170"/>
      <c r="C75" s="170"/>
      <c r="D75" s="170"/>
      <c r="E75" s="170"/>
      <c r="F75" s="170"/>
      <c r="G75" s="170"/>
      <c r="H75" s="170"/>
      <c r="I75" s="170"/>
      <c r="J75" s="170"/>
      <c r="K75" s="170"/>
      <c r="L75" s="170"/>
      <c r="M75" s="170"/>
      <c r="N75" s="170"/>
      <c r="O75" s="171"/>
      <c r="P75" s="171"/>
    </row>
    <row r="76" spans="1:16" s="145" customFormat="1" ht="12.75" customHeight="1" x14ac:dyDescent="0.25">
      <c r="A76" s="168" t="s">
        <v>686</v>
      </c>
      <c r="B76" s="168"/>
      <c r="C76" s="168"/>
      <c r="D76" s="168"/>
      <c r="E76" s="168"/>
      <c r="F76" s="168"/>
      <c r="G76" s="168"/>
      <c r="H76" s="168"/>
      <c r="I76" s="168"/>
      <c r="J76" s="168"/>
      <c r="K76" s="168"/>
      <c r="L76" s="168"/>
      <c r="M76" s="168"/>
      <c r="N76" s="168"/>
      <c r="O76" s="169"/>
      <c r="P76" s="169"/>
    </row>
    <row r="77" spans="1:16" s="145" customFormat="1" ht="12.75" customHeight="1" x14ac:dyDescent="0.25">
      <c r="A77" s="166" t="s">
        <v>1535</v>
      </c>
      <c r="B77" s="166"/>
      <c r="C77" s="166"/>
      <c r="D77" s="166"/>
      <c r="E77" s="166"/>
      <c r="F77" s="166"/>
      <c r="G77" s="166"/>
      <c r="H77" s="166"/>
      <c r="I77" s="166"/>
      <c r="J77" s="166"/>
      <c r="K77" s="166"/>
      <c r="L77" s="166"/>
      <c r="M77" s="166"/>
      <c r="N77" s="166"/>
      <c r="O77" s="167"/>
      <c r="P77" s="167"/>
    </row>
    <row r="78" spans="1:16" s="145" customFormat="1" ht="12.75" customHeight="1" x14ac:dyDescent="0.25">
      <c r="A78" s="166" t="s">
        <v>1536</v>
      </c>
      <c r="B78" s="166"/>
      <c r="C78" s="166"/>
      <c r="D78" s="166"/>
      <c r="E78" s="166"/>
      <c r="F78" s="166"/>
      <c r="G78" s="166"/>
      <c r="H78" s="166"/>
      <c r="I78" s="166"/>
      <c r="J78" s="166"/>
      <c r="K78" s="166"/>
      <c r="L78" s="166"/>
      <c r="M78" s="166"/>
      <c r="N78" s="166"/>
      <c r="O78" s="167"/>
      <c r="P78" s="167"/>
    </row>
    <row r="79" spans="1:16" s="145" customFormat="1" ht="12" x14ac:dyDescent="0.25">
      <c r="A79" s="166" t="s">
        <v>1537</v>
      </c>
      <c r="B79" s="166"/>
      <c r="C79" s="166"/>
      <c r="D79" s="166"/>
      <c r="E79" s="166"/>
      <c r="F79" s="166"/>
      <c r="G79" s="166"/>
      <c r="H79" s="166"/>
      <c r="I79" s="166"/>
      <c r="J79" s="166"/>
      <c r="K79" s="166"/>
      <c r="L79" s="166"/>
      <c r="M79" s="166"/>
      <c r="N79" s="166"/>
      <c r="O79" s="167"/>
      <c r="P79" s="167"/>
    </row>
    <row r="80" spans="1:16" s="145" customFormat="1" ht="12.75" customHeight="1" x14ac:dyDescent="0.25">
      <c r="A80" s="168" t="s">
        <v>1538</v>
      </c>
      <c r="B80" s="168"/>
      <c r="C80" s="168"/>
      <c r="D80" s="168"/>
      <c r="E80" s="168"/>
      <c r="F80" s="168"/>
      <c r="G80" s="168"/>
      <c r="H80" s="168"/>
      <c r="I80" s="168"/>
      <c r="J80" s="168"/>
      <c r="K80" s="168"/>
      <c r="L80" s="168"/>
      <c r="M80" s="168"/>
      <c r="N80" s="168"/>
      <c r="O80" s="169"/>
      <c r="P80" s="169"/>
    </row>
    <row r="81" spans="1:20" s="145" customFormat="1" ht="12.75" customHeight="1" x14ac:dyDescent="0.25">
      <c r="A81" s="166" t="s">
        <v>1539</v>
      </c>
      <c r="B81" s="166"/>
      <c r="C81" s="166"/>
      <c r="D81" s="166"/>
      <c r="E81" s="166"/>
      <c r="F81" s="166"/>
      <c r="G81" s="166"/>
      <c r="H81" s="166"/>
      <c r="I81" s="166"/>
      <c r="J81" s="166"/>
      <c r="K81" s="166"/>
      <c r="L81" s="166"/>
      <c r="M81" s="166"/>
      <c r="N81" s="166"/>
      <c r="O81" s="167"/>
      <c r="P81" s="167"/>
    </row>
    <row r="82" spans="1:20" s="145" customFormat="1" ht="12.75" customHeight="1" x14ac:dyDescent="0.25">
      <c r="A82" s="168" t="s">
        <v>690</v>
      </c>
      <c r="B82" s="168"/>
      <c r="C82" s="168"/>
      <c r="D82" s="168"/>
      <c r="E82" s="168"/>
      <c r="F82" s="168"/>
      <c r="G82" s="168"/>
      <c r="H82" s="168"/>
      <c r="I82" s="168"/>
      <c r="J82" s="168"/>
      <c r="K82" s="168"/>
      <c r="L82" s="168"/>
      <c r="M82" s="168"/>
      <c r="N82" s="168"/>
      <c r="O82" s="169"/>
      <c r="P82" s="169"/>
    </row>
    <row r="83" spans="1:20" s="145" customFormat="1" ht="12.75" customHeight="1" x14ac:dyDescent="0.25">
      <c r="A83" s="166" t="s">
        <v>1540</v>
      </c>
      <c r="B83" s="166"/>
      <c r="C83" s="166"/>
      <c r="D83" s="166"/>
      <c r="E83" s="166"/>
      <c r="F83" s="166"/>
      <c r="G83" s="166"/>
      <c r="H83" s="166"/>
      <c r="I83" s="166"/>
      <c r="J83" s="166"/>
      <c r="K83" s="166"/>
      <c r="L83" s="166"/>
      <c r="M83" s="166"/>
      <c r="N83" s="166"/>
      <c r="O83" s="167"/>
      <c r="P83" s="167"/>
    </row>
    <row r="84" spans="1:20" s="145" customFormat="1" ht="12.75" customHeight="1" x14ac:dyDescent="0.25">
      <c r="A84" s="166" t="s">
        <v>1541</v>
      </c>
      <c r="B84" s="166"/>
      <c r="C84" s="166"/>
      <c r="D84" s="166"/>
      <c r="E84" s="166"/>
      <c r="F84" s="166"/>
      <c r="G84" s="166"/>
      <c r="H84" s="166"/>
      <c r="I84" s="166"/>
      <c r="J84" s="166"/>
      <c r="K84" s="166"/>
      <c r="L84" s="166"/>
      <c r="M84" s="166"/>
      <c r="N84" s="166"/>
      <c r="O84" s="167"/>
      <c r="P84" s="167"/>
    </row>
    <row r="85" spans="1:20" s="145" customFormat="1" ht="12.75" customHeight="1" x14ac:dyDescent="0.25">
      <c r="A85" s="166" t="s">
        <v>1542</v>
      </c>
      <c r="B85" s="166"/>
      <c r="C85" s="166"/>
      <c r="D85" s="166"/>
      <c r="E85" s="166"/>
      <c r="F85" s="166"/>
      <c r="G85" s="166"/>
      <c r="H85" s="166"/>
      <c r="I85" s="166"/>
      <c r="J85" s="166"/>
      <c r="K85" s="166"/>
      <c r="L85" s="166"/>
      <c r="M85" s="166"/>
      <c r="N85" s="166"/>
      <c r="O85" s="167"/>
      <c r="P85" s="167"/>
    </row>
    <row r="86" spans="1:20" s="145" customFormat="1" ht="12.75" customHeight="1" x14ac:dyDescent="0.25">
      <c r="A86" s="168" t="s">
        <v>1543</v>
      </c>
      <c r="B86" s="168"/>
      <c r="C86" s="168"/>
      <c r="D86" s="168"/>
      <c r="E86" s="168"/>
      <c r="F86" s="168"/>
      <c r="G86" s="168"/>
      <c r="H86" s="168"/>
      <c r="I86" s="168"/>
      <c r="J86" s="168"/>
      <c r="K86" s="168"/>
      <c r="L86" s="168"/>
      <c r="M86" s="168"/>
      <c r="N86" s="168"/>
      <c r="O86" s="169"/>
      <c r="P86" s="169"/>
    </row>
    <row r="87" spans="1:20" s="145" customFormat="1" ht="12.75" customHeight="1" x14ac:dyDescent="0.25">
      <c r="A87" s="162" t="s">
        <v>1544</v>
      </c>
      <c r="B87" s="162"/>
      <c r="C87" s="162"/>
      <c r="D87" s="162"/>
      <c r="E87" s="162"/>
      <c r="F87" s="162"/>
      <c r="G87" s="162"/>
      <c r="H87" s="162"/>
      <c r="I87" s="162"/>
      <c r="J87" s="162"/>
      <c r="K87" s="162"/>
      <c r="L87" s="162"/>
      <c r="M87" s="162"/>
      <c r="N87" s="162"/>
      <c r="O87" s="163"/>
      <c r="P87" s="163"/>
    </row>
    <row r="88" spans="1:20" s="145" customFormat="1" ht="25.5" customHeight="1" x14ac:dyDescent="0.25">
      <c r="A88" s="154" t="s">
        <v>1545</v>
      </c>
      <c r="B88" s="154"/>
      <c r="C88" s="154"/>
      <c r="D88" s="154"/>
      <c r="E88" s="154"/>
      <c r="F88" s="154"/>
      <c r="G88" s="154"/>
      <c r="H88" s="154"/>
      <c r="I88" s="154"/>
      <c r="J88" s="154"/>
      <c r="K88" s="154"/>
      <c r="L88" s="154"/>
      <c r="M88" s="154"/>
      <c r="N88" s="154"/>
      <c r="O88" s="155"/>
      <c r="P88" s="155"/>
    </row>
    <row r="89" spans="1:20" s="145" customFormat="1" ht="25.5" customHeight="1" x14ac:dyDescent="0.25">
      <c r="A89" s="154" t="s">
        <v>1546</v>
      </c>
      <c r="B89" s="154"/>
      <c r="C89" s="154"/>
      <c r="D89" s="154"/>
      <c r="E89" s="154"/>
      <c r="F89" s="154"/>
      <c r="G89" s="154"/>
      <c r="H89" s="154"/>
      <c r="I89" s="154"/>
      <c r="J89" s="154"/>
      <c r="K89" s="154"/>
      <c r="L89" s="154"/>
      <c r="M89" s="154"/>
      <c r="N89" s="154"/>
      <c r="O89" s="155"/>
      <c r="P89" s="155"/>
    </row>
    <row r="90" spans="1:20" s="145" customFormat="1" ht="12.75" customHeight="1" x14ac:dyDescent="0.25">
      <c r="A90" s="162" t="s">
        <v>1547</v>
      </c>
      <c r="B90" s="162"/>
      <c r="C90" s="162"/>
      <c r="D90" s="162"/>
      <c r="E90" s="162"/>
      <c r="F90" s="162"/>
      <c r="G90" s="162"/>
      <c r="H90" s="162"/>
      <c r="I90" s="162"/>
      <c r="J90" s="162"/>
      <c r="K90" s="162"/>
      <c r="L90" s="162"/>
      <c r="M90" s="162"/>
      <c r="N90" s="162"/>
      <c r="O90" s="163"/>
      <c r="P90" s="163"/>
    </row>
    <row r="91" spans="1:20" s="145" customFormat="1" ht="12.75" customHeight="1" x14ac:dyDescent="0.2">
      <c r="A91" s="172" t="s">
        <v>1548</v>
      </c>
      <c r="B91" s="172"/>
      <c r="C91" s="172"/>
      <c r="D91" s="172"/>
      <c r="E91" s="172"/>
      <c r="F91" s="172"/>
      <c r="G91" s="172"/>
      <c r="H91" s="172"/>
      <c r="I91" s="172"/>
      <c r="J91" s="172"/>
      <c r="K91" s="172"/>
      <c r="L91" s="172"/>
      <c r="M91" s="172"/>
      <c r="N91" s="172"/>
      <c r="O91" s="173"/>
      <c r="P91" s="173"/>
    </row>
    <row r="92" spans="1:20" s="145" customFormat="1" ht="12" x14ac:dyDescent="0.2">
      <c r="A92" s="106" t="s">
        <v>1549</v>
      </c>
      <c r="B92" s="106"/>
      <c r="C92" s="106"/>
      <c r="D92" s="106"/>
      <c r="E92" s="106"/>
      <c r="F92" s="106"/>
      <c r="G92" s="106"/>
      <c r="H92" s="106"/>
      <c r="I92" s="106"/>
      <c r="J92" s="106"/>
      <c r="K92" s="106"/>
      <c r="L92" s="106"/>
      <c r="M92" s="106"/>
      <c r="N92" s="106"/>
      <c r="O92" s="86"/>
      <c r="P92" s="86"/>
    </row>
    <row r="93" spans="1:20" s="145" customFormat="1" ht="12.75" customHeight="1" x14ac:dyDescent="0.25">
      <c r="A93" s="162" t="s">
        <v>1550</v>
      </c>
      <c r="B93" s="162"/>
      <c r="C93" s="162"/>
      <c r="D93" s="162"/>
      <c r="E93" s="162"/>
      <c r="F93" s="162"/>
      <c r="G93" s="162"/>
      <c r="H93" s="162"/>
      <c r="I93" s="162"/>
      <c r="J93" s="162"/>
      <c r="K93" s="162"/>
      <c r="L93" s="162"/>
      <c r="M93" s="162"/>
      <c r="N93" s="162"/>
      <c r="O93" s="163"/>
      <c r="P93" s="163"/>
    </row>
    <row r="94" spans="1:20" s="145" customFormat="1" ht="12" x14ac:dyDescent="0.25">
      <c r="A94" s="166" t="s">
        <v>1551</v>
      </c>
      <c r="B94" s="166"/>
      <c r="C94" s="166"/>
      <c r="D94" s="166"/>
      <c r="E94" s="166"/>
      <c r="F94" s="166"/>
      <c r="G94" s="166"/>
      <c r="H94" s="166"/>
      <c r="I94" s="166"/>
      <c r="J94" s="166"/>
      <c r="K94" s="166"/>
      <c r="L94" s="166"/>
      <c r="M94" s="166"/>
      <c r="N94" s="166"/>
      <c r="O94" s="167"/>
      <c r="P94" s="167"/>
    </row>
    <row r="95" spans="1:20" s="176" customFormat="1" ht="12.75" customHeight="1" x14ac:dyDescent="0.25">
      <c r="A95" s="11"/>
      <c r="B95" s="174"/>
      <c r="C95" s="174"/>
      <c r="D95" s="174"/>
      <c r="E95" s="175"/>
      <c r="F95" s="175"/>
      <c r="G95" s="175"/>
      <c r="H95" s="175"/>
      <c r="I95" s="175"/>
      <c r="J95" s="175"/>
      <c r="K95" s="175"/>
      <c r="L95" s="175"/>
      <c r="M95" s="175"/>
      <c r="N95" s="175"/>
      <c r="O95" s="175"/>
      <c r="T95" s="177"/>
    </row>
    <row r="96" spans="1:20" s="178" customFormat="1" x14ac:dyDescent="0.25">
      <c r="T96" s="179"/>
    </row>
  </sheetData>
  <mergeCells count="63">
    <mergeCell ref="A92:N92"/>
    <mergeCell ref="A93:N93"/>
    <mergeCell ref="A94:N94"/>
    <mergeCell ref="A86:N86"/>
    <mergeCell ref="A87:N87"/>
    <mergeCell ref="A88:N88"/>
    <mergeCell ref="A89:N89"/>
    <mergeCell ref="A90:N90"/>
    <mergeCell ref="A91:N91"/>
    <mergeCell ref="A80:N80"/>
    <mergeCell ref="A81:N81"/>
    <mergeCell ref="A82:N82"/>
    <mergeCell ref="A83:N83"/>
    <mergeCell ref="A84:N84"/>
    <mergeCell ref="A85:N85"/>
    <mergeCell ref="A74:N74"/>
    <mergeCell ref="A75:N75"/>
    <mergeCell ref="A76:N76"/>
    <mergeCell ref="A77:N77"/>
    <mergeCell ref="A78:N78"/>
    <mergeCell ref="A79:N79"/>
    <mergeCell ref="A68:N68"/>
    <mergeCell ref="A69:N69"/>
    <mergeCell ref="A70:N70"/>
    <mergeCell ref="A71:N71"/>
    <mergeCell ref="A72:N72"/>
    <mergeCell ref="A73:N73"/>
    <mergeCell ref="A62:N62"/>
    <mergeCell ref="A63:N63"/>
    <mergeCell ref="A64:N64"/>
    <mergeCell ref="A65:N65"/>
    <mergeCell ref="A66:N66"/>
    <mergeCell ref="A67:N67"/>
    <mergeCell ref="A56:N56"/>
    <mergeCell ref="A57:N57"/>
    <mergeCell ref="A58:N58"/>
    <mergeCell ref="A59:N59"/>
    <mergeCell ref="A60:N60"/>
    <mergeCell ref="A61:N61"/>
    <mergeCell ref="A50:N50"/>
    <mergeCell ref="A51:N51"/>
    <mergeCell ref="A52:N52"/>
    <mergeCell ref="A53:N53"/>
    <mergeCell ref="A54:N54"/>
    <mergeCell ref="A55:N55"/>
    <mergeCell ref="A44:N44"/>
    <mergeCell ref="A45:N45"/>
    <mergeCell ref="A46:N46"/>
    <mergeCell ref="A47:N47"/>
    <mergeCell ref="A48:N48"/>
    <mergeCell ref="A49:N49"/>
    <mergeCell ref="A38:N38"/>
    <mergeCell ref="A39:N39"/>
    <mergeCell ref="A40:N40"/>
    <mergeCell ref="A41:N41"/>
    <mergeCell ref="A42:N42"/>
    <mergeCell ref="A43:N43"/>
    <mergeCell ref="A1:AK1"/>
    <mergeCell ref="A33:N33"/>
    <mergeCell ref="A34:N34"/>
    <mergeCell ref="A35:N35"/>
    <mergeCell ref="A36:N36"/>
    <mergeCell ref="A37:N37"/>
  </mergeCells>
  <conditionalFormatting sqref="B14:S20 B2:AK13 AA14:AK20 B21:AK32">
    <cfRule type="containsText" dxfId="1" priority="2" operator="containsText" text="false">
      <formula>NOT(ISERROR(SEARCH("false",B2)))</formula>
    </cfRule>
  </conditionalFormatting>
  <conditionalFormatting sqref="T14:Z20">
    <cfRule type="containsText" dxfId="0" priority="1" operator="containsText" text="false">
      <formula>NOT(ISERROR(SEARCH("false",T14)))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About</vt:lpstr>
      <vt:lpstr>FRED Data</vt:lpstr>
      <vt:lpstr>AEO2021 Table 49</vt:lpstr>
      <vt:lpstr>AEO Table 48</vt:lpstr>
      <vt:lpstr>BTS 1-12</vt:lpstr>
      <vt:lpstr>BTS 1-17</vt:lpstr>
      <vt:lpstr>DOE</vt:lpstr>
      <vt:lpstr>AEO Table 36</vt:lpstr>
      <vt:lpstr>BTS 1-11</vt:lpstr>
      <vt:lpstr>Calibrated Multipliers</vt:lpstr>
      <vt:lpstr>HVSbVT-LDVs-psgr</vt:lpstr>
      <vt:lpstr>HVSbVT-LDVs-frgt</vt:lpstr>
      <vt:lpstr>HVSbVT-HDVs-psgr</vt:lpstr>
      <vt:lpstr>HVSbVT-HDVs-frgt</vt:lpstr>
      <vt:lpstr>HVSbVT-aircraft-psgr</vt:lpstr>
      <vt:lpstr>HVSbVT-aircraft-frgt</vt:lpstr>
      <vt:lpstr>HVSbVT-rail-psgr</vt:lpstr>
      <vt:lpstr>HVSbVT-rail-frgt</vt:lpstr>
      <vt:lpstr>HVSbVT-ships-psgr</vt:lpstr>
      <vt:lpstr>HVSbVT-ships-frgt</vt:lpstr>
      <vt:lpstr>HVSbVT-motorbikes-psgr</vt:lpstr>
      <vt:lpstr>HVSbVT-motorbikes-frgt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Robbie Orvis</cp:lastModifiedBy>
  <dcterms:created xsi:type="dcterms:W3CDTF">2021-03-30T15:41:46Z</dcterms:created>
  <dcterms:modified xsi:type="dcterms:W3CDTF">2021-04-28T18:09:18Z</dcterms:modified>
</cp:coreProperties>
</file>