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VSCSP\"/>
    </mc:Choice>
  </mc:AlternateContent>
  <xr:revisionPtr revIDLastSave="0" documentId="8_{9BA4C962-2CD9-4E42-9B99-FFC7D9A50687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LDVs, HDVs, Motorbikes" sheetId="21" r:id="rId2"/>
    <sheet name="Aviation" sheetId="22" r:id="rId3"/>
    <sheet name="Ships" sheetId="23" r:id="rId4"/>
    <sheet name="Rail" sheetId="25" r:id="rId5"/>
    <sheet name="VSCSP" sheetId="2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21" l="1"/>
  <c r="N9" i="21"/>
  <c r="S9" i="21" s="1"/>
  <c r="P9" i="21"/>
  <c r="Q9" i="21" s="1"/>
  <c r="U9" i="21"/>
  <c r="V9" i="21" s="1"/>
  <c r="W9" i="21"/>
  <c r="X9" i="21"/>
  <c r="N10" i="21"/>
  <c r="P10" i="21"/>
  <c r="S10" i="21"/>
  <c r="T11" i="21" s="1"/>
  <c r="U10" i="21"/>
  <c r="W10" i="21"/>
  <c r="X10" i="21"/>
  <c r="N11" i="21"/>
  <c r="S11" i="21" s="1"/>
  <c r="P11" i="21"/>
  <c r="U11" i="21"/>
  <c r="W11" i="21"/>
  <c r="X11" i="21" s="1"/>
  <c r="N12" i="21"/>
  <c r="S12" i="21" s="1"/>
  <c r="T13" i="21" s="1"/>
  <c r="P12" i="21"/>
  <c r="U12" i="21"/>
  <c r="W12" i="21"/>
  <c r="X12" i="21" s="1"/>
  <c r="N13" i="21"/>
  <c r="P13" i="21"/>
  <c r="S13" i="21"/>
  <c r="U13" i="21"/>
  <c r="V17" i="21" s="1"/>
  <c r="W13" i="21"/>
  <c r="X14" i="21" s="1"/>
  <c r="N14" i="21"/>
  <c r="P14" i="21"/>
  <c r="S14" i="21"/>
  <c r="T14" i="21" s="1"/>
  <c r="U14" i="21"/>
  <c r="W14" i="21"/>
  <c r="N15" i="21"/>
  <c r="P15" i="21"/>
  <c r="S15" i="21"/>
  <c r="U15" i="21"/>
  <c r="W15" i="21"/>
  <c r="X15" i="21" s="1"/>
  <c r="N16" i="21"/>
  <c r="S16" i="21" s="1"/>
  <c r="T17" i="21" s="1"/>
  <c r="P16" i="21"/>
  <c r="U16" i="21"/>
  <c r="W16" i="21"/>
  <c r="X16" i="21" s="1"/>
  <c r="N17" i="21"/>
  <c r="P17" i="21"/>
  <c r="S17" i="21"/>
  <c r="U17" i="21"/>
  <c r="W17" i="21"/>
  <c r="X18" i="21" s="1"/>
  <c r="N18" i="21"/>
  <c r="P18" i="21"/>
  <c r="S18" i="21"/>
  <c r="T18" i="21" s="1"/>
  <c r="U18" i="21"/>
  <c r="W18" i="21"/>
  <c r="X19" i="21" s="1"/>
  <c r="N19" i="21"/>
  <c r="P19" i="21"/>
  <c r="S19" i="21"/>
  <c r="T20" i="21" s="1"/>
  <c r="U19" i="21"/>
  <c r="W19" i="21"/>
  <c r="N20" i="21"/>
  <c r="S20" i="21" s="1"/>
  <c r="T21" i="21" s="1"/>
  <c r="P20" i="21"/>
  <c r="U20" i="21"/>
  <c r="W20" i="21"/>
  <c r="X20" i="21" s="1"/>
  <c r="N21" i="21"/>
  <c r="P21" i="21"/>
  <c r="S21" i="21"/>
  <c r="U21" i="21"/>
  <c r="V26" i="21" s="1"/>
  <c r="W21" i="21"/>
  <c r="X22" i="21" s="1"/>
  <c r="N22" i="21"/>
  <c r="P22" i="21"/>
  <c r="S22" i="21"/>
  <c r="T22" i="21" s="1"/>
  <c r="U22" i="21"/>
  <c r="W22" i="21"/>
  <c r="X23" i="21" s="1"/>
  <c r="N23" i="21"/>
  <c r="P23" i="21"/>
  <c r="S23" i="21"/>
  <c r="U23" i="21"/>
  <c r="W23" i="21"/>
  <c r="N24" i="21"/>
  <c r="S24" i="21" s="1"/>
  <c r="T25" i="21" s="1"/>
  <c r="P24" i="21"/>
  <c r="U24" i="21"/>
  <c r="W24" i="21"/>
  <c r="X24" i="21" s="1"/>
  <c r="N25" i="21"/>
  <c r="P25" i="21"/>
  <c r="S25" i="21"/>
  <c r="U25" i="21"/>
  <c r="W25" i="21"/>
  <c r="X26" i="21" s="1"/>
  <c r="N26" i="21"/>
  <c r="P26" i="21"/>
  <c r="S26" i="21"/>
  <c r="T26" i="21" s="1"/>
  <c r="U26" i="21"/>
  <c r="W26" i="21"/>
  <c r="X27" i="21" s="1"/>
  <c r="N27" i="21"/>
  <c r="P27" i="21"/>
  <c r="S27" i="21"/>
  <c r="T28" i="21" s="1"/>
  <c r="U27" i="21"/>
  <c r="W27" i="21"/>
  <c r="N28" i="21"/>
  <c r="S28" i="21" s="1"/>
  <c r="T29" i="21" s="1"/>
  <c r="P28" i="21"/>
  <c r="U28" i="21"/>
  <c r="W28" i="21"/>
  <c r="X28" i="21" s="1"/>
  <c r="N29" i="21"/>
  <c r="P29" i="21"/>
  <c r="S29" i="21"/>
  <c r="U29" i="21"/>
  <c r="V29" i="21" s="1"/>
  <c r="W29" i="21"/>
  <c r="X30" i="21" s="1"/>
  <c r="N30" i="21"/>
  <c r="P30" i="21"/>
  <c r="S30" i="21"/>
  <c r="T30" i="21" s="1"/>
  <c r="U30" i="21"/>
  <c r="W30" i="21"/>
  <c r="X31" i="21" s="1"/>
  <c r="N31" i="21"/>
  <c r="P31" i="21"/>
  <c r="S31" i="21"/>
  <c r="U31" i="21"/>
  <c r="W31" i="21"/>
  <c r="N32" i="21"/>
  <c r="S32" i="21" s="1"/>
  <c r="T33" i="21" s="1"/>
  <c r="P32" i="21"/>
  <c r="U32" i="21"/>
  <c r="W32" i="21"/>
  <c r="X32" i="21" s="1"/>
  <c r="N33" i="21"/>
  <c r="P33" i="21"/>
  <c r="S33" i="21"/>
  <c r="U33" i="21"/>
  <c r="V33" i="21" s="1"/>
  <c r="W33" i="21"/>
  <c r="X34" i="21" s="1"/>
  <c r="N34" i="21"/>
  <c r="P34" i="21"/>
  <c r="S34" i="21"/>
  <c r="T35" i="21" s="1"/>
  <c r="T34" i="21"/>
  <c r="U34" i="21"/>
  <c r="W34" i="21"/>
  <c r="X35" i="21" s="1"/>
  <c r="N35" i="21"/>
  <c r="P35" i="21"/>
  <c r="S35" i="21"/>
  <c r="U35" i="21"/>
  <c r="W35" i="21"/>
  <c r="N36" i="21"/>
  <c r="S36" i="21" s="1"/>
  <c r="T37" i="21" s="1"/>
  <c r="P36" i="21"/>
  <c r="U36" i="21"/>
  <c r="W36" i="21"/>
  <c r="X37" i="21" s="1"/>
  <c r="X36" i="21"/>
  <c r="N37" i="21"/>
  <c r="S37" i="21" s="1"/>
  <c r="T38" i="21" s="1"/>
  <c r="P37" i="21"/>
  <c r="U37" i="21"/>
  <c r="V37" i="21"/>
  <c r="W37" i="21"/>
  <c r="X38" i="21" s="1"/>
  <c r="N38" i="21"/>
  <c r="P38" i="21"/>
  <c r="S38" i="21"/>
  <c r="U38" i="21"/>
  <c r="W38" i="21"/>
  <c r="C7" i="2"/>
  <c r="B7" i="2"/>
  <c r="C6" i="2"/>
  <c r="B6" i="2"/>
  <c r="C5" i="2"/>
  <c r="B5" i="2"/>
  <c r="C4" i="2"/>
  <c r="B4" i="2"/>
  <c r="C3" i="2"/>
  <c r="B3" i="2"/>
  <c r="C2" i="2"/>
  <c r="B2" i="2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5" i="22"/>
  <c r="T24" i="21" l="1"/>
  <c r="T32" i="21"/>
  <c r="T12" i="21"/>
  <c r="R9" i="21"/>
  <c r="Q10" i="21"/>
  <c r="R10" i="21"/>
  <c r="T10" i="21"/>
  <c r="T9" i="21"/>
  <c r="T36" i="21"/>
  <c r="T16" i="21"/>
  <c r="V36" i="21"/>
  <c r="V32" i="21"/>
  <c r="V28" i="21"/>
  <c r="V24" i="21"/>
  <c r="V20" i="21"/>
  <c r="V16" i="21"/>
  <c r="V12" i="21"/>
  <c r="V35" i="21"/>
  <c r="V31" i="21"/>
  <c r="V27" i="21"/>
  <c r="V23" i="21"/>
  <c r="V19" i="21"/>
  <c r="V15" i="21"/>
  <c r="V11" i="21"/>
  <c r="V34" i="21"/>
  <c r="V30" i="21"/>
  <c r="X29" i="21"/>
  <c r="T27" i="21"/>
  <c r="X25" i="21"/>
  <c r="V22" i="21"/>
  <c r="X21" i="21"/>
  <c r="T19" i="21"/>
  <c r="V18" i="21"/>
  <c r="X17" i="21"/>
  <c r="T15" i="21"/>
  <c r="V14" i="21"/>
  <c r="X13" i="21"/>
  <c r="V10" i="21"/>
  <c r="V38" i="21"/>
  <c r="X33" i="21"/>
  <c r="T31" i="21"/>
  <c r="T23" i="21"/>
  <c r="V25" i="21"/>
  <c r="V21" i="21"/>
  <c r="V13" i="21"/>
  <c r="Q11" i="21" l="1"/>
  <c r="Q12" i="21" l="1"/>
  <c r="R12" i="21"/>
  <c r="R11" i="21"/>
  <c r="Q13" i="21" l="1"/>
  <c r="R13" i="21"/>
  <c r="Q14" i="21" l="1"/>
  <c r="R14" i="21"/>
  <c r="AA74" i="21"/>
  <c r="Z74" i="21"/>
  <c r="Y74" i="21"/>
  <c r="X74" i="21"/>
  <c r="AA73" i="21"/>
  <c r="Z73" i="21"/>
  <c r="Y73" i="21"/>
  <c r="X73" i="21"/>
  <c r="AA72" i="21"/>
  <c r="Z72" i="21"/>
  <c r="Y72" i="21"/>
  <c r="X72" i="21"/>
  <c r="AA71" i="21"/>
  <c r="Z71" i="21"/>
  <c r="Y71" i="21"/>
  <c r="X71" i="21"/>
  <c r="AA70" i="21"/>
  <c r="Z70" i="21"/>
  <c r="Y70" i="21"/>
  <c r="X70" i="21"/>
  <c r="AA69" i="21"/>
  <c r="Z69" i="21"/>
  <c r="Y69" i="21"/>
  <c r="X69" i="21"/>
  <c r="AA68" i="21"/>
  <c r="Z68" i="21"/>
  <c r="Y68" i="21"/>
  <c r="X68" i="21"/>
  <c r="AA67" i="21"/>
  <c r="Z67" i="21"/>
  <c r="Y67" i="21"/>
  <c r="X67" i="21"/>
  <c r="AA66" i="21"/>
  <c r="Z66" i="21"/>
  <c r="Y66" i="21"/>
  <c r="X66" i="21"/>
  <c r="AA65" i="21"/>
  <c r="Z65" i="21"/>
  <c r="Y65" i="21"/>
  <c r="X65" i="21"/>
  <c r="AA64" i="21"/>
  <c r="Z64" i="21"/>
  <c r="Y64" i="21"/>
  <c r="X64" i="21"/>
  <c r="AA63" i="21"/>
  <c r="Z63" i="21"/>
  <c r="Y63" i="21"/>
  <c r="X63" i="21"/>
  <c r="AA62" i="21"/>
  <c r="Z62" i="21"/>
  <c r="Y62" i="21"/>
  <c r="X62" i="21"/>
  <c r="AA61" i="21"/>
  <c r="Z61" i="21"/>
  <c r="Y61" i="21"/>
  <c r="X61" i="21"/>
  <c r="AA60" i="21"/>
  <c r="Z60" i="21"/>
  <c r="Y60" i="21"/>
  <c r="X60" i="21"/>
  <c r="AA59" i="21"/>
  <c r="Z59" i="21"/>
  <c r="Y59" i="21"/>
  <c r="X59" i="21"/>
  <c r="AA58" i="21"/>
  <c r="Z58" i="21"/>
  <c r="Y58" i="21"/>
  <c r="X58" i="21"/>
  <c r="AA57" i="21"/>
  <c r="Z57" i="21"/>
  <c r="Y57" i="21"/>
  <c r="X57" i="21"/>
  <c r="AA56" i="21"/>
  <c r="Z56" i="21"/>
  <c r="Y56" i="21"/>
  <c r="X56" i="21"/>
  <c r="AA55" i="21"/>
  <c r="Z55" i="21"/>
  <c r="Y55" i="21"/>
  <c r="X55" i="21"/>
  <c r="AA54" i="21"/>
  <c r="Z54" i="21"/>
  <c r="Y54" i="21"/>
  <c r="X54" i="21"/>
  <c r="AA53" i="21"/>
  <c r="Z53" i="21"/>
  <c r="Y53" i="21"/>
  <c r="X53" i="21"/>
  <c r="AA52" i="21"/>
  <c r="Z52" i="21"/>
  <c r="Y52" i="21"/>
  <c r="X52" i="21"/>
  <c r="AA51" i="21"/>
  <c r="Z51" i="21"/>
  <c r="Y51" i="21"/>
  <c r="X51" i="21"/>
  <c r="AA50" i="21"/>
  <c r="Z50" i="21"/>
  <c r="Y50" i="21"/>
  <c r="X50" i="21"/>
  <c r="AA49" i="21"/>
  <c r="Z49" i="21"/>
  <c r="Y49" i="21"/>
  <c r="X49" i="21"/>
  <c r="AA48" i="21"/>
  <c r="Z48" i="21"/>
  <c r="Y48" i="21"/>
  <c r="X48" i="21"/>
  <c r="AA47" i="21"/>
  <c r="Z47" i="21"/>
  <c r="Y47" i="21"/>
  <c r="X47" i="21"/>
  <c r="AA46" i="21"/>
  <c r="Z46" i="21"/>
  <c r="Y46" i="21"/>
  <c r="X46" i="21"/>
  <c r="AA45" i="21"/>
  <c r="Z45" i="21"/>
  <c r="Y45" i="21"/>
  <c r="X45" i="21"/>
  <c r="AA44" i="21"/>
  <c r="Z44" i="21"/>
  <c r="Y44" i="21"/>
  <c r="X44" i="21"/>
  <c r="K45" i="21"/>
  <c r="K46" i="21" s="1"/>
  <c r="J45" i="21"/>
  <c r="J46" i="21" s="1"/>
  <c r="I45" i="21"/>
  <c r="I46" i="21" s="1"/>
  <c r="H45" i="21"/>
  <c r="Q15" i="21" l="1"/>
  <c r="P45" i="21"/>
  <c r="P46" i="21"/>
  <c r="I47" i="21"/>
  <c r="N47" i="21" s="1"/>
  <c r="O46" i="21"/>
  <c r="J47" i="21"/>
  <c r="N46" i="21"/>
  <c r="K47" i="21"/>
  <c r="M45" i="21"/>
  <c r="H46" i="21"/>
  <c r="N45" i="21"/>
  <c r="O45" i="21"/>
  <c r="Q16" i="21" l="1"/>
  <c r="R15" i="21"/>
  <c r="K48" i="21"/>
  <c r="P48" i="21" s="1"/>
  <c r="J48" i="21"/>
  <c r="O48" i="21" s="1"/>
  <c r="O47" i="21"/>
  <c r="I48" i="21"/>
  <c r="N48" i="21"/>
  <c r="H47" i="21"/>
  <c r="M47" i="21" s="1"/>
  <c r="P47" i="21"/>
  <c r="M46" i="21"/>
  <c r="Q17" i="21" l="1"/>
  <c r="R16" i="21"/>
  <c r="J49" i="21"/>
  <c r="H48" i="21"/>
  <c r="M48" i="21" s="1"/>
  <c r="I49" i="21"/>
  <c r="K49" i="21"/>
  <c r="P49" i="21" s="1"/>
  <c r="Q18" i="21" l="1"/>
  <c r="R17" i="21"/>
  <c r="I50" i="21"/>
  <c r="N50" i="21" s="1"/>
  <c r="H49" i="21"/>
  <c r="M49" i="21" s="1"/>
  <c r="N49" i="21"/>
  <c r="K50" i="21"/>
  <c r="J50" i="21"/>
  <c r="O50" i="21"/>
  <c r="O49" i="21"/>
  <c r="R19" i="21" l="1"/>
  <c r="Q19" i="21"/>
  <c r="R18" i="21"/>
  <c r="J51" i="21"/>
  <c r="K51" i="21"/>
  <c r="P50" i="21"/>
  <c r="H50" i="21"/>
  <c r="M50" i="21"/>
  <c r="I51" i="21"/>
  <c r="Q20" i="21" l="1"/>
  <c r="H51" i="21"/>
  <c r="K52" i="21"/>
  <c r="P52" i="21" s="1"/>
  <c r="J52" i="21"/>
  <c r="O52" i="21"/>
  <c r="I52" i="21"/>
  <c r="N52" i="21" s="1"/>
  <c r="P51" i="21"/>
  <c r="N51" i="21"/>
  <c r="O51" i="21"/>
  <c r="Q21" i="21" l="1"/>
  <c r="R21" i="21"/>
  <c r="R20" i="21"/>
  <c r="I53" i="21"/>
  <c r="N53" i="21" s="1"/>
  <c r="J53" i="21"/>
  <c r="K53" i="21"/>
  <c r="P53" i="21" s="1"/>
  <c r="H52" i="21"/>
  <c r="M52" i="21"/>
  <c r="M51" i="21"/>
  <c r="Q22" i="21" l="1"/>
  <c r="K54" i="21"/>
  <c r="P54" i="21" s="1"/>
  <c r="J54" i="21"/>
  <c r="O54" i="21" s="1"/>
  <c r="O53" i="21"/>
  <c r="I54" i="21"/>
  <c r="H53" i="21"/>
  <c r="Q23" i="21" l="1"/>
  <c r="R22" i="21"/>
  <c r="I55" i="21"/>
  <c r="N55" i="21" s="1"/>
  <c r="J55" i="21"/>
  <c r="K55" i="21"/>
  <c r="H54" i="21"/>
  <c r="M54" i="21" s="1"/>
  <c r="M53" i="21"/>
  <c r="N54" i="21"/>
  <c r="Q24" i="21" l="1"/>
  <c r="R23" i="21"/>
  <c r="K56" i="21"/>
  <c r="P56" i="21" s="1"/>
  <c r="J56" i="21"/>
  <c r="O56" i="21"/>
  <c r="O55" i="21"/>
  <c r="H55" i="21"/>
  <c r="P55" i="21"/>
  <c r="I56" i="21"/>
  <c r="N56" i="21" s="1"/>
  <c r="Q25" i="21" l="1"/>
  <c r="R24" i="21"/>
  <c r="H56" i="21"/>
  <c r="M56" i="21"/>
  <c r="M55" i="21"/>
  <c r="I57" i="21"/>
  <c r="N57" i="21" s="1"/>
  <c r="J57" i="21"/>
  <c r="K57" i="21"/>
  <c r="Q26" i="21" l="1"/>
  <c r="R25" i="21"/>
  <c r="J58" i="21"/>
  <c r="O58" i="21"/>
  <c r="I58" i="21"/>
  <c r="N58" i="21" s="1"/>
  <c r="K58" i="21"/>
  <c r="O57" i="21"/>
  <c r="P57" i="21"/>
  <c r="H57" i="21"/>
  <c r="R27" i="21" l="1"/>
  <c r="Q27" i="21"/>
  <c r="R26" i="21"/>
  <c r="K59" i="21"/>
  <c r="P59" i="21" s="1"/>
  <c r="P58" i="21"/>
  <c r="H58" i="21"/>
  <c r="M58" i="21" s="1"/>
  <c r="M57" i="21"/>
  <c r="I59" i="21"/>
  <c r="N59" i="21" s="1"/>
  <c r="J59" i="21"/>
  <c r="Q28" i="21" l="1"/>
  <c r="H59" i="21"/>
  <c r="M59" i="21" s="1"/>
  <c r="J60" i="21"/>
  <c r="O60" i="21" s="1"/>
  <c r="O59" i="21"/>
  <c r="I60" i="21"/>
  <c r="N60" i="21" s="1"/>
  <c r="K60" i="21"/>
  <c r="P60" i="21" s="1"/>
  <c r="Q29" i="21" l="1"/>
  <c r="R29" i="21"/>
  <c r="R28" i="21"/>
  <c r="I61" i="21"/>
  <c r="J61" i="21"/>
  <c r="K61" i="21"/>
  <c r="H60" i="21"/>
  <c r="M60" i="21"/>
  <c r="Q30" i="21" l="1"/>
  <c r="K62" i="21"/>
  <c r="P62" i="21"/>
  <c r="J62" i="21"/>
  <c r="O62" i="21" s="1"/>
  <c r="P61" i="21"/>
  <c r="I62" i="21"/>
  <c r="N62" i="21"/>
  <c r="O61" i="21"/>
  <c r="N61" i="21"/>
  <c r="H61" i="21"/>
  <c r="M61" i="21" s="1"/>
  <c r="Q31" i="21" l="1"/>
  <c r="R31" i="21" s="1"/>
  <c r="R30" i="21"/>
  <c r="I63" i="21"/>
  <c r="H62" i="21"/>
  <c r="M62" i="21" s="1"/>
  <c r="J63" i="21"/>
  <c r="O63" i="21" s="1"/>
  <c r="K63" i="21"/>
  <c r="Q32" i="21" l="1"/>
  <c r="I64" i="21"/>
  <c r="K64" i="21"/>
  <c r="P64" i="21" s="1"/>
  <c r="N63" i="21"/>
  <c r="J64" i="21"/>
  <c r="O64" i="21" s="1"/>
  <c r="H63" i="21"/>
  <c r="P63" i="21"/>
  <c r="Q33" i="21" l="1"/>
  <c r="R33" i="21" s="1"/>
  <c r="R32" i="21"/>
  <c r="H64" i="21"/>
  <c r="M63" i="21"/>
  <c r="J65" i="21"/>
  <c r="I65" i="21"/>
  <c r="N65" i="21" s="1"/>
  <c r="K65" i="21"/>
  <c r="N64" i="21"/>
  <c r="Q34" i="21" l="1"/>
  <c r="H65" i="21"/>
  <c r="M65" i="21" s="1"/>
  <c r="J66" i="21"/>
  <c r="O66" i="21"/>
  <c r="K66" i="21"/>
  <c r="P66" i="21" s="1"/>
  <c r="O65" i="21"/>
  <c r="P65" i="21"/>
  <c r="I66" i="21"/>
  <c r="N66" i="21" s="1"/>
  <c r="M64" i="21"/>
  <c r="Q35" i="21" l="1"/>
  <c r="R34" i="21"/>
  <c r="K67" i="21"/>
  <c r="P67" i="21" s="1"/>
  <c r="J67" i="21"/>
  <c r="I67" i="21"/>
  <c r="H66" i="21"/>
  <c r="M66" i="21"/>
  <c r="Q36" i="21" l="1"/>
  <c r="R36" i="21" s="1"/>
  <c r="R35" i="21"/>
  <c r="I68" i="21"/>
  <c r="J68" i="21"/>
  <c r="O68" i="21" s="1"/>
  <c r="O67" i="21"/>
  <c r="K68" i="21"/>
  <c r="P68" i="21" s="1"/>
  <c r="N67" i="21"/>
  <c r="H67" i="21"/>
  <c r="M67" i="21" s="1"/>
  <c r="Q37" i="21" l="1"/>
  <c r="I69" i="21"/>
  <c r="K69" i="21"/>
  <c r="P69" i="21" s="1"/>
  <c r="H68" i="21"/>
  <c r="M68" i="21" s="1"/>
  <c r="J69" i="21"/>
  <c r="N68" i="21"/>
  <c r="Q38" i="21" l="1"/>
  <c r="R38" i="21" s="1"/>
  <c r="R37" i="21"/>
  <c r="J70" i="21"/>
  <c r="O70" i="21"/>
  <c r="K70" i="21"/>
  <c r="H69" i="21"/>
  <c r="I70" i="21"/>
  <c r="N70" i="21"/>
  <c r="O69" i="21"/>
  <c r="N69" i="21"/>
  <c r="J71" i="21" l="1"/>
  <c r="K71" i="21"/>
  <c r="I71" i="21"/>
  <c r="N71" i="21" s="1"/>
  <c r="H70" i="21"/>
  <c r="M70" i="21" s="1"/>
  <c r="M69" i="21"/>
  <c r="P70" i="21"/>
  <c r="J72" i="21" l="1"/>
  <c r="O72" i="21" s="1"/>
  <c r="I72" i="21"/>
  <c r="N72" i="21"/>
  <c r="K72" i="21"/>
  <c r="P72" i="21"/>
  <c r="P71" i="21"/>
  <c r="H71" i="21"/>
  <c r="O71" i="21"/>
  <c r="H72" i="21" l="1"/>
  <c r="M72" i="21" s="1"/>
  <c r="M71" i="21"/>
  <c r="J73" i="21"/>
  <c r="K73" i="21"/>
  <c r="I73" i="21"/>
  <c r="N73" i="21" s="1"/>
  <c r="K74" i="21" l="1"/>
  <c r="P74" i="21" s="1"/>
  <c r="J74" i="21"/>
  <c r="O74" i="21" s="1"/>
  <c r="O73" i="21"/>
  <c r="P73" i="21"/>
  <c r="I74" i="21"/>
  <c r="N74" i="21" s="1"/>
  <c r="H73" i="21"/>
  <c r="M73" i="21" s="1"/>
  <c r="H74" i="21" l="1"/>
  <c r="M74" i="21" s="1"/>
</calcChain>
</file>

<file path=xl/sharedStrings.xml><?xml version="1.0" encoding="utf-8"?>
<sst xmlns="http://schemas.openxmlformats.org/spreadsheetml/2006/main" count="90" uniqueCount="63">
  <si>
    <t>Source:</t>
  </si>
  <si>
    <t>Notes</t>
  </si>
  <si>
    <t>LDVs</t>
  </si>
  <si>
    <t>HDVs</t>
  </si>
  <si>
    <t>aircraft</t>
  </si>
  <si>
    <t>ships</t>
  </si>
  <si>
    <t>motorbikes</t>
  </si>
  <si>
    <t>freight</t>
  </si>
  <si>
    <t>passenger</t>
  </si>
  <si>
    <t>k</t>
  </si>
  <si>
    <t>VSCSP Vehicle Survival Curve Shape Parameter</t>
  </si>
  <si>
    <t>lambda</t>
  </si>
  <si>
    <t>shape</t>
  </si>
  <si>
    <t>weibull parameters</t>
  </si>
  <si>
    <t>% original fleet</t>
  </si>
  <si>
    <t>Annual retirement</t>
  </si>
  <si>
    <t>annual retirement</t>
  </si>
  <si>
    <t>cumulative retirement</t>
  </si>
  <si>
    <t>scale</t>
  </si>
  <si>
    <t>gamma</t>
  </si>
  <si>
    <t>%original fleet</t>
  </si>
  <si>
    <t>LOGIT LAMBDA</t>
  </si>
  <si>
    <t>LOGIT LIFETIME</t>
  </si>
  <si>
    <t>Survival Rates</t>
  </si>
  <si>
    <t>Remaining Fleet</t>
  </si>
  <si>
    <t>Annual Retirements</t>
  </si>
  <si>
    <r>
      <rPr>
        <b/>
        <sz val="10"/>
        <rFont val="Times New Roman"/>
        <family val="1"/>
      </rPr>
      <t>Age</t>
    </r>
  </si>
  <si>
    <r>
      <rPr>
        <b/>
        <sz val="10"/>
        <rFont val="Times New Roman"/>
        <family val="1"/>
      </rPr>
      <t>Motorcycles</t>
    </r>
  </si>
  <si>
    <r>
      <rPr>
        <b/>
        <sz val="10"/>
        <rFont val="Times New Roman"/>
        <family val="1"/>
      </rPr>
      <t>Passenger Cars</t>
    </r>
  </si>
  <si>
    <r>
      <rPr>
        <b/>
        <sz val="10"/>
        <rFont val="Times New Roman"/>
        <family val="1"/>
      </rPr>
      <t>Light-duty Trucks (Passenger and Light Commercial)</t>
    </r>
  </si>
  <si>
    <r>
      <rPr>
        <b/>
        <sz val="10"/>
        <rFont val="Times New Roman"/>
        <family val="1"/>
      </rPr>
      <t>Heavy-duty Vehicles (Buses, Single-Unit Trucks, and Combination Trucks)</t>
    </r>
  </si>
  <si>
    <t>Logit Curves</t>
  </si>
  <si>
    <t>Logit Parameteres</t>
  </si>
  <si>
    <t>Average Lifetime</t>
  </si>
  <si>
    <t>Shape</t>
  </si>
  <si>
    <t>Age</t>
  </si>
  <si>
    <t xml:space="preserve">rail </t>
  </si>
  <si>
    <t>logit shape (dimensionless)</t>
  </si>
  <si>
    <t>On-road Vehicles</t>
  </si>
  <si>
    <t>EPA</t>
  </si>
  <si>
    <t>Population and Activity of Onroad Vehicles in MOVES3</t>
  </si>
  <si>
    <t>https://www.epa.gov/sites/production/files/2021-04/documents/420r21012.pdf</t>
  </si>
  <si>
    <t>Table C-1 Vehicle survival rates by age (note that there is an error in year 30 and a previous version was used in this spreadsheet)</t>
  </si>
  <si>
    <t>Aviation</t>
  </si>
  <si>
    <t>Ships</t>
  </si>
  <si>
    <t>Rail</t>
  </si>
  <si>
    <t>Boeing</t>
  </si>
  <si>
    <t>Key Findings on Airplane Economic Life</t>
  </si>
  <si>
    <t>http://www.boeing.com/assets/pdf/commercial/aircraft_economic_life_whitepaper.pdf</t>
  </si>
  <si>
    <t>Exhibit 3</t>
  </si>
  <si>
    <t>ICCT</t>
  </si>
  <si>
    <t>https://theicct.org/sites/default/files/publications/ICCT_ShipEfficiency_20130723.pdf</t>
  </si>
  <si>
    <t>Long-term potential for increased shipping efficiency through adoptions of industry-leading practices</t>
  </si>
  <si>
    <t>Table 3</t>
  </si>
  <si>
    <t>https://nepis.epa.gov/Exe/ZyPDF.cgi/P10023S4.PDF?Dockey=P10023S4.PDF</t>
  </si>
  <si>
    <t>Regulatory Imapct Analysis: Control of Emissions of Air Pollution fro Locomotive Engines and Marine Compression Igniition Enginges Less than 30 Liters per Cylinder</t>
  </si>
  <si>
    <t>Page 1-50, comment on fleet turnover equallying 30 years</t>
  </si>
  <si>
    <t>This variable contains the logit shape parameters used in estimating vehicle survival rates.</t>
  </si>
  <si>
    <t>For rail, we make some assumptions based on a description of the stock turnover.</t>
  </si>
  <si>
    <t>For motobikes, the fit is poor, but the data is fairly neglible in the US.</t>
  </si>
  <si>
    <t>There is a known issue when the scale parameter is less than 5, at which point the year 1</t>
  </si>
  <si>
    <t>retirements are too large, so we giev up some precision in the retirements functions to</t>
  </si>
  <si>
    <t>avoid this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</si>
</sst>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###0;###0"/>
    <numFmt numFmtId="168" formatCode="###0.000;###0.000"/>
    <numFmt numFmtId="170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name val="Times New Roman"/>
      <family val="1"/>
    </font>
    <font>
      <sz val="10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5" fillId="0" borderId="0" xfId="8"/>
    <xf numFmtId="0" fontId="9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top" wrapText="1"/>
    </xf>
    <xf numFmtId="167" fontId="10" fillId="0" borderId="5" xfId="0" applyNumberFormat="1" applyFont="1" applyBorder="1" applyAlignment="1">
      <alignment vertical="top" wrapText="1"/>
    </xf>
    <xf numFmtId="168" fontId="10" fillId="0" borderId="5" xfId="0" applyNumberFormat="1" applyFont="1" applyBorder="1" applyAlignment="1">
      <alignment horizontal="left" vertical="top" wrapText="1"/>
    </xf>
    <xf numFmtId="168" fontId="10" fillId="0" borderId="5" xfId="0" applyNumberFormat="1" applyFont="1" applyBorder="1" applyAlignment="1">
      <alignment horizontal="center" vertical="top" wrapText="1"/>
    </xf>
    <xf numFmtId="168" fontId="10" fillId="0" borderId="0" xfId="0" applyNumberFormat="1" applyFont="1" applyAlignment="1">
      <alignment horizontal="center" vertical="top" wrapText="1"/>
    </xf>
    <xf numFmtId="170" fontId="0" fillId="0" borderId="0" xfId="0" applyNumberFormat="1"/>
    <xf numFmtId="168" fontId="6" fillId="3" borderId="0" xfId="9" applyNumberFormat="1" applyAlignment="1">
      <alignment horizontal="center" vertical="top" wrapText="1"/>
    </xf>
    <xf numFmtId="0" fontId="6" fillId="3" borderId="0" xfId="9"/>
    <xf numFmtId="168" fontId="7" fillId="4" borderId="0" xfId="10" applyNumberFormat="1" applyAlignment="1">
      <alignment horizontal="center" vertical="top" wrapText="1"/>
    </xf>
    <xf numFmtId="0" fontId="7" fillId="4" borderId="0" xfId="10"/>
    <xf numFmtId="168" fontId="8" fillId="5" borderId="0" xfId="11" applyNumberFormat="1" applyAlignment="1">
      <alignment horizontal="center" vertical="top" wrapText="1"/>
    </xf>
    <xf numFmtId="0" fontId="8" fillId="5" borderId="0" xfId="11"/>
  </cellXfs>
  <cellStyles count="12">
    <cellStyle name="Bad" xfId="10" builtinId="27"/>
    <cellStyle name="Body: normal cell" xfId="4" xr:uid="{00000000-0005-0000-0000-000000000000}"/>
    <cellStyle name="Font: Calibri, 9pt regular" xfId="6" xr:uid="{00000000-0005-0000-0000-000002000000}"/>
    <cellStyle name="Footnotes: top row" xfId="2" xr:uid="{00000000-0005-0000-0000-000003000000}"/>
    <cellStyle name="Good" xfId="9" builtinId="26"/>
    <cellStyle name="Header: bottom row" xfId="5" xr:uid="{00000000-0005-0000-0000-000004000000}"/>
    <cellStyle name="Hyperlink" xfId="8" builtinId="8"/>
    <cellStyle name="Neutral" xfId="11" builtinId="2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Motorbikes'!$Q$8:$Q$39</c:f>
              <c:numCache>
                <c:formatCode>General</c:formatCode>
                <c:ptCount val="32"/>
                <c:pt idx="0">
                  <c:v>1</c:v>
                </c:pt>
                <c:pt idx="1">
                  <c:v>0.99585496409708563</c:v>
                </c:pt>
                <c:pt idx="2">
                  <c:v>0.99043987031688163</c:v>
                </c:pt>
                <c:pt idx="3">
                  <c:v>0.98338258686653468</c:v>
                </c:pt>
                <c:pt idx="4">
                  <c:v>0.97421398919031454</c:v>
                </c:pt>
                <c:pt idx="5">
                  <c:v>0.96235115661133974</c:v>
                </c:pt>
                <c:pt idx="6">
                  <c:v>0.94708384347608565</c:v>
                </c:pt>
                <c:pt idx="7">
                  <c:v>0.92756976559496673</c:v>
                </c:pt>
                <c:pt idx="8">
                  <c:v>0.90284743788604749</c:v>
                </c:pt>
                <c:pt idx="9">
                  <c:v>0.87187890492930498</c:v>
                </c:pt>
                <c:pt idx="10">
                  <c:v>0.83363737139977978</c:v>
                </c:pt>
                <c:pt idx="11">
                  <c:v>0.78725361021097784</c:v>
                </c:pt>
                <c:pt idx="12">
                  <c:v>0.73222561914572826</c:v>
                </c:pt>
                <c:pt idx="13">
                  <c:v>0.66867365840463178</c:v>
                </c:pt>
                <c:pt idx="14">
                  <c:v>0.59758713413767695</c:v>
                </c:pt>
                <c:pt idx="15">
                  <c:v>0.52097165260597911</c:v>
                </c:pt>
                <c:pt idx="16">
                  <c:v>0.44179004759020402</c:v>
                </c:pt>
                <c:pt idx="17">
                  <c:v>0.36363162830064061</c:v>
                </c:pt>
                <c:pt idx="18">
                  <c:v>0.29014698381858961</c:v>
                </c:pt>
                <c:pt idx="19">
                  <c:v>0.22440759886136846</c:v>
                </c:pt>
                <c:pt idx="20">
                  <c:v>0.16840886050929973</c:v>
                </c:pt>
                <c:pt idx="21">
                  <c:v>0.12287832331111681</c:v>
                </c:pt>
                <c:pt idx="22">
                  <c:v>8.740986538343036E-2</c:v>
                </c:pt>
                <c:pt idx="23">
                  <c:v>6.0812552296961031E-2</c:v>
                </c:pt>
                <c:pt idx="24">
                  <c:v>4.1514309641353997E-2</c:v>
                </c:pt>
                <c:pt idx="25">
                  <c:v>2.7896302731826108E-2</c:v>
                </c:pt>
                <c:pt idx="26">
                  <c:v>1.8505097102620445E-2</c:v>
                </c:pt>
                <c:pt idx="27">
                  <c:v>1.2148605524763807E-2</c:v>
                </c:pt>
                <c:pt idx="28">
                  <c:v>7.9100318282942506E-3</c:v>
                </c:pt>
                <c:pt idx="29">
                  <c:v>5.1169534850822075E-3</c:v>
                </c:pt>
                <c:pt idx="30">
                  <c:v>3.2934057205075318E-3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6-424D-BEDF-191E27D0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13680"/>
        <c:axId val="472514336"/>
      </c:lineChart>
      <c:catAx>
        <c:axId val="47251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14336"/>
        <c:crosses val="autoZero"/>
        <c:auto val="1"/>
        <c:lblAlgn val="ctr"/>
        <c:lblOffset val="100"/>
        <c:noMultiLvlLbl val="0"/>
      </c:catAx>
      <c:valAx>
        <c:axId val="4725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tx>
            <c:v>Weibull cum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Motorbikes'!$T$9:$T$38</c:f>
              <c:numCache>
                <c:formatCode>General</c:formatCode>
                <c:ptCount val="30"/>
                <c:pt idx="0">
                  <c:v>2.962524048837345E-4</c:v>
                </c:pt>
                <c:pt idx="1">
                  <c:v>2.0713108560412863E-3</c:v>
                </c:pt>
                <c:pt idx="2">
                  <c:v>5.6005219020143215E-3</c:v>
                </c:pt>
                <c:pt idx="3">
                  <c:v>1.0816211944904452E-2</c:v>
                </c:pt>
                <c:pt idx="4">
                  <c:v>1.7575258590869947E-2</c:v>
                </c:pt>
                <c:pt idx="5">
                  <c:v>2.5635444770556792E-2</c:v>
                </c:pt>
                <c:pt idx="6">
                  <c:v>3.4640930528515246E-2</c:v>
                </c:pt>
                <c:pt idx="7">
                  <c:v>4.4121235505288126E-2</c:v>
                </c:pt>
                <c:pt idx="8">
                  <c:v>5.3507531623446458E-2</c:v>
                </c:pt>
                <c:pt idx="9">
                  <c:v>6.216822266757327E-2</c:v>
                </c:pt>
                <c:pt idx="10">
                  <c:v>6.9462737480749381E-2</c:v>
                </c:pt>
                <c:pt idx="11">
                  <c:v>7.48085538796186E-2</c:v>
                </c:pt>
                <c:pt idx="12">
                  <c:v>7.7752479864273805E-2</c:v>
                </c:pt>
                <c:pt idx="13">
                  <c:v>7.8034242661927378E-2</c:v>
                </c:pt>
                <c:pt idx="14">
                  <c:v>7.5629624147894869E-2</c:v>
                </c:pt>
                <c:pt idx="15">
                  <c:v>7.076254553982575E-2</c:v>
                </c:pt>
                <c:pt idx="16">
                  <c:v>6.388071865473946E-2</c:v>
                </c:pt>
                <c:pt idx="17">
                  <c:v>5.5596843381742173E-2</c:v>
                </c:pt>
                <c:pt idx="18">
                  <c:v>4.6605051717747037E-2</c:v>
                </c:pt>
                <c:pt idx="19">
                  <c:v>3.7588171679762555E-2</c:v>
                </c:pt>
                <c:pt idx="20">
                  <c:v>2.9133528817316526E-2</c:v>
                </c:pt>
                <c:pt idx="21">
                  <c:v>2.1672601158374223E-2</c:v>
                </c:pt>
                <c:pt idx="22">
                  <c:v>1.5453542332634945E-2</c:v>
                </c:pt>
                <c:pt idx="23">
                  <c:v>1.0547339027576055E-2</c:v>
                </c:pt>
                <c:pt idx="24">
                  <c:v>6.88072621650581E-3</c:v>
                </c:pt>
                <c:pt idx="25">
                  <c:v>4.2841429258492474E-3</c:v>
                </c:pt>
                <c:pt idx="26">
                  <c:v>2.5420230208669696E-3</c:v>
                </c:pt>
                <c:pt idx="27">
                  <c:v>1.435212870248083E-3</c:v>
                </c:pt>
                <c:pt idx="28">
                  <c:v>7.6983844443664993E-4</c:v>
                </c:pt>
                <c:pt idx="29">
                  <c:v>3.9169275591433879E-4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7-41B5-8973-245AC7E2F3A2}"/>
            </c:ext>
          </c:extLst>
        </c:ser>
        <c:ser>
          <c:idx val="4"/>
          <c:order val="4"/>
          <c:tx>
            <c:v>Weibull annual custom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Motorbikes'!$U$8:$U$38</c:f>
              <c:numCache>
                <c:formatCode>General</c:formatCode>
                <c:ptCount val="31"/>
                <c:pt idx="0">
                  <c:v>0</c:v>
                </c:pt>
                <c:pt idx="1">
                  <c:v>7.2538150285879585E-11</c:v>
                </c:pt>
                <c:pt idx="2">
                  <c:v>3.7139532670770774E-8</c:v>
                </c:pt>
                <c:pt idx="3">
                  <c:v>1.4277678005306647E-6</c:v>
                </c:pt>
                <c:pt idx="4">
                  <c:v>1.9015296234433038E-5</c:v>
                </c:pt>
                <c:pt idx="5">
                  <c:v>1.4166603907851276E-4</c:v>
                </c:pt>
                <c:pt idx="6">
                  <c:v>7.3069686540754356E-4</c:v>
                </c:pt>
                <c:pt idx="7">
                  <c:v>2.9211842982661989E-3</c:v>
                </c:pt>
                <c:pt idx="8">
                  <c:v>9.6603699819465295E-3</c:v>
                </c:pt>
                <c:pt idx="9">
                  <c:v>2.740089026520931E-2</c:v>
                </c:pt>
                <c:pt idx="10">
                  <c:v>6.7462675138008535E-2</c:v>
                </c:pt>
                <c:pt idx="11">
                  <c:v>0.14170663532509364</c:v>
                </c:pt>
                <c:pt idx="12">
                  <c:v>0.23885807290217517</c:v>
                </c:pt>
                <c:pt idx="13">
                  <c:v>0.28298418551649412</c:v>
                </c:pt>
                <c:pt idx="14">
                  <c:v>0.18385786762125486</c:v>
                </c:pt>
                <c:pt idx="15">
                  <c:v>4.2537385049648498E-2</c:v>
                </c:pt>
                <c:pt idx="16">
                  <c:v>1.7134199222364251E-3</c:v>
                </c:pt>
                <c:pt idx="17">
                  <c:v>3.833872235998762E-6</c:v>
                </c:pt>
                <c:pt idx="18">
                  <c:v>8.1284035147309221E-11</c:v>
                </c:pt>
                <c:pt idx="19">
                  <c:v>1.13422935999052E-18</c:v>
                </c:pt>
                <c:pt idx="20">
                  <c:v>2.0457285186641321E-31</c:v>
                </c:pt>
                <c:pt idx="21">
                  <c:v>1.6369944122513668E-51</c:v>
                </c:pt>
                <c:pt idx="22">
                  <c:v>1.8657891869850182E-82</c:v>
                </c:pt>
                <c:pt idx="23">
                  <c:v>4.0786531852197607E-129</c:v>
                </c:pt>
                <c:pt idx="24">
                  <c:v>3.4939283015877603E-198</c:v>
                </c:pt>
                <c:pt idx="25">
                  <c:v>1.0157454503789799E-298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7-41B5-8973-245AC7E2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79872"/>
        <c:axId val="468974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Logit cum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'LDVs, HDVs, Motorbikes'!$Q$8:$Q$39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0.99585496409708563</c:v>
                      </c:pt>
                      <c:pt idx="2">
                        <c:v>0.99043987031688163</c:v>
                      </c:pt>
                      <c:pt idx="3">
                        <c:v>0.98338258686653468</c:v>
                      </c:pt>
                      <c:pt idx="4">
                        <c:v>0.97421398919031454</c:v>
                      </c:pt>
                      <c:pt idx="5">
                        <c:v>0.96235115661133974</c:v>
                      </c:pt>
                      <c:pt idx="6">
                        <c:v>0.94708384347608565</c:v>
                      </c:pt>
                      <c:pt idx="7">
                        <c:v>0.92756976559496673</c:v>
                      </c:pt>
                      <c:pt idx="8">
                        <c:v>0.90284743788604749</c:v>
                      </c:pt>
                      <c:pt idx="9">
                        <c:v>0.87187890492930498</c:v>
                      </c:pt>
                      <c:pt idx="10">
                        <c:v>0.83363737139977978</c:v>
                      </c:pt>
                      <c:pt idx="11">
                        <c:v>0.78725361021097784</c:v>
                      </c:pt>
                      <c:pt idx="12">
                        <c:v>0.73222561914572826</c:v>
                      </c:pt>
                      <c:pt idx="13">
                        <c:v>0.66867365840463178</c:v>
                      </c:pt>
                      <c:pt idx="14">
                        <c:v>0.59758713413767695</c:v>
                      </c:pt>
                      <c:pt idx="15">
                        <c:v>0.52097165260597911</c:v>
                      </c:pt>
                      <c:pt idx="16">
                        <c:v>0.44179004759020402</c:v>
                      </c:pt>
                      <c:pt idx="17">
                        <c:v>0.36363162830064061</c:v>
                      </c:pt>
                      <c:pt idx="18">
                        <c:v>0.29014698381858961</c:v>
                      </c:pt>
                      <c:pt idx="19">
                        <c:v>0.22440759886136846</c:v>
                      </c:pt>
                      <c:pt idx="20">
                        <c:v>0.16840886050929973</c:v>
                      </c:pt>
                      <c:pt idx="21">
                        <c:v>0.12287832331111681</c:v>
                      </c:pt>
                      <c:pt idx="22">
                        <c:v>8.740986538343036E-2</c:v>
                      </c:pt>
                      <c:pt idx="23">
                        <c:v>6.0812552296961031E-2</c:v>
                      </c:pt>
                      <c:pt idx="24">
                        <c:v>4.1514309641353997E-2</c:v>
                      </c:pt>
                      <c:pt idx="25">
                        <c:v>2.7896302731826108E-2</c:v>
                      </c:pt>
                      <c:pt idx="26">
                        <c:v>1.8505097102620445E-2</c:v>
                      </c:pt>
                      <c:pt idx="27">
                        <c:v>1.2148605524763807E-2</c:v>
                      </c:pt>
                      <c:pt idx="28">
                        <c:v>7.9100318282942506E-3</c:v>
                      </c:pt>
                      <c:pt idx="29">
                        <c:v>5.1169534850822075E-3</c:v>
                      </c:pt>
                      <c:pt idx="30">
                        <c:v>3.2934057205075318E-3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77-41B5-8973-245AC7E2F3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Weibull cum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'LDVs, HDVs, Motorbikes'!$S$9:$S$39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0.99970374759511627</c:v>
                      </c:pt>
                      <c:pt idx="1">
                        <c:v>0.99763243673907498</c:v>
                      </c:pt>
                      <c:pt idx="2">
                        <c:v>0.99203191483706066</c:v>
                      </c:pt>
                      <c:pt idx="3">
                        <c:v>0.98121570289215621</c:v>
                      </c:pt>
                      <c:pt idx="4">
                        <c:v>0.96364044430128626</c:v>
                      </c:pt>
                      <c:pt idx="5">
                        <c:v>0.93800499953072947</c:v>
                      </c:pt>
                      <c:pt idx="6">
                        <c:v>0.90336406900221422</c:v>
                      </c:pt>
                      <c:pt idx="7">
                        <c:v>0.8592428334969261</c:v>
                      </c:pt>
                      <c:pt idx="8">
                        <c:v>0.80573530187347964</c:v>
                      </c:pt>
                      <c:pt idx="9">
                        <c:v>0.74356707920590637</c:v>
                      </c:pt>
                      <c:pt idx="10">
                        <c:v>0.67410434172515699</c:v>
                      </c:pt>
                      <c:pt idx="11">
                        <c:v>0.59929578784553839</c:v>
                      </c:pt>
                      <c:pt idx="12">
                        <c:v>0.52154330798126458</c:v>
                      </c:pt>
                      <c:pt idx="13">
                        <c:v>0.4435090653193372</c:v>
                      </c:pt>
                      <c:pt idx="14">
                        <c:v>0.36787944117144233</c:v>
                      </c:pt>
                      <c:pt idx="15">
                        <c:v>0.29711689563161658</c:v>
                      </c:pt>
                      <c:pt idx="16">
                        <c:v>0.23323617697687712</c:v>
                      </c:pt>
                      <c:pt idx="17">
                        <c:v>0.17763933359513495</c:v>
                      </c:pt>
                      <c:pt idx="18">
                        <c:v>0.13103428187738791</c:v>
                      </c:pt>
                      <c:pt idx="19">
                        <c:v>9.3446110197625359E-2</c:v>
                      </c:pt>
                      <c:pt idx="20">
                        <c:v>6.4312581380308834E-2</c:v>
                      </c:pt>
                      <c:pt idx="21">
                        <c:v>4.2639980221934611E-2</c:v>
                      </c:pt>
                      <c:pt idx="22">
                        <c:v>2.7186437889299666E-2</c:v>
                      </c:pt>
                      <c:pt idx="23">
                        <c:v>1.6639098861723611E-2</c:v>
                      </c:pt>
                      <c:pt idx="24">
                        <c:v>9.7583726452178006E-3</c:v>
                      </c:pt>
                      <c:pt idx="25">
                        <c:v>5.4742297193685532E-3</c:v>
                      </c:pt>
                      <c:pt idx="26">
                        <c:v>2.9322066985015835E-3</c:v>
                      </c:pt>
                      <c:pt idx="27">
                        <c:v>1.4969938282535006E-3</c:v>
                      </c:pt>
                      <c:pt idx="28">
                        <c:v>7.2715538381685064E-4</c:v>
                      </c:pt>
                      <c:pt idx="29">
                        <c:v>3.3546262790251185E-4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77-41B5-8973-245AC7E2F3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Logit annual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'LDVs, HDVs, Motorbikes'!$R$8:$R$38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4.1450359029143735E-3</c:v>
                      </c:pt>
                      <c:pt idx="2">
                        <c:v>5.4150937802039945E-3</c:v>
                      </c:pt>
                      <c:pt idx="3">
                        <c:v>7.0572834503469517E-3</c:v>
                      </c:pt>
                      <c:pt idx="4">
                        <c:v>9.168597676220136E-3</c:v>
                      </c:pt>
                      <c:pt idx="5">
                        <c:v>1.1862832578974802E-2</c:v>
                      </c:pt>
                      <c:pt idx="6">
                        <c:v>1.526731313525409E-2</c:v>
                      </c:pt>
                      <c:pt idx="7">
                        <c:v>1.9514077881118919E-2</c:v>
                      </c:pt>
                      <c:pt idx="8">
                        <c:v>2.4722327708919245E-2</c:v>
                      </c:pt>
                      <c:pt idx="9">
                        <c:v>3.0968532956742512E-2</c:v>
                      </c:pt>
                      <c:pt idx="10">
                        <c:v>3.8241533529525196E-2</c:v>
                      </c:pt>
                      <c:pt idx="11">
                        <c:v>4.6383761188801942E-2</c:v>
                      </c:pt>
                      <c:pt idx="12">
                        <c:v>5.5027991065249582E-2</c:v>
                      </c:pt>
                      <c:pt idx="13">
                        <c:v>6.355196074109648E-2</c:v>
                      </c:pt>
                      <c:pt idx="14">
                        <c:v>7.1086524266954831E-2</c:v>
                      </c:pt>
                      <c:pt idx="15">
                        <c:v>7.6615481531697838E-2</c:v>
                      </c:pt>
                      <c:pt idx="16">
                        <c:v>7.9181605015775092E-2</c:v>
                      </c:pt>
                      <c:pt idx="17">
                        <c:v>7.8158419289563408E-2</c:v>
                      </c:pt>
                      <c:pt idx="18">
                        <c:v>7.3484644482050998E-2</c:v>
                      </c:pt>
                      <c:pt idx="19">
                        <c:v>6.5739384957221147E-2</c:v>
                      </c:pt>
                      <c:pt idx="20">
                        <c:v>5.5998738352068728E-2</c:v>
                      </c:pt>
                      <c:pt idx="21">
                        <c:v>4.5530537198182924E-2</c:v>
                      </c:pt>
                      <c:pt idx="22">
                        <c:v>3.546845792768645E-2</c:v>
                      </c:pt>
                      <c:pt idx="23">
                        <c:v>2.6597313086469329E-2</c:v>
                      </c:pt>
                      <c:pt idx="24">
                        <c:v>1.9298242655607034E-2</c:v>
                      </c:pt>
                      <c:pt idx="25">
                        <c:v>1.3618006909527889E-2</c:v>
                      </c:pt>
                      <c:pt idx="26">
                        <c:v>9.391205629205663E-3</c:v>
                      </c:pt>
                      <c:pt idx="27">
                        <c:v>6.3564915778566381E-3</c:v>
                      </c:pt>
                      <c:pt idx="28">
                        <c:v>4.2385736964695563E-3</c:v>
                      </c:pt>
                      <c:pt idx="29">
                        <c:v>2.793078343212043E-3</c:v>
                      </c:pt>
                      <c:pt idx="30">
                        <c:v>1.8235477645746757E-3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77-41B5-8973-245AC7E2F3A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'LDVs, HDVs, Motorbikes'!$X$9:$X$37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3.5936025814201633E-3</c:v>
                      </c:pt>
                      <c:pt idx="1">
                        <c:v>1.6265231121381785E-3</c:v>
                      </c:pt>
                      <c:pt idx="2">
                        <c:v>2.3571155743024041E-3</c:v>
                      </c:pt>
                      <c:pt idx="3">
                        <c:v>3.4097013627324424E-3</c:v>
                      </c:pt>
                      <c:pt idx="4">
                        <c:v>4.9194490812215497E-3</c:v>
                      </c:pt>
                      <c:pt idx="5">
                        <c:v>7.0709781982108977E-3</c:v>
                      </c:pt>
                      <c:pt idx="6">
                        <c:v>1.010860847867856E-2</c:v>
                      </c:pt>
                      <c:pt idx="7">
                        <c:v>1.433989478886244E-2</c:v>
                      </c:pt>
                      <c:pt idx="8">
                        <c:v>2.0120817962062443E-2</c:v>
                      </c:pt>
                      <c:pt idx="9">
                        <c:v>2.780277375948037E-2</c:v>
                      </c:pt>
                      <c:pt idx="10">
                        <c:v>3.7614775298719927E-2</c:v>
                      </c:pt>
                      <c:pt idx="11">
                        <c:v>4.9461283608526974E-2</c:v>
                      </c:pt>
                      <c:pt idx="12">
                        <c:v>6.2659489326015394E-2</c:v>
                      </c:pt>
                      <c:pt idx="13">
                        <c:v>7.5736287692235282E-2</c:v>
                      </c:pt>
                      <c:pt idx="14">
                        <c:v>8.6512099221323302E-2</c:v>
                      </c:pt>
                      <c:pt idx="15">
                        <c:v>9.2666599954069673E-2</c:v>
                      </c:pt>
                      <c:pt idx="16">
                        <c:v>9.2666599954069728E-2</c:v>
                      </c:pt>
                      <c:pt idx="17">
                        <c:v>8.6512099221323246E-2</c:v>
                      </c:pt>
                      <c:pt idx="18">
                        <c:v>7.573628769223531E-2</c:v>
                      </c:pt>
                      <c:pt idx="19">
                        <c:v>6.2659489326015366E-2</c:v>
                      </c:pt>
                      <c:pt idx="20">
                        <c:v>4.9461283608527085E-2</c:v>
                      </c:pt>
                      <c:pt idx="21">
                        <c:v>3.7614775298719774E-2</c:v>
                      </c:pt>
                      <c:pt idx="22">
                        <c:v>2.7802773759480384E-2</c:v>
                      </c:pt>
                      <c:pt idx="23">
                        <c:v>2.0120817962062325E-2</c:v>
                      </c:pt>
                      <c:pt idx="24">
                        <c:v>1.4339894788862655E-2</c:v>
                      </c:pt>
                      <c:pt idx="25">
                        <c:v>1.0108608478678512E-2</c:v>
                      </c:pt>
                      <c:pt idx="26">
                        <c:v>7.0709781982109012E-3</c:v>
                      </c:pt>
                      <c:pt idx="27">
                        <c:v>4.9194490812215341E-3</c:v>
                      </c:pt>
                      <c:pt idx="28">
                        <c:v>3.4097013627323687E-3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77-41B5-8973-245AC7E2F3A2}"/>
                  </c:ext>
                </c:extLst>
              </c15:ser>
            </c15:filteredLineSeries>
          </c:ext>
        </c:extLst>
      </c:lineChart>
      <c:catAx>
        <c:axId val="46897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4952"/>
        <c:crosses val="autoZero"/>
        <c:auto val="1"/>
        <c:lblAlgn val="ctr"/>
        <c:lblOffset val="100"/>
        <c:noMultiLvlLbl val="0"/>
      </c:catAx>
      <c:valAx>
        <c:axId val="4689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Empirical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Motorbikes'!$I$44:$I$74</c:f>
              <c:numCache>
                <c:formatCode>General</c:formatCode>
                <c:ptCount val="31"/>
                <c:pt idx="0" formatCode="###0.000;###0.000">
                  <c:v>1</c:v>
                </c:pt>
                <c:pt idx="1">
                  <c:v>0.997</c:v>
                </c:pt>
                <c:pt idx="2">
                  <c:v>0.99400900000000003</c:v>
                </c:pt>
                <c:pt idx="3">
                  <c:v>0.98705093700000002</c:v>
                </c:pt>
                <c:pt idx="4">
                  <c:v>0.97718042763000001</c:v>
                </c:pt>
                <c:pt idx="5">
                  <c:v>0.96349990164318</c:v>
                </c:pt>
                <c:pt idx="6">
                  <c:v>0.94519340351195957</c:v>
                </c:pt>
                <c:pt idx="7">
                  <c:v>0.9225087618276725</c:v>
                </c:pt>
                <c:pt idx="8">
                  <c:v>0.89575600773467001</c:v>
                </c:pt>
                <c:pt idx="9">
                  <c:v>0.86440454746395656</c:v>
                </c:pt>
                <c:pt idx="10">
                  <c:v>0.82896396101793435</c:v>
                </c:pt>
                <c:pt idx="11">
                  <c:v>0.79000265485009136</c:v>
                </c:pt>
                <c:pt idx="12">
                  <c:v>0.72048242122328332</c:v>
                </c:pt>
                <c:pt idx="13">
                  <c:v>0.61529198772468396</c:v>
                </c:pt>
                <c:pt idx="14">
                  <c:v>0.51192293378693698</c:v>
                </c:pt>
                <c:pt idx="15">
                  <c:v>0.41619334516877976</c:v>
                </c:pt>
                <c:pt idx="16">
                  <c:v>0.33253848278985504</c:v>
                </c:pt>
                <c:pt idx="17">
                  <c:v>0.26170778595561595</c:v>
                </c:pt>
                <c:pt idx="18">
                  <c:v>0.20387036525942484</c:v>
                </c:pt>
                <c:pt idx="19">
                  <c:v>0.15738792198027599</c:v>
                </c:pt>
                <c:pt idx="20">
                  <c:v>0.12071653615887168</c:v>
                </c:pt>
                <c:pt idx="21">
                  <c:v>9.2106717089219095E-2</c:v>
                </c:pt>
                <c:pt idx="22">
                  <c:v>7.0001104987806512E-2</c:v>
                </c:pt>
                <c:pt idx="23">
                  <c:v>5.2990836475769527E-2</c:v>
                </c:pt>
                <c:pt idx="24">
                  <c:v>4.0114063212157533E-2</c:v>
                </c:pt>
                <c:pt idx="25">
                  <c:v>3.024600366196678E-2</c:v>
                </c:pt>
                <c:pt idx="26">
                  <c:v>2.2805486761122953E-2</c:v>
                </c:pt>
                <c:pt idx="27">
                  <c:v>1.2930710993556712E-2</c:v>
                </c:pt>
                <c:pt idx="28">
                  <c:v>9.7238946671546478E-3</c:v>
                </c:pt>
                <c:pt idx="29">
                  <c:v>7.3123687897002953E-3</c:v>
                </c:pt>
                <c:pt idx="30">
                  <c:v>5.4989013298546224E-3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F-4F63-BCFE-D8B222E8C6CB}"/>
            </c:ext>
          </c:extLst>
        </c:ser>
        <c:ser>
          <c:idx val="0"/>
          <c:order val="1"/>
          <c:tx>
            <c:v>Logit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Motorbikes'!$Y$44:$Y$74</c:f>
              <c:numCache>
                <c:formatCode>General</c:formatCode>
                <c:ptCount val="31"/>
                <c:pt idx="0">
                  <c:v>0.99330714907571527</c:v>
                </c:pt>
                <c:pt idx="1">
                  <c:v>0.99046171150042539</c:v>
                </c:pt>
                <c:pt idx="2">
                  <c:v>0.98642308305625559</c:v>
                </c:pt>
                <c:pt idx="3">
                  <c:v>0.98070775727566772</c:v>
                </c:pt>
                <c:pt idx="4">
                  <c:v>0.97265321320381715</c:v>
                </c:pt>
                <c:pt idx="5">
                  <c:v>0.96136834884095035</c:v>
                </c:pt>
                <c:pt idx="6">
                  <c:v>0.94568673386735935</c:v>
                </c:pt>
                <c:pt idx="7">
                  <c:v>0.92414181997875655</c:v>
                </c:pt>
                <c:pt idx="8">
                  <c:v>0.89499941497973523</c:v>
                </c:pt>
                <c:pt idx="9">
                  <c:v>0.85640103125153988</c:v>
                </c:pt>
                <c:pt idx="10">
                  <c:v>0.80667863019769126</c:v>
                </c:pt>
                <c:pt idx="11">
                  <c:v>0.74486849566868341</c:v>
                </c:pt>
                <c:pt idx="12">
                  <c:v>0.67134745348273006</c:v>
                </c:pt>
                <c:pt idx="13">
                  <c:v>0.58834862481471772</c:v>
                </c:pt>
                <c:pt idx="14">
                  <c:v>0.5</c:v>
                </c:pt>
                <c:pt idx="15">
                  <c:v>0.41165137518528216</c:v>
                </c:pt>
                <c:pt idx="16">
                  <c:v>0.32865254651727011</c:v>
                </c:pt>
                <c:pt idx="17">
                  <c:v>0.25513150433131671</c:v>
                </c:pt>
                <c:pt idx="18">
                  <c:v>0.19332136980230863</c:v>
                </c:pt>
                <c:pt idx="19">
                  <c:v>0.14359896874845998</c:v>
                </c:pt>
                <c:pt idx="20">
                  <c:v>0.10500058502026478</c:v>
                </c:pt>
                <c:pt idx="21">
                  <c:v>7.5858180021243546E-2</c:v>
                </c:pt>
                <c:pt idx="22">
                  <c:v>5.431326613264064E-2</c:v>
                </c:pt>
                <c:pt idx="23">
                  <c:v>3.8631651159049735E-2</c:v>
                </c:pt>
                <c:pt idx="24">
                  <c:v>2.7346786796182888E-2</c:v>
                </c:pt>
                <c:pt idx="25">
                  <c:v>1.9292242724332255E-2</c:v>
                </c:pt>
                <c:pt idx="26">
                  <c:v>1.3576916943744353E-2</c:v>
                </c:pt>
                <c:pt idx="27">
                  <c:v>9.5382884995745421E-3</c:v>
                </c:pt>
                <c:pt idx="28">
                  <c:v>6.6928509242848554E-3</c:v>
                </c:pt>
                <c:pt idx="29">
                  <c:v>4.6922356022623271E-3</c:v>
                </c:pt>
                <c:pt idx="30">
                  <c:v>3.2876613859340125E-3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FF-4F63-BCFE-D8B222E8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9504"/>
        <c:axId val="475728192"/>
      </c:lineChart>
      <c:catAx>
        <c:axId val="4757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8192"/>
        <c:crosses val="autoZero"/>
        <c:auto val="1"/>
        <c:lblAlgn val="ctr"/>
        <c:lblOffset val="100"/>
        <c:noMultiLvlLbl val="0"/>
      </c:catAx>
      <c:valAx>
        <c:axId val="4757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 LDV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Motorbikes'!$J$44:$J$74</c:f>
              <c:numCache>
                <c:formatCode>General</c:formatCode>
                <c:ptCount val="31"/>
                <c:pt idx="0" formatCode="###0.000;###0.000">
                  <c:v>1</c:v>
                </c:pt>
                <c:pt idx="1">
                  <c:v>0.99099999999999999</c:v>
                </c:pt>
                <c:pt idx="2">
                  <c:v>0.98208099999999998</c:v>
                </c:pt>
                <c:pt idx="3">
                  <c:v>0.96833186599999999</c:v>
                </c:pt>
                <c:pt idx="4">
                  <c:v>0.94993356054599998</c:v>
                </c:pt>
                <c:pt idx="5">
                  <c:v>0.92713515509289601</c:v>
                </c:pt>
                <c:pt idx="6">
                  <c:v>0.89932110044010916</c:v>
                </c:pt>
                <c:pt idx="7">
                  <c:v>0.86694554082426523</c:v>
                </c:pt>
                <c:pt idx="8">
                  <c:v>0.83053382810964604</c:v>
                </c:pt>
                <c:pt idx="9">
                  <c:v>0.79066820436038299</c:v>
                </c:pt>
                <c:pt idx="10">
                  <c:v>0.7479721213249223</c:v>
                </c:pt>
                <c:pt idx="11">
                  <c:v>0.70309379404542693</c:v>
                </c:pt>
                <c:pt idx="12">
                  <c:v>0.65739269743247419</c:v>
                </c:pt>
                <c:pt idx="13">
                  <c:v>0.61071781591476859</c:v>
                </c:pt>
                <c:pt idx="14">
                  <c:v>0.55758536593018371</c:v>
                </c:pt>
                <c:pt idx="15">
                  <c:v>0.50628751226460678</c:v>
                </c:pt>
                <c:pt idx="16">
                  <c:v>0.45717762357493991</c:v>
                </c:pt>
                <c:pt idx="17">
                  <c:v>0.41054550597029604</c:v>
                </c:pt>
                <c:pt idx="18">
                  <c:v>0.36702768233744465</c:v>
                </c:pt>
                <c:pt idx="19">
                  <c:v>0.32702166496266316</c:v>
                </c:pt>
                <c:pt idx="20">
                  <c:v>0.2903952384868449</c:v>
                </c:pt>
                <c:pt idx="21">
                  <c:v>0.25699978606085772</c:v>
                </c:pt>
                <c:pt idx="22">
                  <c:v>0.22693081109173738</c:v>
                </c:pt>
                <c:pt idx="23">
                  <c:v>0.19969911376072888</c:v>
                </c:pt>
                <c:pt idx="24">
                  <c:v>0.17553552099568068</c:v>
                </c:pt>
                <c:pt idx="25">
                  <c:v>0.15394465191321197</c:v>
                </c:pt>
                <c:pt idx="26">
                  <c:v>0.13470157042406047</c:v>
                </c:pt>
                <c:pt idx="27">
                  <c:v>0.11786387412105291</c:v>
                </c:pt>
                <c:pt idx="28">
                  <c:v>0.1028951621076792</c:v>
                </c:pt>
                <c:pt idx="29">
                  <c:v>8.9724581357896266E-2</c:v>
                </c:pt>
                <c:pt idx="30">
                  <c:v>7.8150110362727648E-2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E-4B93-B7F2-882D075F5E06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Motorbikes'!$Z$44:$Z$74</c:f>
              <c:numCache>
                <c:formatCode>General</c:formatCode>
                <c:ptCount val="31"/>
                <c:pt idx="0">
                  <c:v>0.98201379003790845</c:v>
                </c:pt>
                <c:pt idx="1">
                  <c:v>0.97702263008997436</c:v>
                </c:pt>
                <c:pt idx="2">
                  <c:v>0.97068776924864364</c:v>
                </c:pt>
                <c:pt idx="3">
                  <c:v>0.96267311265587063</c:v>
                </c:pt>
                <c:pt idx="4">
                  <c:v>0.95257412682243336</c:v>
                </c:pt>
                <c:pt idx="5">
                  <c:v>0.93991334982599239</c:v>
                </c:pt>
                <c:pt idx="6">
                  <c:v>0.92414181997875655</c:v>
                </c:pt>
                <c:pt idx="7">
                  <c:v>0.90465053510089055</c:v>
                </c:pt>
                <c:pt idx="8">
                  <c:v>0.88079707797788231</c:v>
                </c:pt>
                <c:pt idx="9">
                  <c:v>0.85195280196831058</c:v>
                </c:pt>
                <c:pt idx="10">
                  <c:v>0.81757447619364365</c:v>
                </c:pt>
                <c:pt idx="11">
                  <c:v>0.77729986117469108</c:v>
                </c:pt>
                <c:pt idx="12">
                  <c:v>0.7310585786300049</c:v>
                </c:pt>
                <c:pt idx="13">
                  <c:v>0.67917869917539297</c:v>
                </c:pt>
                <c:pt idx="14">
                  <c:v>0.62245933120185459</c:v>
                </c:pt>
                <c:pt idx="15">
                  <c:v>0.56217650088579807</c:v>
                </c:pt>
                <c:pt idx="16">
                  <c:v>0.5</c:v>
                </c:pt>
                <c:pt idx="17">
                  <c:v>0.43782349911420193</c:v>
                </c:pt>
                <c:pt idx="18">
                  <c:v>0.37754066879814541</c:v>
                </c:pt>
                <c:pt idx="19">
                  <c:v>0.32082130082460703</c:v>
                </c:pt>
                <c:pt idx="20">
                  <c:v>0.2689414213699951</c:v>
                </c:pt>
                <c:pt idx="21">
                  <c:v>0.22270013882530884</c:v>
                </c:pt>
                <c:pt idx="22">
                  <c:v>0.18242552380635635</c:v>
                </c:pt>
                <c:pt idx="23">
                  <c:v>0.14804719803168948</c:v>
                </c:pt>
                <c:pt idx="24">
                  <c:v>0.11920292202211755</c:v>
                </c:pt>
                <c:pt idx="25">
                  <c:v>9.534946489910949E-2</c:v>
                </c:pt>
                <c:pt idx="26">
                  <c:v>7.5858180021243546E-2</c:v>
                </c:pt>
                <c:pt idx="27">
                  <c:v>6.0086650174007626E-2</c:v>
                </c:pt>
                <c:pt idx="28">
                  <c:v>4.7425873177566781E-2</c:v>
                </c:pt>
                <c:pt idx="29">
                  <c:v>3.7326887344129457E-2</c:v>
                </c:pt>
                <c:pt idx="30">
                  <c:v>2.9312230751356319E-2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E-4B93-B7F2-882D075F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9504"/>
        <c:axId val="475728192"/>
      </c:lineChart>
      <c:catAx>
        <c:axId val="4757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8192"/>
        <c:crosses val="autoZero"/>
        <c:auto val="1"/>
        <c:lblAlgn val="ctr"/>
        <c:lblOffset val="100"/>
        <c:noMultiLvlLbl val="0"/>
      </c:catAx>
      <c:valAx>
        <c:axId val="4757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Freight/Passenger</a:t>
            </a:r>
            <a:r>
              <a:rPr lang="en-US" baseline="0"/>
              <a:t> HDV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Motorbikes'!$K$44:$K$74</c:f>
              <c:numCache>
                <c:formatCode>General</c:formatCode>
                <c:ptCount val="31"/>
                <c:pt idx="0" formatCode="###0.000;###0.00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0.97019999999999995</c:v>
                </c:pt>
                <c:pt idx="6">
                  <c:v>0.95079599999999997</c:v>
                </c:pt>
                <c:pt idx="7">
                  <c:v>0.92227211999999992</c:v>
                </c:pt>
                <c:pt idx="8">
                  <c:v>0.8946039563999999</c:v>
                </c:pt>
                <c:pt idx="9">
                  <c:v>0.86776583770799987</c:v>
                </c:pt>
                <c:pt idx="10">
                  <c:v>0.83305520419967982</c:v>
                </c:pt>
                <c:pt idx="11">
                  <c:v>0.79973299603169257</c:v>
                </c:pt>
                <c:pt idx="12">
                  <c:v>0.75974634623010795</c:v>
                </c:pt>
                <c:pt idx="13">
                  <c:v>0.72175902891860255</c:v>
                </c:pt>
                <c:pt idx="14">
                  <c:v>0.68567107747267242</c:v>
                </c:pt>
                <c:pt idx="15">
                  <c:v>0.64453081282431202</c:v>
                </c:pt>
                <c:pt idx="16">
                  <c:v>0.60585896405485329</c:v>
                </c:pt>
                <c:pt idx="17">
                  <c:v>0.56344883657101363</c:v>
                </c:pt>
                <c:pt idx="18">
                  <c:v>0.52400741801104267</c:v>
                </c:pt>
                <c:pt idx="19">
                  <c:v>0.48208682457015928</c:v>
                </c:pt>
                <c:pt idx="20">
                  <c:v>0.44351987860454656</c:v>
                </c:pt>
                <c:pt idx="21">
                  <c:v>0.40803828831618283</c:v>
                </c:pt>
                <c:pt idx="22">
                  <c:v>0.37131484236772638</c:v>
                </c:pt>
                <c:pt idx="23">
                  <c:v>0.33789650655463099</c:v>
                </c:pt>
                <c:pt idx="24">
                  <c:v>0.30748582096471422</c:v>
                </c:pt>
                <c:pt idx="25">
                  <c:v>0.27673723886824281</c:v>
                </c:pt>
                <c:pt idx="26">
                  <c:v>0.24906351498141854</c:v>
                </c:pt>
                <c:pt idx="27">
                  <c:v>0.22415716348327669</c:v>
                </c:pt>
                <c:pt idx="28">
                  <c:v>0.19949987550011625</c:v>
                </c:pt>
                <c:pt idx="29">
                  <c:v>0.17755488919510345</c:v>
                </c:pt>
                <c:pt idx="30">
                  <c:v>0.15802385138364208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8-4BF3-9928-854AC849C92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Motorbikes'!$AA$44:$AA$74</c:f>
              <c:numCache>
                <c:formatCode>General</c:formatCode>
                <c:ptCount val="31"/>
                <c:pt idx="0">
                  <c:v>0.98201379003790845</c:v>
                </c:pt>
                <c:pt idx="1">
                  <c:v>0.97789230231472968</c:v>
                </c:pt>
                <c:pt idx="2">
                  <c:v>0.97285249608719382</c:v>
                </c:pt>
                <c:pt idx="3">
                  <c:v>0.96670290480817378</c:v>
                </c:pt>
                <c:pt idx="4">
                  <c:v>0.95921867187072718</c:v>
                </c:pt>
                <c:pt idx="5">
                  <c:v>0.95013896519950081</c:v>
                </c:pt>
                <c:pt idx="6">
                  <c:v>0.9391659257876267</c:v>
                </c:pt>
                <c:pt idx="7">
                  <c:v>0.92596618644388284</c:v>
                </c:pt>
                <c:pt idx="8">
                  <c:v>0.91017630138847605</c:v>
                </c:pt>
                <c:pt idx="9">
                  <c:v>0.89141367840953945</c:v>
                </c:pt>
                <c:pt idx="10">
                  <c:v>0.86929467950113271</c:v>
                </c:pt>
                <c:pt idx="11">
                  <c:v>0.84346126955269984</c:v>
                </c:pt>
                <c:pt idx="12">
                  <c:v>0.81361672212627201</c:v>
                </c:pt>
                <c:pt idx="13">
                  <c:v>0.77956924274637418</c:v>
                </c:pt>
                <c:pt idx="14">
                  <c:v>0.74127991429323936</c:v>
                </c:pt>
                <c:pt idx="15">
                  <c:v>0.69890842341101744</c:v>
                </c:pt>
                <c:pt idx="16">
                  <c:v>0.65284739745927156</c:v>
                </c:pt>
                <c:pt idx="17">
                  <c:v>0.60373510789821772</c:v>
                </c:pt>
                <c:pt idx="18">
                  <c:v>0.552438044874211</c:v>
                </c:pt>
                <c:pt idx="19">
                  <c:v>0.5</c:v>
                </c:pt>
                <c:pt idx="20">
                  <c:v>0.44756195512578911</c:v>
                </c:pt>
                <c:pt idx="21">
                  <c:v>0.39626489210178223</c:v>
                </c:pt>
                <c:pt idx="22">
                  <c:v>0.34715260254072844</c:v>
                </c:pt>
                <c:pt idx="23">
                  <c:v>0.30109157658898267</c:v>
                </c:pt>
                <c:pt idx="24">
                  <c:v>0.25872008570676064</c:v>
                </c:pt>
                <c:pt idx="25">
                  <c:v>0.22043075725362574</c:v>
                </c:pt>
                <c:pt idx="26">
                  <c:v>0.18638327787372791</c:v>
                </c:pt>
                <c:pt idx="27">
                  <c:v>0.15653873044730005</c:v>
                </c:pt>
                <c:pt idx="28">
                  <c:v>0.13070532049886735</c:v>
                </c:pt>
                <c:pt idx="29">
                  <c:v>0.10858632159046049</c:v>
                </c:pt>
                <c:pt idx="30">
                  <c:v>8.9823698611523839E-2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8-4BF3-9928-854AC849C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9504"/>
        <c:axId val="475728192"/>
      </c:lineChart>
      <c:catAx>
        <c:axId val="4757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8192"/>
        <c:crosses val="autoZero"/>
        <c:auto val="1"/>
        <c:lblAlgn val="ctr"/>
        <c:lblOffset val="100"/>
        <c:noMultiLvlLbl val="0"/>
      </c:catAx>
      <c:valAx>
        <c:axId val="4757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Motorbikes'!$H$44:$H$74</c:f>
              <c:numCache>
                <c:formatCode>General</c:formatCode>
                <c:ptCount val="31"/>
                <c:pt idx="0" formatCode="###0.000;###0.000">
                  <c:v>1</c:v>
                </c:pt>
                <c:pt idx="1">
                  <c:v>0.97899999999999998</c:v>
                </c:pt>
                <c:pt idx="2">
                  <c:v>0.92025999999999997</c:v>
                </c:pt>
                <c:pt idx="3">
                  <c:v>0.86504439999999994</c:v>
                </c:pt>
                <c:pt idx="4">
                  <c:v>0.81314173599999995</c:v>
                </c:pt>
                <c:pt idx="5">
                  <c:v>0.76435323183999992</c:v>
                </c:pt>
                <c:pt idx="6">
                  <c:v>0.71849203792959992</c:v>
                </c:pt>
                <c:pt idx="7">
                  <c:v>0.6753825156538239</c:v>
                </c:pt>
                <c:pt idx="8">
                  <c:v>0.63485956471459448</c:v>
                </c:pt>
                <c:pt idx="9">
                  <c:v>0.59676799083171883</c:v>
                </c:pt>
                <c:pt idx="10">
                  <c:v>0.56096191138181561</c:v>
                </c:pt>
                <c:pt idx="11">
                  <c:v>0.5273041966989066</c:v>
                </c:pt>
                <c:pt idx="12">
                  <c:v>0.49566594489697219</c:v>
                </c:pt>
                <c:pt idx="13">
                  <c:v>0.46592598820315384</c:v>
                </c:pt>
                <c:pt idx="14">
                  <c:v>0.4379704289109646</c:v>
                </c:pt>
                <c:pt idx="15">
                  <c:v>0.41169220317630673</c:v>
                </c:pt>
                <c:pt idx="16">
                  <c:v>0.38699067098572831</c:v>
                </c:pt>
                <c:pt idx="17">
                  <c:v>0.36377123072658457</c:v>
                </c:pt>
                <c:pt idx="18">
                  <c:v>0.34194495688298948</c:v>
                </c:pt>
                <c:pt idx="19">
                  <c:v>0.32142825947001008</c:v>
                </c:pt>
                <c:pt idx="20">
                  <c:v>0.30214256390180944</c:v>
                </c:pt>
                <c:pt idx="21">
                  <c:v>0.28401401006770083</c:v>
                </c:pt>
                <c:pt idx="22">
                  <c:v>0.26697316946363875</c:v>
                </c:pt>
                <c:pt idx="23">
                  <c:v>0.25095477929582038</c:v>
                </c:pt>
                <c:pt idx="24">
                  <c:v>0.23589749253807116</c:v>
                </c:pt>
                <c:pt idx="25">
                  <c:v>0.22174364298578689</c:v>
                </c:pt>
                <c:pt idx="26">
                  <c:v>0.20843902440663967</c:v>
                </c:pt>
                <c:pt idx="27">
                  <c:v>0.19593268294224128</c:v>
                </c:pt>
                <c:pt idx="28">
                  <c:v>0.18417672196570681</c:v>
                </c:pt>
                <c:pt idx="29">
                  <c:v>0.17312611864776439</c:v>
                </c:pt>
                <c:pt idx="30">
                  <c:v>5.1937835594329317E-2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0-4BA8-B4A2-A883DF05B532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'LDVs, HDVs, Motorbikes'!$X$44:$X$74</c:f>
              <c:numCache>
                <c:formatCode>General</c:formatCode>
                <c:ptCount val="31"/>
                <c:pt idx="0">
                  <c:v>0.99330714907571527</c:v>
                </c:pt>
                <c:pt idx="1">
                  <c:v>0.98949615548671455</c:v>
                </c:pt>
                <c:pt idx="2">
                  <c:v>0.98355106930658209</c:v>
                </c:pt>
                <c:pt idx="3">
                  <c:v>0.97432841365017309</c:v>
                </c:pt>
                <c:pt idx="4">
                  <c:v>0.96014430105411019</c:v>
                </c:pt>
                <c:pt idx="5">
                  <c:v>0.93861689259650793</c:v>
                </c:pt>
                <c:pt idx="6">
                  <c:v>0.90659299528316784</c:v>
                </c:pt>
                <c:pt idx="7">
                  <c:v>0.86034781658324</c:v>
                </c:pt>
                <c:pt idx="8">
                  <c:v>0.79635006649778073</c:v>
                </c:pt>
                <c:pt idx="9">
                  <c:v>0.71281409861749734</c:v>
                </c:pt>
                <c:pt idx="10">
                  <c:v>0.61171941140716146</c:v>
                </c:pt>
                <c:pt idx="11">
                  <c:v>0.5</c:v>
                </c:pt>
                <c:pt idx="12">
                  <c:v>0.3882805885928387</c:v>
                </c:pt>
                <c:pt idx="13">
                  <c:v>0.28718590138250261</c:v>
                </c:pt>
                <c:pt idx="14">
                  <c:v>0.2036499335022193</c:v>
                </c:pt>
                <c:pt idx="15">
                  <c:v>0.13965218341676017</c:v>
                </c:pt>
                <c:pt idx="16">
                  <c:v>9.3407004716832151E-2</c:v>
                </c:pt>
                <c:pt idx="17">
                  <c:v>6.1383107403492197E-2</c:v>
                </c:pt>
                <c:pt idx="18">
                  <c:v>3.985569894588966E-2</c:v>
                </c:pt>
                <c:pt idx="19">
                  <c:v>2.5671586349827021E-2</c:v>
                </c:pt>
                <c:pt idx="20">
                  <c:v>1.6448930693417962E-2</c:v>
                </c:pt>
                <c:pt idx="21">
                  <c:v>1.0503844513285416E-2</c:v>
                </c:pt>
                <c:pt idx="22">
                  <c:v>6.6928509242848554E-3</c:v>
                </c:pt>
                <c:pt idx="23">
                  <c:v>4.2586070519100364E-3</c:v>
                </c:pt>
                <c:pt idx="24">
                  <c:v>2.7073042396183362E-3</c:v>
                </c:pt>
                <c:pt idx="25">
                  <c:v>1.7201255952192566E-3</c:v>
                </c:pt>
                <c:pt idx="26">
                  <c:v>1.0925127853840398E-3</c:v>
                </c:pt>
                <c:pt idx="27">
                  <c:v>6.937344913503945E-4</c:v>
                </c:pt>
                <c:pt idx="28">
                  <c:v>4.4045015501819468E-4</c:v>
                </c:pt>
                <c:pt idx="29">
                  <c:v>2.7961473864919229E-4</c:v>
                </c:pt>
                <c:pt idx="30">
                  <c:v>1.7749978649313943E-4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0-4BA8-B4A2-A883DF05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9504"/>
        <c:axId val="475728192"/>
      </c:lineChart>
      <c:catAx>
        <c:axId val="4757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8192"/>
        <c:crosses val="autoZero"/>
        <c:auto val="1"/>
        <c:lblAlgn val="ctr"/>
        <c:lblOffset val="100"/>
        <c:noMultiLvlLbl val="0"/>
      </c:catAx>
      <c:valAx>
        <c:axId val="4757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Aviation!$A$5:$A$65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Aviation!$B$5:$B$65</c:f>
              <c:numCache>
                <c:formatCode>General</c:formatCode>
                <c:ptCount val="61"/>
                <c:pt idx="0">
                  <c:v>0.99987660542401369</c:v>
                </c:pt>
                <c:pt idx="1">
                  <c:v>0.99981752149037129</c:v>
                </c:pt>
                <c:pt idx="2">
                  <c:v>0.99973015455430336</c:v>
                </c:pt>
                <c:pt idx="3">
                  <c:v>0.99960097483038535</c:v>
                </c:pt>
                <c:pt idx="4">
                  <c:v>0.99940999101466832</c:v>
                </c:pt>
                <c:pt idx="5">
                  <c:v>0.99912767715232065</c:v>
                </c:pt>
                <c:pt idx="6">
                  <c:v>0.99871045300921268</c:v>
                </c:pt>
                <c:pt idx="7">
                  <c:v>0.99809405499701687</c:v>
                </c:pt>
                <c:pt idx="8">
                  <c:v>0.99718385214868754</c:v>
                </c:pt>
                <c:pt idx="9">
                  <c:v>0.9958407843112822</c:v>
                </c:pt>
                <c:pt idx="10">
                  <c:v>0.99386112828694584</c:v>
                </c:pt>
                <c:pt idx="11">
                  <c:v>0.99094778328955113</c:v>
                </c:pt>
                <c:pt idx="12">
                  <c:v>0.98667038566306731</c:v>
                </c:pt>
                <c:pt idx="13">
                  <c:v>0.98041176418158205</c:v>
                </c:pt>
                <c:pt idx="14">
                  <c:v>0.97130002433021245</c:v>
                </c:pt>
                <c:pt idx="15">
                  <c:v>0.95813083821466904</c:v>
                </c:pt>
                <c:pt idx="16">
                  <c:v>0.93929653426800797</c:v>
                </c:pt>
                <c:pt idx="17">
                  <c:v>0.91276127819213804</c:v>
                </c:pt>
                <c:pt idx="18">
                  <c:v>0.87615603156658239</c:v>
                </c:pt>
                <c:pt idx="19">
                  <c:v>0.82710074038097692</c:v>
                </c:pt>
                <c:pt idx="20">
                  <c:v>0.76385158827174937</c:v>
                </c:pt>
                <c:pt idx="21">
                  <c:v>0.68624207505508417</c:v>
                </c:pt>
                <c:pt idx="22">
                  <c:v>0.5965966550087709</c:v>
                </c:pt>
                <c:pt idx="23">
                  <c:v>0.5</c:v>
                </c:pt>
                <c:pt idx="24">
                  <c:v>0.40340334499122904</c:v>
                </c:pt>
                <c:pt idx="25">
                  <c:v>0.31375792494491611</c:v>
                </c:pt>
                <c:pt idx="26">
                  <c:v>0.23614841172825091</c:v>
                </c:pt>
                <c:pt idx="27">
                  <c:v>0.17289925961902294</c:v>
                </c:pt>
                <c:pt idx="28">
                  <c:v>0.12384396843341759</c:v>
                </c:pt>
                <c:pt idx="29">
                  <c:v>8.7238721807861991E-2</c:v>
                </c:pt>
                <c:pt idx="30">
                  <c:v>6.0703465731992035E-2</c:v>
                </c:pt>
                <c:pt idx="31">
                  <c:v>4.1869161785331004E-2</c:v>
                </c:pt>
                <c:pt idx="32">
                  <c:v>2.8699975669787624E-2</c:v>
                </c:pt>
                <c:pt idx="33">
                  <c:v>1.9588235818418072E-2</c:v>
                </c:pt>
                <c:pt idx="34">
                  <c:v>1.332961433693276E-2</c:v>
                </c:pt>
                <c:pt idx="35">
                  <c:v>9.0522167104487936E-3</c:v>
                </c:pt>
                <c:pt idx="36">
                  <c:v>6.1388717130541979E-3</c:v>
                </c:pt>
                <c:pt idx="37">
                  <c:v>4.1592156887177694E-3</c:v>
                </c:pt>
                <c:pt idx="38">
                  <c:v>2.8161478513125137E-3</c:v>
                </c:pt>
                <c:pt idx="39">
                  <c:v>1.9059450029831866E-3</c:v>
                </c:pt>
                <c:pt idx="40">
                  <c:v>1.2895469907872933E-3</c:v>
                </c:pt>
                <c:pt idx="41">
                  <c:v>8.7232284767927272E-4</c:v>
                </c:pt>
                <c:pt idx="42">
                  <c:v>5.9000898533166125E-4</c:v>
                </c:pt>
                <c:pt idx="43">
                  <c:v>3.9902516961461837E-4</c:v>
                </c:pt>
                <c:pt idx="44">
                  <c:v>2.6984544569667044E-4</c:v>
                </c:pt>
                <c:pt idx="45">
                  <c:v>1.8247850962867316E-4</c:v>
                </c:pt>
                <c:pt idx="46">
                  <c:v>1.2339457598623172E-4</c:v>
                </c:pt>
                <c:pt idx="47">
                  <c:v>8.3439579161844892E-5</c:v>
                </c:pt>
                <c:pt idx="48">
                  <c:v>5.6421226241107189E-5</c:v>
                </c:pt>
                <c:pt idx="49">
                  <c:v>3.8151282042590652E-5</c:v>
                </c:pt>
                <c:pt idx="50">
                  <c:v>2.5797236378837227E-5</c:v>
                </c:pt>
                <c:pt idx="51">
                  <c:v>1.744357480988636E-5</c:v>
                </c:pt>
                <c:pt idx="52">
                  <c:v>1.1794964179988443E-5</c:v>
                </c:pt>
                <c:pt idx="53">
                  <c:v>7.9754824940918103E-6</c:v>
                </c:pt>
                <c:pt idx="54">
                  <c:v>5.3928304799407745E-6</c:v>
                </c:pt>
                <c:pt idx="55">
                  <c:v>3.646499918248298E-6</c:v>
                </c:pt>
                <c:pt idx="56">
                  <c:v>2.4656725598394029E-6</c:v>
                </c:pt>
                <c:pt idx="57">
                  <c:v>1.6672258285844908E-6</c:v>
                </c:pt>
                <c:pt idx="58">
                  <c:v>1.1273359204607773E-6</c:v>
                </c:pt>
                <c:pt idx="59">
                  <c:v>7.6227589183330253E-7</c:v>
                </c:pt>
                <c:pt idx="60">
                  <c:v>5.1543151959686003E-7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1-43A9-9E12-5B211DDA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15407"/>
        <c:axId val="1270516655"/>
      </c:scatterChart>
      <c:valAx>
        <c:axId val="127051540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6655"/>
        <c:crosses val="autoZero"/>
        <c:crossBetween val="midCat"/>
      </c:valAx>
      <c:valAx>
        <c:axId val="1270516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Ships!$A$5:$A$65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Ships!$B$5:$B$65</c:f>
              <c:numCache>
                <c:formatCode>General</c:formatCode>
                <c:ptCount val="61"/>
                <c:pt idx="0">
                  <c:v>0.99330714907571527</c:v>
                </c:pt>
                <c:pt idx="1">
                  <c:v>0.99152316163490639</c:v>
                </c:pt>
                <c:pt idx="2">
                  <c:v>0.98926878753454917</c:v>
                </c:pt>
                <c:pt idx="3">
                  <c:v>0.98642308305625559</c:v>
                </c:pt>
                <c:pt idx="4">
                  <c:v>0.98283584724248008</c:v>
                </c:pt>
                <c:pt idx="5">
                  <c:v>0.97832163673930628</c:v>
                </c:pt>
                <c:pt idx="6">
                  <c:v>0.97265321320381715</c:v>
                </c:pt>
                <c:pt idx="7">
                  <c:v>0.96555480433378893</c:v>
                </c:pt>
                <c:pt idx="8">
                  <c:v>0.95669589324194348</c:v>
                </c:pt>
                <c:pt idx="9">
                  <c:v>0.94568673386735935</c:v>
                </c:pt>
                <c:pt idx="10">
                  <c:v>0.93207743685857181</c:v>
                </c:pt>
                <c:pt idx="11">
                  <c:v>0.91536324762737697</c:v>
                </c:pt>
                <c:pt idx="12">
                  <c:v>0.89499941497973523</c:v>
                </c:pt>
                <c:pt idx="13">
                  <c:v>0.87042953060029415</c:v>
                </c:pt>
                <c:pt idx="14">
                  <c:v>0.8411308951190849</c:v>
                </c:pt>
                <c:pt idx="15">
                  <c:v>0.80667863019769126</c:v>
                </c:pt>
                <c:pt idx="16">
                  <c:v>0.76682621969845433</c:v>
                </c:pt>
                <c:pt idx="17">
                  <c:v>0.72159375460035624</c:v>
                </c:pt>
                <c:pt idx="18">
                  <c:v>0.67134745348273006</c:v>
                </c:pt>
                <c:pt idx="19">
                  <c:v>0.6168479085925308</c:v>
                </c:pt>
                <c:pt idx="20">
                  <c:v>0.55924419738479292</c:v>
                </c:pt>
                <c:pt idx="21">
                  <c:v>0.5</c:v>
                </c:pt>
                <c:pt idx="22">
                  <c:v>0.44075580261520714</c:v>
                </c:pt>
                <c:pt idx="23">
                  <c:v>0.38315209140746903</c:v>
                </c:pt>
                <c:pt idx="24">
                  <c:v>0.32865254651727011</c:v>
                </c:pt>
                <c:pt idx="25">
                  <c:v>0.27840624539964376</c:v>
                </c:pt>
                <c:pt idx="26">
                  <c:v>0.23317378030154554</c:v>
                </c:pt>
                <c:pt idx="27">
                  <c:v>0.19332136980230863</c:v>
                </c:pt>
                <c:pt idx="28">
                  <c:v>0.15886910488091521</c:v>
                </c:pt>
                <c:pt idx="29">
                  <c:v>0.12957046939970593</c:v>
                </c:pt>
                <c:pt idx="30">
                  <c:v>0.10500058502026478</c:v>
                </c:pt>
                <c:pt idx="31">
                  <c:v>8.4636752372623011E-2</c:v>
                </c:pt>
                <c:pt idx="32">
                  <c:v>6.7922563141428347E-2</c:v>
                </c:pt>
                <c:pt idx="33">
                  <c:v>5.431326613264064E-2</c:v>
                </c:pt>
                <c:pt idx="34">
                  <c:v>4.3304106758056522E-2</c:v>
                </c:pt>
                <c:pt idx="35">
                  <c:v>3.4445195666211154E-2</c:v>
                </c:pt>
                <c:pt idx="36">
                  <c:v>2.7346786796182888E-2</c:v>
                </c:pt>
                <c:pt idx="37">
                  <c:v>2.1678363260693726E-2</c:v>
                </c:pt>
                <c:pt idx="38">
                  <c:v>1.7164152757520028E-2</c:v>
                </c:pt>
                <c:pt idx="39">
                  <c:v>1.3576916943744353E-2</c:v>
                </c:pt>
                <c:pt idx="40">
                  <c:v>1.0731212465450798E-2</c:v>
                </c:pt>
                <c:pt idx="41">
                  <c:v>8.4768383650935912E-3</c:v>
                </c:pt>
                <c:pt idx="42">
                  <c:v>6.6928509242848554E-3</c:v>
                </c:pt>
                <c:pt idx="43">
                  <c:v>5.2823111986281673E-3</c:v>
                </c:pt>
                <c:pt idx="44">
                  <c:v>4.1677998947881358E-3</c:v>
                </c:pt>
                <c:pt idx="45">
                  <c:v>3.2876613859340125E-3</c:v>
                </c:pt>
                <c:pt idx="46">
                  <c:v>2.5929028933368656E-3</c:v>
                </c:pt>
                <c:pt idx="47">
                  <c:v>2.044661670809488E-3</c:v>
                </c:pt>
                <c:pt idx="48">
                  <c:v>1.6121527485262949E-3</c:v>
                </c:pt>
                <c:pt idx="49">
                  <c:v>1.2710162630813569E-3</c:v>
                </c:pt>
                <c:pt idx="50">
                  <c:v>1.0019928621431392E-3</c:v>
                </c:pt>
                <c:pt idx="51">
                  <c:v>7.898659417364622E-4</c:v>
                </c:pt>
                <c:pt idx="52">
                  <c:v>6.2261936672853462E-4</c:v>
                </c:pt>
                <c:pt idx="53">
                  <c:v>4.9076826459701752E-4</c:v>
                </c:pt>
                <c:pt idx="54">
                  <c:v>3.8682825064249648E-4</c:v>
                </c:pt>
                <c:pt idx="55">
                  <c:v>3.0489502017661148E-4</c:v>
                </c:pt>
                <c:pt idx="56">
                  <c:v>2.4031171281892671E-4</c:v>
                </c:pt>
                <c:pt idx="57">
                  <c:v>1.8940594382518572E-4</c:v>
                </c:pt>
                <c:pt idx="58">
                  <c:v>1.4928204785946299E-4</c:v>
                </c:pt>
                <c:pt idx="59">
                  <c:v>1.1765702758816542E-4</c:v>
                </c:pt>
                <c:pt idx="60">
                  <c:v>9.2731065665996624E-5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9-42D9-BAD4-F851F2A9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15407"/>
        <c:axId val="1270516655"/>
      </c:scatterChart>
      <c:valAx>
        <c:axId val="12705154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6655"/>
        <c:crosses val="autoZero"/>
        <c:crossBetween val="midCat"/>
      </c:valAx>
      <c:valAx>
        <c:axId val="127051665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Rail!$A$5:$A$65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Rail!$B$5:$B$65</c:f>
              <c:numCache>
                <c:formatCode>General</c:formatCode>
                <c:ptCount val="61"/>
                <c:pt idx="0">
                  <c:v>0.99966464986953363</c:v>
                </c:pt>
                <c:pt idx="1">
                  <c:v>0.99949979889292051</c:v>
                </c:pt>
                <c:pt idx="2">
                  <c:v>0.99925397116616332</c:v>
                </c:pt>
                <c:pt idx="3">
                  <c:v>0.99888746396713979</c:v>
                </c:pt>
                <c:pt idx="4">
                  <c:v>0.99834119891982553</c:v>
                </c:pt>
                <c:pt idx="5">
                  <c:v>0.99752737684336534</c:v>
                </c:pt>
                <c:pt idx="6">
                  <c:v>0.99631576010056411</c:v>
                </c:pt>
                <c:pt idx="7">
                  <c:v>0.99451370110054949</c:v>
                </c:pt>
                <c:pt idx="8">
                  <c:v>0.99183742884684012</c:v>
                </c:pt>
                <c:pt idx="9">
                  <c:v>0.98787156501572571</c:v>
                </c:pt>
                <c:pt idx="10">
                  <c:v>0.98201379003790845</c:v>
                </c:pt>
                <c:pt idx="11">
                  <c:v>0.97340300642313404</c:v>
                </c:pt>
                <c:pt idx="12">
                  <c:v>0.96083427720323566</c:v>
                </c:pt>
                <c:pt idx="13">
                  <c:v>0.94267582410113127</c:v>
                </c:pt>
                <c:pt idx="14">
                  <c:v>0.91682730350607766</c:v>
                </c:pt>
                <c:pt idx="15">
                  <c:v>0.88079707797788231</c:v>
                </c:pt>
                <c:pt idx="16">
                  <c:v>0.83201838513392445</c:v>
                </c:pt>
                <c:pt idx="17">
                  <c:v>0.76852478349901776</c:v>
                </c:pt>
                <c:pt idx="18">
                  <c:v>0.6899744811276125</c:v>
                </c:pt>
                <c:pt idx="19">
                  <c:v>0.59868766011245211</c:v>
                </c:pt>
                <c:pt idx="20">
                  <c:v>0.5</c:v>
                </c:pt>
                <c:pt idx="21">
                  <c:v>0.40131233988754794</c:v>
                </c:pt>
                <c:pt idx="22">
                  <c:v>0.31002551887238738</c:v>
                </c:pt>
                <c:pt idx="23">
                  <c:v>0.23147521650098246</c:v>
                </c:pt>
                <c:pt idx="24">
                  <c:v>0.16798161486607557</c:v>
                </c:pt>
                <c:pt idx="25">
                  <c:v>0.11920292202211755</c:v>
                </c:pt>
                <c:pt idx="26">
                  <c:v>8.3172696493922352E-2</c:v>
                </c:pt>
                <c:pt idx="27">
                  <c:v>5.7324175898868707E-2</c:v>
                </c:pt>
                <c:pt idx="28">
                  <c:v>3.9165722796764384E-2</c:v>
                </c:pt>
                <c:pt idx="29">
                  <c:v>2.6596993576865863E-2</c:v>
                </c:pt>
                <c:pt idx="30">
                  <c:v>1.7986209962091559E-2</c:v>
                </c:pt>
                <c:pt idx="31">
                  <c:v>1.2128434984274237E-2</c:v>
                </c:pt>
                <c:pt idx="32">
                  <c:v>8.1625711531598897E-3</c:v>
                </c:pt>
                <c:pt idx="33">
                  <c:v>5.4862988994504088E-3</c:v>
                </c:pt>
                <c:pt idx="34">
                  <c:v>3.684239899435989E-3</c:v>
                </c:pt>
                <c:pt idx="35">
                  <c:v>2.4726231566347743E-3</c:v>
                </c:pt>
                <c:pt idx="36">
                  <c:v>1.6588010801744215E-3</c:v>
                </c:pt>
                <c:pt idx="37">
                  <c:v>1.1125360328603205E-3</c:v>
                </c:pt>
                <c:pt idx="38">
                  <c:v>7.4602883383669764E-4</c:v>
                </c:pt>
                <c:pt idx="39">
                  <c:v>5.0020110707956432E-4</c:v>
                </c:pt>
                <c:pt idx="40">
                  <c:v>3.3535013046647811E-4</c:v>
                </c:pt>
                <c:pt idx="41">
                  <c:v>2.2481677023329571E-4</c:v>
                </c:pt>
                <c:pt idx="42">
                  <c:v>1.5071035805975741E-4</c:v>
                </c:pt>
                <c:pt idx="43">
                  <c:v>1.0102919390777289E-4</c:v>
                </c:pt>
                <c:pt idx="44">
                  <c:v>6.7724149619770109E-5</c:v>
                </c:pt>
                <c:pt idx="45">
                  <c:v>4.5397868702434395E-5</c:v>
                </c:pt>
                <c:pt idx="46">
                  <c:v>3.043155690056538E-5</c:v>
                </c:pt>
                <c:pt idx="47">
                  <c:v>2.039908727992137E-5</c:v>
                </c:pt>
                <c:pt idx="48">
                  <c:v>1.3674009084599736E-5</c:v>
                </c:pt>
                <c:pt idx="49">
                  <c:v>9.166003719853315E-6</c:v>
                </c:pt>
                <c:pt idx="50">
                  <c:v>6.1441746022147182E-6</c:v>
                </c:pt>
                <c:pt idx="51">
                  <c:v>4.1185717448326358E-6</c:v>
                </c:pt>
                <c:pt idx="52">
                  <c:v>2.7607649501930464E-6</c:v>
                </c:pt>
                <c:pt idx="53">
                  <c:v>1.8505977728634534E-6</c:v>
                </c:pt>
                <c:pt idx="54">
                  <c:v>1.2404935411305767E-6</c:v>
                </c:pt>
                <c:pt idx="55">
                  <c:v>8.3152802766413209E-7</c:v>
                </c:pt>
                <c:pt idx="56">
                  <c:v>5.5739005858560998E-7</c:v>
                </c:pt>
                <c:pt idx="57">
                  <c:v>3.7362979838924758E-7</c:v>
                </c:pt>
                <c:pt idx="58">
                  <c:v>2.5045157450675526E-7</c:v>
                </c:pt>
                <c:pt idx="59">
                  <c:v>1.6788272481495197E-7</c:v>
                </c:pt>
                <c:pt idx="60">
                  <c:v>1.1253516205509499E-7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7-4502-866F-F3D4F0C8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15407"/>
        <c:axId val="1270516655"/>
      </c:scatterChart>
      <c:valAx>
        <c:axId val="12705154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6655"/>
        <c:crosses val="autoZero"/>
        <c:crossBetween val="midCat"/>
      </c:valAx>
      <c:valAx>
        <c:axId val="127051665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161143</xdr:colOff>
      <xdr:row>19</xdr:row>
      <xdr:rowOff>47167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8229B0-DF75-4C6A-8E54-99170F26A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57143" cy="36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656990</xdr:colOff>
      <xdr:row>3</xdr:row>
      <xdr:rowOff>142810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96BA87-25FD-4C40-855F-6DD5A84E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90500"/>
          <a:ext cx="1876190" cy="523810"/>
        </a:xfrm>
        <a:prstGeom prst="rect">
          <a:avLst/>
        </a:prstGeom>
      </xdr:spPr>
    </xdr:pic>
    <xdr:clientData/>
  </xdr:twoCellAnchor>
  <xdr:twoCellAnchor>
    <xdr:from>
      <xdr:col>2</xdr:col>
      <xdr:colOff>342900</xdr:colOff>
      <xdr:row>23</xdr:row>
      <xdr:rowOff>9525</xdr:rowOff>
    </xdr:from>
    <xdr:to>
      <xdr:col>10</xdr:col>
      <xdr:colOff>38100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EEE287-15F2-405E-95E2-8327BD26F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495300</xdr:colOff>
      <xdr:row>16</xdr:row>
      <xdr:rowOff>76200</xdr:rowOff>
    </xdr:from>
    <xdr:to>
      <xdr:col>31</xdr:col>
      <xdr:colOff>190500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E4161F-996E-4807-A39A-13770D15E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9525</xdr:colOff>
      <xdr:row>3</xdr:row>
      <xdr:rowOff>19050</xdr:rowOff>
    </xdr:from>
    <xdr:to>
      <xdr:col>36</xdr:col>
      <xdr:colOff>123277</xdr:colOff>
      <xdr:row>15</xdr:row>
      <xdr:rowOff>85431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9BEC38-408F-417E-8127-C88EFB7EC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954750" y="590550"/>
          <a:ext cx="4380952" cy="2352381"/>
        </a:xfrm>
        <a:prstGeom prst="rect">
          <a:avLst/>
        </a:prstGeom>
      </xdr:spPr>
    </xdr:pic>
    <xdr:clientData/>
  </xdr:twoCellAnchor>
  <xdr:twoCellAnchor>
    <xdr:from>
      <xdr:col>16</xdr:col>
      <xdr:colOff>628651</xdr:colOff>
      <xdr:row>48</xdr:row>
      <xdr:rowOff>28574</xdr:rowOff>
    </xdr:from>
    <xdr:to>
      <xdr:col>19</xdr:col>
      <xdr:colOff>133351</xdr:colOff>
      <xdr:row>60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DCF89C-A889-47DB-88AE-43FAEB6AB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161925</xdr:colOff>
      <xdr:row>48</xdr:row>
      <xdr:rowOff>28575</xdr:rowOff>
    </xdr:from>
    <xdr:to>
      <xdr:col>23</xdr:col>
      <xdr:colOff>47625</xdr:colOff>
      <xdr:row>60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3603DC-08F7-4457-891B-12D040141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561975</xdr:colOff>
      <xdr:row>61</xdr:row>
      <xdr:rowOff>19050</xdr:rowOff>
    </xdr:from>
    <xdr:to>
      <xdr:col>19</xdr:col>
      <xdr:colOff>66675</xdr:colOff>
      <xdr:row>73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F35DCE-7384-41B7-92E9-AE38BB81D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190500</xdr:colOff>
      <xdr:row>61</xdr:row>
      <xdr:rowOff>19050</xdr:rowOff>
    </xdr:from>
    <xdr:to>
      <xdr:col>23</xdr:col>
      <xdr:colOff>76200</xdr:colOff>
      <xdr:row>73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EE06F-CFF3-4B19-BBE1-327FCDD79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2</xdr:row>
      <xdr:rowOff>66675</xdr:rowOff>
    </xdr:from>
    <xdr:to>
      <xdr:col>17</xdr:col>
      <xdr:colOff>380140</xdr:colOff>
      <xdr:row>23</xdr:row>
      <xdr:rowOff>170937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6D7BC8-CA24-4118-9017-78D14161A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447675"/>
          <a:ext cx="6876190" cy="4104762"/>
        </a:xfrm>
        <a:prstGeom prst="rect">
          <a:avLst/>
        </a:prstGeom>
      </xdr:spPr>
    </xdr:pic>
    <xdr:clientData/>
  </xdr:twoCellAnchor>
  <xdr:twoCellAnchor>
    <xdr:from>
      <xdr:col>7</xdr:col>
      <xdr:colOff>76201</xdr:colOff>
      <xdr:row>3</xdr:row>
      <xdr:rowOff>123825</xdr:rowOff>
    </xdr:from>
    <xdr:to>
      <xdr:col>17</xdr:col>
      <xdr:colOff>190501</xdr:colOff>
      <xdr:row>21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3D285-4B03-4A38-AE9F-96B4A18F7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20</xdr:row>
      <xdr:rowOff>152400</xdr:rowOff>
    </xdr:from>
    <xdr:to>
      <xdr:col>21</xdr:col>
      <xdr:colOff>46362</xdr:colOff>
      <xdr:row>40</xdr:row>
      <xdr:rowOff>142400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296CA1-2401-46AD-BEF2-F8727D807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0" y="3962400"/>
          <a:ext cx="10104762" cy="3800000"/>
        </a:xfrm>
        <a:prstGeom prst="rect">
          <a:avLst/>
        </a:prstGeom>
      </xdr:spPr>
    </xdr:pic>
    <xdr:clientData/>
  </xdr:twoCellAnchor>
  <xdr:twoCellAnchor>
    <xdr:from>
      <xdr:col>9</xdr:col>
      <xdr:colOff>323850</xdr:colOff>
      <xdr:row>19</xdr:row>
      <xdr:rowOff>123826</xdr:rowOff>
    </xdr:from>
    <xdr:to>
      <xdr:col>21</xdr:col>
      <xdr:colOff>9525</xdr:colOff>
      <xdr:row>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031C2-4041-42B4-8881-1A0673EC5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95251</xdr:rowOff>
    </xdr:from>
    <xdr:to>
      <xdr:col>15</xdr:col>
      <xdr:colOff>85725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6AE01-229A-4008-865F-3626DD710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ownloads/Vehicle.Ret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Past Sales Data"/>
      <sheetName val="Retirements of Start Year Fleet"/>
      <sheetName val="RoSYF-passenger"/>
      <sheetName val="RoSYF-freight"/>
    </sheetNames>
    <sheetDataSet>
      <sheetData sheetId="0">
        <row r="8">
          <cell r="Q8">
            <v>1</v>
          </cell>
          <cell r="R8">
            <v>0</v>
          </cell>
          <cell r="U8">
            <v>0</v>
          </cell>
        </row>
        <row r="9">
          <cell r="Q9">
            <v>0.99585496409708563</v>
          </cell>
          <cell r="R9">
            <v>4.1450359029143735E-3</v>
          </cell>
          <cell r="S9">
            <v>0.99970374759511627</v>
          </cell>
          <cell r="T9">
            <v>2.962524048837345E-4</v>
          </cell>
          <cell r="U9">
            <v>7.2538150285879585E-11</v>
          </cell>
          <cell r="X9">
            <v>3.5936025814201633E-3</v>
          </cell>
        </row>
        <row r="10">
          <cell r="Q10">
            <v>0.99043987031688163</v>
          </cell>
          <cell r="R10">
            <v>5.4150937802039945E-3</v>
          </cell>
          <cell r="S10">
            <v>0.99763243673907498</v>
          </cell>
          <cell r="T10">
            <v>2.0713108560412863E-3</v>
          </cell>
          <cell r="U10">
            <v>3.7139532670770774E-8</v>
          </cell>
          <cell r="X10">
            <v>1.6265231121381785E-3</v>
          </cell>
        </row>
        <row r="11">
          <cell r="Q11">
            <v>0.98338258686653468</v>
          </cell>
          <cell r="R11">
            <v>7.0572834503469517E-3</v>
          </cell>
          <cell r="S11">
            <v>0.99203191483706066</v>
          </cell>
          <cell r="T11">
            <v>5.6005219020143215E-3</v>
          </cell>
          <cell r="U11">
            <v>1.4277678005306647E-6</v>
          </cell>
          <cell r="X11">
            <v>2.3571155743024041E-3</v>
          </cell>
        </row>
        <row r="12">
          <cell r="Q12">
            <v>0.97421398919031454</v>
          </cell>
          <cell r="R12">
            <v>9.168597676220136E-3</v>
          </cell>
          <cell r="S12">
            <v>0.98121570289215621</v>
          </cell>
          <cell r="T12">
            <v>1.0816211944904452E-2</v>
          </cell>
          <cell r="U12">
            <v>1.9015296234433038E-5</v>
          </cell>
          <cell r="X12">
            <v>3.4097013627324424E-3</v>
          </cell>
        </row>
        <row r="13">
          <cell r="Q13">
            <v>0.96235115661133974</v>
          </cell>
          <cell r="R13">
            <v>1.1862832578974802E-2</v>
          </cell>
          <cell r="S13">
            <v>0.96364044430128626</v>
          </cell>
          <cell r="T13">
            <v>1.7575258590869947E-2</v>
          </cell>
          <cell r="U13">
            <v>1.4166603907851276E-4</v>
          </cell>
          <cell r="X13">
            <v>4.9194490812215497E-3</v>
          </cell>
        </row>
        <row r="14">
          <cell r="Q14">
            <v>0.94708384347608565</v>
          </cell>
          <cell r="R14">
            <v>1.526731313525409E-2</v>
          </cell>
          <cell r="S14">
            <v>0.93800499953072947</v>
          </cell>
          <cell r="T14">
            <v>2.5635444770556792E-2</v>
          </cell>
          <cell r="U14">
            <v>7.3069686540754356E-4</v>
          </cell>
          <cell r="X14">
            <v>7.0709781982108977E-3</v>
          </cell>
        </row>
        <row r="15">
          <cell r="Q15">
            <v>0.92756976559496673</v>
          </cell>
          <cell r="R15">
            <v>1.9514077881118919E-2</v>
          </cell>
          <cell r="S15">
            <v>0.90336406900221422</v>
          </cell>
          <cell r="T15">
            <v>3.4640930528515246E-2</v>
          </cell>
          <cell r="U15">
            <v>2.9211842982661989E-3</v>
          </cell>
          <cell r="X15">
            <v>1.010860847867856E-2</v>
          </cell>
        </row>
        <row r="16">
          <cell r="Q16">
            <v>0.90284743788604749</v>
          </cell>
          <cell r="R16">
            <v>2.4722327708919245E-2</v>
          </cell>
          <cell r="S16">
            <v>0.8592428334969261</v>
          </cell>
          <cell r="T16">
            <v>4.4121235505288126E-2</v>
          </cell>
          <cell r="U16">
            <v>9.6603699819465295E-3</v>
          </cell>
          <cell r="X16">
            <v>1.433989478886244E-2</v>
          </cell>
        </row>
        <row r="17">
          <cell r="Q17">
            <v>0.87187890492930498</v>
          </cell>
          <cell r="R17">
            <v>3.0968532956742512E-2</v>
          </cell>
          <cell r="S17">
            <v>0.80573530187347964</v>
          </cell>
          <cell r="T17">
            <v>5.3507531623446458E-2</v>
          </cell>
          <cell r="U17">
            <v>2.740089026520931E-2</v>
          </cell>
          <cell r="X17">
            <v>2.0120817962062443E-2</v>
          </cell>
        </row>
        <row r="18">
          <cell r="Q18">
            <v>0.83363737139977978</v>
          </cell>
          <cell r="R18">
            <v>3.8241533529525196E-2</v>
          </cell>
          <cell r="S18">
            <v>0.74356707920590637</v>
          </cell>
          <cell r="T18">
            <v>6.216822266757327E-2</v>
          </cell>
          <cell r="U18">
            <v>6.7462675138008535E-2</v>
          </cell>
          <cell r="X18">
            <v>2.780277375948037E-2</v>
          </cell>
        </row>
        <row r="19">
          <cell r="Q19">
            <v>0.78725361021097784</v>
          </cell>
          <cell r="R19">
            <v>4.6383761188801942E-2</v>
          </cell>
          <cell r="S19">
            <v>0.67410434172515699</v>
          </cell>
          <cell r="T19">
            <v>6.9462737480749381E-2</v>
          </cell>
          <cell r="U19">
            <v>0.14170663532509364</v>
          </cell>
          <cell r="X19">
            <v>3.7614775298719927E-2</v>
          </cell>
        </row>
        <row r="20">
          <cell r="Q20">
            <v>0.73222561914572826</v>
          </cell>
          <cell r="R20">
            <v>5.5027991065249582E-2</v>
          </cell>
          <cell r="S20">
            <v>0.59929578784553839</v>
          </cell>
          <cell r="T20">
            <v>7.48085538796186E-2</v>
          </cell>
          <cell r="U20">
            <v>0.23885807290217517</v>
          </cell>
          <cell r="X20">
            <v>4.9461283608526974E-2</v>
          </cell>
        </row>
        <row r="21">
          <cell r="Q21">
            <v>0.66867365840463178</v>
          </cell>
          <cell r="R21">
            <v>6.355196074109648E-2</v>
          </cell>
          <cell r="S21">
            <v>0.52154330798126458</v>
          </cell>
          <cell r="T21">
            <v>7.7752479864273805E-2</v>
          </cell>
          <cell r="U21">
            <v>0.28298418551649412</v>
          </cell>
          <cell r="X21">
            <v>6.2659489326015394E-2</v>
          </cell>
        </row>
        <row r="22">
          <cell r="Q22">
            <v>0.59758713413767695</v>
          </cell>
          <cell r="R22">
            <v>7.1086524266954831E-2</v>
          </cell>
          <cell r="S22">
            <v>0.4435090653193372</v>
          </cell>
          <cell r="T22">
            <v>7.8034242661927378E-2</v>
          </cell>
          <cell r="U22">
            <v>0.18385786762125486</v>
          </cell>
          <cell r="X22">
            <v>7.5736287692235282E-2</v>
          </cell>
        </row>
        <row r="23">
          <cell r="Q23">
            <v>0.52097165260597911</v>
          </cell>
          <cell r="R23">
            <v>7.6615481531697838E-2</v>
          </cell>
          <cell r="S23">
            <v>0.36787944117144233</v>
          </cell>
          <cell r="T23">
            <v>7.5629624147894869E-2</v>
          </cell>
          <cell r="U23">
            <v>4.2537385049648498E-2</v>
          </cell>
          <cell r="X23">
            <v>8.6512099221323302E-2</v>
          </cell>
        </row>
        <row r="24">
          <cell r="Q24">
            <v>0.44179004759020402</v>
          </cell>
          <cell r="R24">
            <v>7.9181605015775092E-2</v>
          </cell>
          <cell r="S24">
            <v>0.29711689563161658</v>
          </cell>
          <cell r="T24">
            <v>7.076254553982575E-2</v>
          </cell>
          <cell r="U24">
            <v>1.7134199222364251E-3</v>
          </cell>
          <cell r="X24">
            <v>9.2666599954069673E-2</v>
          </cell>
        </row>
        <row r="25">
          <cell r="Q25">
            <v>0.36363162830064061</v>
          </cell>
          <cell r="R25">
            <v>7.8158419289563408E-2</v>
          </cell>
          <cell r="S25">
            <v>0.23323617697687712</v>
          </cell>
          <cell r="T25">
            <v>6.388071865473946E-2</v>
          </cell>
          <cell r="U25">
            <v>3.833872235998762E-6</v>
          </cell>
          <cell r="X25">
            <v>9.2666599954069728E-2</v>
          </cell>
        </row>
        <row r="26">
          <cell r="Q26">
            <v>0.29014698381858961</v>
          </cell>
          <cell r="R26">
            <v>7.3484644482050998E-2</v>
          </cell>
          <cell r="S26">
            <v>0.17763933359513495</v>
          </cell>
          <cell r="T26">
            <v>5.5596843381742173E-2</v>
          </cell>
          <cell r="U26">
            <v>8.1284035147309221E-11</v>
          </cell>
          <cell r="X26">
            <v>8.6512099221323246E-2</v>
          </cell>
        </row>
        <row r="27">
          <cell r="Q27">
            <v>0.22440759886136846</v>
          </cell>
          <cell r="R27">
            <v>6.5739384957221147E-2</v>
          </cell>
          <cell r="S27">
            <v>0.13103428187738791</v>
          </cell>
          <cell r="T27">
            <v>4.6605051717747037E-2</v>
          </cell>
          <cell r="U27">
            <v>1.13422935999052E-18</v>
          </cell>
          <cell r="X27">
            <v>7.573628769223531E-2</v>
          </cell>
        </row>
        <row r="28">
          <cell r="Q28">
            <v>0.16840886050929973</v>
          </cell>
          <cell r="R28">
            <v>5.5998738352068728E-2</v>
          </cell>
          <cell r="S28">
            <v>9.3446110197625359E-2</v>
          </cell>
          <cell r="T28">
            <v>3.7588171679762555E-2</v>
          </cell>
          <cell r="U28">
            <v>2.0457285186641321E-31</v>
          </cell>
          <cell r="X28">
            <v>6.2659489326015366E-2</v>
          </cell>
        </row>
        <row r="29">
          <cell r="Q29">
            <v>0.12287832331111681</v>
          </cell>
          <cell r="R29">
            <v>4.5530537198182924E-2</v>
          </cell>
          <cell r="S29">
            <v>6.4312581380308834E-2</v>
          </cell>
          <cell r="T29">
            <v>2.9133528817316526E-2</v>
          </cell>
          <cell r="U29">
            <v>1.6369944122513668E-51</v>
          </cell>
          <cell r="X29">
            <v>4.9461283608527085E-2</v>
          </cell>
        </row>
        <row r="30">
          <cell r="Q30">
            <v>8.740986538343036E-2</v>
          </cell>
          <cell r="R30">
            <v>3.546845792768645E-2</v>
          </cell>
          <cell r="S30">
            <v>4.2639980221934611E-2</v>
          </cell>
          <cell r="T30">
            <v>2.1672601158374223E-2</v>
          </cell>
          <cell r="U30">
            <v>1.8657891869850182E-82</v>
          </cell>
          <cell r="X30">
            <v>3.7614775298719774E-2</v>
          </cell>
        </row>
        <row r="31">
          <cell r="Q31">
            <v>6.0812552296961031E-2</v>
          </cell>
          <cell r="R31">
            <v>2.6597313086469329E-2</v>
          </cell>
          <cell r="S31">
            <v>2.7186437889299666E-2</v>
          </cell>
          <cell r="T31">
            <v>1.5453542332634945E-2</v>
          </cell>
          <cell r="U31">
            <v>4.0786531852197607E-129</v>
          </cell>
          <cell r="X31">
            <v>2.7802773759480384E-2</v>
          </cell>
        </row>
        <row r="32">
          <cell r="Q32">
            <v>4.1514309641353997E-2</v>
          </cell>
          <cell r="R32">
            <v>1.9298242655607034E-2</v>
          </cell>
          <cell r="S32">
            <v>1.6639098861723611E-2</v>
          </cell>
          <cell r="T32">
            <v>1.0547339027576055E-2</v>
          </cell>
          <cell r="U32">
            <v>3.4939283015877603E-198</v>
          </cell>
          <cell r="X32">
            <v>2.0120817962062325E-2</v>
          </cell>
        </row>
        <row r="33">
          <cell r="Q33">
            <v>2.7896302731826108E-2</v>
          </cell>
          <cell r="R33">
            <v>1.3618006909527889E-2</v>
          </cell>
          <cell r="S33">
            <v>9.7583726452178006E-3</v>
          </cell>
          <cell r="T33">
            <v>6.88072621650581E-3</v>
          </cell>
          <cell r="U33">
            <v>1.0157454503789799E-298</v>
          </cell>
          <cell r="X33">
            <v>1.4339894788862655E-2</v>
          </cell>
        </row>
        <row r="34">
          <cell r="Q34">
            <v>1.8505097102620445E-2</v>
          </cell>
          <cell r="R34">
            <v>9.391205629205663E-3</v>
          </cell>
          <cell r="S34">
            <v>5.4742297193685532E-3</v>
          </cell>
          <cell r="T34">
            <v>4.2841429258492474E-3</v>
          </cell>
          <cell r="U34">
            <v>0</v>
          </cell>
          <cell r="X34">
            <v>1.0108608478678512E-2</v>
          </cell>
        </row>
        <row r="35">
          <cell r="Q35">
            <v>1.2148605524763807E-2</v>
          </cell>
          <cell r="R35">
            <v>6.3564915778566381E-3</v>
          </cell>
          <cell r="S35">
            <v>2.9322066985015835E-3</v>
          </cell>
          <cell r="T35">
            <v>2.5420230208669696E-3</v>
          </cell>
          <cell r="U35">
            <v>0</v>
          </cell>
          <cell r="X35">
            <v>7.0709781982109012E-3</v>
          </cell>
        </row>
        <row r="36">
          <cell r="Q36">
            <v>7.9100318282942506E-3</v>
          </cell>
          <cell r="R36">
            <v>4.2385736964695563E-3</v>
          </cell>
          <cell r="S36">
            <v>1.4969938282535006E-3</v>
          </cell>
          <cell r="T36">
            <v>1.435212870248083E-3</v>
          </cell>
          <cell r="U36">
            <v>0</v>
          </cell>
          <cell r="X36">
            <v>4.9194490812215341E-3</v>
          </cell>
        </row>
        <row r="37">
          <cell r="Q37">
            <v>5.1169534850822075E-3</v>
          </cell>
          <cell r="R37">
            <v>2.793078343212043E-3</v>
          </cell>
          <cell r="S37">
            <v>7.2715538381685064E-4</v>
          </cell>
          <cell r="T37">
            <v>7.6983844443664993E-4</v>
          </cell>
          <cell r="U37">
            <v>0</v>
          </cell>
          <cell r="X37">
            <v>3.4097013627323687E-3</v>
          </cell>
        </row>
        <row r="38">
          <cell r="Q38">
            <v>3.2934057205075318E-3</v>
          </cell>
          <cell r="R38">
            <v>1.8235477645746757E-3</v>
          </cell>
          <cell r="S38">
            <v>3.3546262790251185E-4</v>
          </cell>
          <cell r="T38">
            <v>3.9169275591433879E-4</v>
          </cell>
          <cell r="U38">
            <v>0</v>
          </cell>
        </row>
        <row r="43">
          <cell r="H43" t="str">
            <v>Motorcycles</v>
          </cell>
          <cell r="I43" t="str">
            <v>Passenger Cars</v>
          </cell>
          <cell r="J43" t="str">
            <v>Light-duty Trucks (Passenger and Light Commercial)</v>
          </cell>
          <cell r="K43" t="str">
            <v>Heavy-duty Vehicles (Buses, Single-Unit Trucks, and Combination Trucks)</v>
          </cell>
          <cell r="M43" t="str">
            <v>Motorcycles</v>
          </cell>
          <cell r="N43" t="str">
            <v>Passenger Cars</v>
          </cell>
          <cell r="O43" t="str">
            <v>Light-duty Trucks (Passenger and Light Commercial)</v>
          </cell>
          <cell r="P43" t="str">
            <v>Heavy-duty Vehicles (Buses, Single-Unit Trucks, and Combination Trucks)</v>
          </cell>
        </row>
        <row r="44">
          <cell r="H44">
            <v>1</v>
          </cell>
          <cell r="I44">
            <v>1</v>
          </cell>
          <cell r="J44">
            <v>1</v>
          </cell>
          <cell r="K44">
            <v>1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H45">
            <v>0.97899999999999998</v>
          </cell>
          <cell r="I45">
            <v>0.997</v>
          </cell>
          <cell r="J45">
            <v>0.99099999999999999</v>
          </cell>
          <cell r="K45">
            <v>1</v>
          </cell>
          <cell r="M45">
            <v>2.1000000000000019E-2</v>
          </cell>
          <cell r="N45">
            <v>3.0000000000000027E-3</v>
          </cell>
          <cell r="O45">
            <v>9.000000000000008E-3</v>
          </cell>
          <cell r="P45">
            <v>0</v>
          </cell>
          <cell r="X45">
            <v>5.8713316425842238E-2</v>
          </cell>
          <cell r="Y45">
            <v>1.0928961023070785E-3</v>
          </cell>
          <cell r="Z45">
            <v>3.8025175469126511E-3</v>
          </cell>
          <cell r="AA45">
            <v>2.4468605471938392E-3</v>
          </cell>
        </row>
        <row r="46">
          <cell r="H46">
            <v>0.92025999999999997</v>
          </cell>
          <cell r="I46">
            <v>0.99400900000000003</v>
          </cell>
          <cell r="J46">
            <v>0.98208099999999998</v>
          </cell>
          <cell r="K46">
            <v>1</v>
          </cell>
          <cell r="M46">
            <v>5.8740000000000014E-2</v>
          </cell>
          <cell r="N46">
            <v>2.9909999999999659E-3</v>
          </cell>
          <cell r="O46">
            <v>8.9190000000000103E-3</v>
          </cell>
          <cell r="P46">
            <v>0</v>
          </cell>
          <cell r="X46">
            <v>5.5156056411537216E-2</v>
          </cell>
          <cell r="Y46">
            <v>4.3604466205875454E-3</v>
          </cell>
          <cell r="Z46">
            <v>8.6816873677031305E-3</v>
          </cell>
          <cell r="AA46">
            <v>5.5989539921035445E-3</v>
          </cell>
        </row>
        <row r="47">
          <cell r="H47">
            <v>0.86504439999999994</v>
          </cell>
          <cell r="I47">
            <v>0.98705093700000002</v>
          </cell>
          <cell r="J47">
            <v>0.96833186599999999</v>
          </cell>
          <cell r="K47">
            <v>1</v>
          </cell>
          <cell r="M47">
            <v>5.5215600000000031E-2</v>
          </cell>
          <cell r="N47">
            <v>6.9580630000000143E-3</v>
          </cell>
          <cell r="O47">
            <v>1.3749133999999996E-2</v>
          </cell>
          <cell r="P47">
            <v>0</v>
          </cell>
          <cell r="X47">
            <v>5.1814319886275023E-2</v>
          </cell>
          <cell r="Y47">
            <v>9.7433062034479306E-3</v>
          </cell>
          <cell r="Z47">
            <v>1.396169703372388E-2</v>
          </cell>
          <cell r="AA47">
            <v>9.0410062050162946E-3</v>
          </cell>
        </row>
        <row r="48">
          <cell r="H48">
            <v>0.81314173599999995</v>
          </cell>
          <cell r="I48">
            <v>0.97718042763000001</v>
          </cell>
          <cell r="J48">
            <v>0.94993356054599998</v>
          </cell>
          <cell r="K48">
            <v>0.99</v>
          </cell>
          <cell r="M48">
            <v>5.1902663999999987E-2</v>
          </cell>
          <cell r="N48">
            <v>9.8705093700000024E-3</v>
          </cell>
          <cell r="O48">
            <v>1.8398305454000008E-2</v>
          </cell>
          <cell r="P48">
            <v>1.0000000000000009E-2</v>
          </cell>
          <cell r="X48">
            <v>4.8675048941962805E-2</v>
          </cell>
          <cell r="Y48">
            <v>1.7089439265046177E-2</v>
          </cell>
          <cell r="Z48">
            <v>1.9382957692016704E-2</v>
          </cell>
          <cell r="AA48">
            <v>1.2628614249616078E-2</v>
          </cell>
        </row>
        <row r="49">
          <cell r="H49">
            <v>0.76435323183999992</v>
          </cell>
          <cell r="I49">
            <v>0.96349990164318</v>
          </cell>
          <cell r="J49">
            <v>0.92713515509289601</v>
          </cell>
          <cell r="K49">
            <v>0.97019999999999995</v>
          </cell>
          <cell r="M49">
            <v>4.8788504160000024E-2</v>
          </cell>
          <cell r="N49">
            <v>1.3680525986820014E-2</v>
          </cell>
          <cell r="O49">
            <v>2.2798405453103965E-2</v>
          </cell>
          <cell r="P49">
            <v>1.980000000000004E-2</v>
          </cell>
          <cell r="X49">
            <v>4.5725976809165111E-2</v>
          </cell>
          <cell r="Y49">
            <v>2.6115198629469812E-2</v>
          </cell>
          <cell r="Z49">
            <v>2.4754276093868054E-2</v>
          </cell>
          <cell r="AA49">
            <v>1.626211698770906E-2</v>
          </cell>
        </row>
        <row r="50">
          <cell r="H50">
            <v>0.71849203792959992</v>
          </cell>
          <cell r="I50">
            <v>0.94519340351195957</v>
          </cell>
          <cell r="J50">
            <v>0.89932110044010916</v>
          </cell>
          <cell r="K50">
            <v>0.95079599999999997</v>
          </cell>
          <cell r="M50">
            <v>4.58611939104E-2</v>
          </cell>
          <cell r="N50">
            <v>1.8306498131220428E-2</v>
          </cell>
          <cell r="O50">
            <v>2.7814054652786857E-2</v>
          </cell>
          <cell r="P50">
            <v>1.9403999999999977E-2</v>
          </cell>
          <cell r="X50">
            <v>4.2955579924435765E-2</v>
          </cell>
          <cell r="Y50">
            <v>3.6379204851190755E-2</v>
          </cell>
          <cell r="Z50">
            <v>2.9913582102817245E-2</v>
          </cell>
          <cell r="AA50">
            <v>1.9859280626611499E-2</v>
          </cell>
        </row>
        <row r="51">
          <cell r="H51">
            <v>0.6753825156538239</v>
          </cell>
          <cell r="I51">
            <v>0.9225087618276725</v>
          </cell>
          <cell r="J51">
            <v>0.86694554082426523</v>
          </cell>
          <cell r="K51">
            <v>0.92227211999999992</v>
          </cell>
          <cell r="M51">
            <v>4.3109522275776024E-2</v>
          </cell>
          <cell r="N51">
            <v>2.2684641684287077E-2</v>
          </cell>
          <cell r="O51">
            <v>3.237555961584393E-2</v>
          </cell>
          <cell r="P51">
            <v>2.8523880000000057E-2</v>
          </cell>
          <cell r="X51">
            <v>4.0353032901743253E-2</v>
          </cell>
          <cell r="Y51">
            <v>4.7276619781317614E-2</v>
          </cell>
          <cell r="Z51">
            <v>3.4718876667780771E-2</v>
          </cell>
          <cell r="AA51">
            <v>2.3347613039009375E-2</v>
          </cell>
        </row>
        <row r="52">
          <cell r="H52">
            <v>0.63485956471459448</v>
          </cell>
          <cell r="I52">
            <v>0.89575600773467001</v>
          </cell>
          <cell r="J52">
            <v>0.83053382810964604</v>
          </cell>
          <cell r="K52">
            <v>0.8946039563999999</v>
          </cell>
          <cell r="M52">
            <v>4.0522950939229418E-2</v>
          </cell>
          <cell r="N52">
            <v>2.6752754093002484E-2</v>
          </cell>
          <cell r="O52">
            <v>3.6411712714619182E-2</v>
          </cell>
          <cell r="P52">
            <v>2.7668163600000018E-2</v>
          </cell>
          <cell r="X52">
            <v>3.7908166232039589E-2</v>
          </cell>
          <cell r="Y52">
            <v>5.8060742144202107E-2</v>
          </cell>
          <cell r="Z52">
            <v>3.9047056124444986E-2</v>
          </cell>
          <cell r="AA52">
            <v>2.6661966398815434E-2</v>
          </cell>
        </row>
        <row r="53">
          <cell r="H53">
            <v>0.59676799083171883</v>
          </cell>
          <cell r="I53">
            <v>0.86440454746395656</v>
          </cell>
          <cell r="J53">
            <v>0.79066820436038299</v>
          </cell>
          <cell r="K53">
            <v>0.86776583770799987</v>
          </cell>
          <cell r="M53">
            <v>3.8091573882875651E-2</v>
          </cell>
          <cell r="N53">
            <v>3.1351460270713449E-2</v>
          </cell>
          <cell r="O53">
            <v>3.9865623749263057E-2</v>
          </cell>
          <cell r="P53">
            <v>2.6838118692000035E-2</v>
          </cell>
          <cell r="X53">
            <v>3.5611426545682688E-2</v>
          </cell>
          <cell r="Y53">
            <v>6.7895800173789017E-2</v>
          </cell>
          <cell r="Z53">
            <v>4.279522898042562E-2</v>
          </cell>
          <cell r="AA53">
            <v>2.9744041759446949E-2</v>
          </cell>
        </row>
        <row r="54">
          <cell r="H54">
            <v>0.56096191138181561</v>
          </cell>
          <cell r="I54">
            <v>0.82896396101793435</v>
          </cell>
          <cell r="J54">
            <v>0.7479721213249223</v>
          </cell>
          <cell r="K54">
            <v>0.83305520419967982</v>
          </cell>
          <cell r="M54">
            <v>3.5806079449903216E-2</v>
          </cell>
          <cell r="N54">
            <v>3.5440586446022215E-2</v>
          </cell>
          <cell r="O54">
            <v>4.2696083035460686E-2</v>
          </cell>
          <cell r="P54">
            <v>3.4710633508320043E-2</v>
          </cell>
          <cell r="X54">
            <v>3.3453839282436892E-2</v>
          </cell>
          <cell r="Y54">
            <v>7.5939295516122607E-2</v>
          </cell>
          <cell r="Z54">
            <v>4.5882626276114738E-2</v>
          </cell>
          <cell r="AA54">
            <v>3.254265440011931E-2</v>
          </cell>
        </row>
        <row r="55">
          <cell r="H55">
            <v>0.5273041966989066</v>
          </cell>
          <cell r="I55">
            <v>0.79000265485009136</v>
          </cell>
          <cell r="J55">
            <v>0.70309379404542693</v>
          </cell>
          <cell r="K55">
            <v>0.79973299603169257</v>
          </cell>
          <cell r="M55">
            <v>3.3657714682909012E-2</v>
          </cell>
          <cell r="N55">
            <v>3.8961306167842991E-2</v>
          </cell>
          <cell r="O55">
            <v>4.4878327279495367E-2</v>
          </cell>
          <cell r="P55">
            <v>3.3322208167987255E-2</v>
          </cell>
          <cell r="X55">
            <v>3.1426973623183807E-2</v>
          </cell>
          <cell r="Y55">
            <v>8.1444989375805271E-2</v>
          </cell>
          <cell r="Z55">
            <v>4.8252255515896778E-2</v>
          </cell>
          <cell r="AA55">
            <v>3.5014278256711877E-2</v>
          </cell>
        </row>
        <row r="56">
          <cell r="H56">
            <v>0.49566594489697219</v>
          </cell>
          <cell r="I56">
            <v>0.72048242122328332</v>
          </cell>
          <cell r="J56">
            <v>0.65739269743247419</v>
          </cell>
          <cell r="K56">
            <v>0.75974634623010795</v>
          </cell>
          <cell r="M56">
            <v>3.1638251801934414E-2</v>
          </cell>
          <cell r="N56">
            <v>6.9520233626808037E-2</v>
          </cell>
          <cell r="O56">
            <v>4.5701096612952741E-2</v>
          </cell>
          <cell r="P56">
            <v>3.9986649801584617E-2</v>
          </cell>
          <cell r="X56">
            <v>2.9522909546313418E-2</v>
          </cell>
          <cell r="Y56">
            <v>8.3870275769601502E-2</v>
          </cell>
          <cell r="Z56">
            <v>4.9871864859986952E-2</v>
          </cell>
          <cell r="AA56">
            <v>3.7123629775861214E-2</v>
          </cell>
        </row>
        <row r="57">
          <cell r="H57">
            <v>0.46592598820315384</v>
          </cell>
          <cell r="I57">
            <v>0.61529198772468396</v>
          </cell>
          <cell r="J57">
            <v>0.61071781591476859</v>
          </cell>
          <cell r="K57">
            <v>0.72175902891860255</v>
          </cell>
          <cell r="M57">
            <v>2.9739956693818348E-2</v>
          </cell>
          <cell r="N57">
            <v>0.10519043349859936</v>
          </cell>
          <cell r="O57">
            <v>4.6674881517705602E-2</v>
          </cell>
          <cell r="P57">
            <v>3.7987317311505397E-2</v>
          </cell>
          <cell r="X57">
            <v>2.7734206880067492E-2</v>
          </cell>
          <cell r="Y57">
            <v>8.296661658349859E-2</v>
          </cell>
          <cell r="Z57">
            <v>5.0733998864037552E-2</v>
          </cell>
          <cell r="AA57">
            <v>3.8844157428097763E-2</v>
          </cell>
        </row>
        <row r="58">
          <cell r="H58">
            <v>0.4379704289109646</v>
          </cell>
          <cell r="I58">
            <v>0.51192293378693698</v>
          </cell>
          <cell r="J58">
            <v>0.55758536593018371</v>
          </cell>
          <cell r="K58">
            <v>0.68567107747267242</v>
          </cell>
          <cell r="M58">
            <v>2.7955559292189236E-2</v>
          </cell>
          <cell r="N58">
            <v>0.10336905393774698</v>
          </cell>
          <cell r="O58">
            <v>5.3132449984584884E-2</v>
          </cell>
          <cell r="P58">
            <v>3.6087951445930133E-2</v>
          </cell>
          <cell r="X58">
            <v>2.6053876229906774E-2</v>
          </cell>
          <cell r="Y58">
            <v>7.8831308822451929E-2</v>
          </cell>
          <cell r="Z58">
            <v>5.0855065665336457E-2</v>
          </cell>
          <cell r="AA58">
            <v>4.0158357861298649E-2</v>
          </cell>
        </row>
        <row r="59">
          <cell r="H59">
            <v>0.41169220317630673</v>
          </cell>
          <cell r="I59">
            <v>0.41619334516877976</v>
          </cell>
          <cell r="J59">
            <v>0.50628751226460678</v>
          </cell>
          <cell r="K59">
            <v>0.64453081282431202</v>
          </cell>
          <cell r="M59">
            <v>2.6278225734657878E-2</v>
          </cell>
          <cell r="N59">
            <v>9.5729588618157224E-2</v>
          </cell>
          <cell r="O59">
            <v>5.1297853665576931E-2</v>
          </cell>
          <cell r="P59">
            <v>4.1140264648360403E-2</v>
          </cell>
          <cell r="X59">
            <v>2.4475351667299937E-2</v>
          </cell>
          <cell r="Y59">
            <v>7.190456206026212E-2</v>
          </cell>
          <cell r="Z59">
            <v>5.0273438978405333E-2</v>
          </cell>
          <cell r="AA59">
            <v>4.1057873074296244E-2</v>
          </cell>
        </row>
        <row r="60">
          <cell r="H60">
            <v>0.38699067098572831</v>
          </cell>
          <cell r="I60">
            <v>0.33253848278985504</v>
          </cell>
          <cell r="J60">
            <v>0.45717762357493991</v>
          </cell>
          <cell r="K60">
            <v>0.60585896405485329</v>
          </cell>
          <cell r="M60">
            <v>2.4701532190578412E-2</v>
          </cell>
          <cell r="N60">
            <v>8.3654862378924721E-2</v>
          </cell>
          <cell r="O60">
            <v>4.910988868966687E-2</v>
          </cell>
          <cell r="P60">
            <v>3.8671848769458728E-2</v>
          </cell>
          <cell r="X60">
            <v>2.2992465073215146E-2</v>
          </cell>
          <cell r="Y60">
            <v>6.2907264697418488E-2</v>
          </cell>
          <cell r="Z60">
            <v>4.9046699529056881E-2</v>
          </cell>
          <cell r="AA60">
            <v>4.1543346559895424E-2</v>
          </cell>
        </row>
        <row r="61">
          <cell r="H61">
            <v>0.36377123072658457</v>
          </cell>
          <cell r="I61">
            <v>0.26170778595561595</v>
          </cell>
          <cell r="J61">
            <v>0.41054550597029604</v>
          </cell>
          <cell r="K61">
            <v>0.56344883657101363</v>
          </cell>
          <cell r="M61">
            <v>2.3219440259143742E-2</v>
          </cell>
          <cell r="N61">
            <v>7.0830696834239093E-2</v>
          </cell>
          <cell r="O61">
            <v>4.6632117604643863E-2</v>
          </cell>
          <cell r="P61">
            <v>4.2410127483839655E-2</v>
          </cell>
          <cell r="X61">
            <v>2.1599422036060908E-2</v>
          </cell>
          <cell r="Y61">
            <v>5.2729252205885216E-2</v>
          </cell>
          <cell r="Z61">
            <v>4.7248182767537485E-2</v>
          </cell>
          <cell r="AA61">
            <v>4.1624034773977241E-2</v>
          </cell>
        </row>
        <row r="62">
          <cell r="H62">
            <v>0.34194495688298948</v>
          </cell>
          <cell r="I62">
            <v>0.20387036525942484</v>
          </cell>
          <cell r="J62">
            <v>0.36702768233744465</v>
          </cell>
          <cell r="K62">
            <v>0.52400741801104267</v>
          </cell>
          <cell r="M62">
            <v>2.182627384359509E-2</v>
          </cell>
          <cell r="N62">
            <v>5.7837420696191105E-2</v>
          </cell>
          <cell r="O62">
            <v>4.3517823632851393E-2</v>
          </cell>
          <cell r="P62">
            <v>3.9441418559970964E-2</v>
          </cell>
          <cell r="X62">
            <v>2.0290779209896859E-2</v>
          </cell>
          <cell r="Y62">
            <v>4.2291015463834743E-2</v>
          </cell>
          <cell r="Z62">
            <v>4.4963042809842958E-2</v>
          </cell>
          <cell r="AA62">
            <v>4.1317185394835157E-2</v>
          </cell>
        </row>
        <row r="63">
          <cell r="H63">
            <v>0.32142825947001008</v>
          </cell>
          <cell r="I63">
            <v>0.15738792198027599</v>
          </cell>
          <cell r="J63">
            <v>0.32702166496266316</v>
          </cell>
          <cell r="K63">
            <v>0.48208682457015928</v>
          </cell>
          <cell r="M63">
            <v>2.0516697412979401E-2</v>
          </cell>
          <cell r="N63">
            <v>4.6482443279148855E-2</v>
          </cell>
          <cell r="O63">
            <v>4.0006017374781488E-2</v>
          </cell>
          <cell r="P63">
            <v>4.1920593440883391E-2</v>
          </cell>
          <cell r="X63">
            <v>1.9061423044441205E-2</v>
          </cell>
          <cell r="Y63">
            <v>3.2409058550841773E-2</v>
          </cell>
          <cell r="Z63">
            <v>4.228406604754293E-2</v>
          </cell>
          <cell r="AA63">
            <v>4.0647206297089331E-2</v>
          </cell>
        </row>
        <row r="64">
          <cell r="H64">
            <v>0.30214256390180944</v>
          </cell>
          <cell r="I64">
            <v>0.12071653615887168</v>
          </cell>
          <cell r="J64">
            <v>0.2903952384868449</v>
          </cell>
          <cell r="K64">
            <v>0.44351987860454656</v>
          </cell>
          <cell r="M64">
            <v>1.9285695568200645E-2</v>
          </cell>
          <cell r="N64">
            <v>3.6671385821404306E-2</v>
          </cell>
          <cell r="O64">
            <v>3.6626426475818263E-2</v>
          </cell>
          <cell r="P64">
            <v>3.856694596561272E-2</v>
          </cell>
          <cell r="X64">
            <v>1.7906549803761881E-2</v>
          </cell>
          <cell r="Y64">
            <v>2.3693677274188696E-2</v>
          </cell>
          <cell r="Z64">
            <v>3.9307471946126445E-2</v>
          </cell>
          <cell r="AA64">
            <v>3.9644659113669906E-2</v>
          </cell>
        </row>
        <row r="65">
          <cell r="H65">
            <v>0.28401401006770083</v>
          </cell>
          <cell r="I65">
            <v>9.2106717089219095E-2</v>
          </cell>
          <cell r="J65">
            <v>0.25699978606085772</v>
          </cell>
          <cell r="K65">
            <v>0.40803828831618283</v>
          </cell>
          <cell r="M65">
            <v>1.8128553834108607E-2</v>
          </cell>
          <cell r="N65">
            <v>2.8609819069652584E-2</v>
          </cell>
          <cell r="O65">
            <v>3.3395452425987182E-2</v>
          </cell>
          <cell r="P65">
            <v>3.5481590288363729E-2</v>
          </cell>
          <cell r="X65">
            <v>1.6821646795573991E-2</v>
          </cell>
          <cell r="Y65">
            <v>1.6498021328838978E-2</v>
          </cell>
          <cell r="Z65">
            <v>3.6128924604148856E-2</v>
          </cell>
          <cell r="AA65">
            <v>3.83451186446973E-2</v>
          </cell>
        </row>
        <row r="66">
          <cell r="H66">
            <v>0.26697316946363875</v>
          </cell>
          <cell r="I66">
            <v>7.0001104987806512E-2</v>
          </cell>
          <cell r="J66">
            <v>0.22693081109173738</v>
          </cell>
          <cell r="K66">
            <v>0.37131484236772638</v>
          </cell>
          <cell r="M66">
            <v>1.704084060406208E-2</v>
          </cell>
          <cell r="N66">
            <v>2.2105612101412583E-2</v>
          </cell>
          <cell r="O66">
            <v>3.0068974969120338E-2</v>
          </cell>
          <cell r="P66">
            <v>3.6723445948456446E-2</v>
          </cell>
          <cell r="X66">
            <v>1.5802474737796654E-2</v>
          </cell>
          <cell r="Y66">
            <v>1.0922381288082463E-2</v>
          </cell>
          <cell r="Z66">
            <v>3.2839949285262925E-2</v>
          </cell>
          <cell r="AA66">
            <v>3.6787944117144235E-2</v>
          </cell>
        </row>
        <row r="67">
          <cell r="H67">
            <v>0.25095477929582038</v>
          </cell>
          <cell r="I67">
            <v>5.2990836475769527E-2</v>
          </cell>
          <cell r="J67">
            <v>0.19969911376072888</v>
          </cell>
          <cell r="K67">
            <v>0.33789650655463099</v>
          </cell>
          <cell r="M67">
            <v>1.6018390167818364E-2</v>
          </cell>
          <cell r="N67">
            <v>1.7010268512036984E-2</v>
          </cell>
          <cell r="O67">
            <v>2.7231697331008498E-2</v>
          </cell>
          <cell r="P67">
            <v>3.341833581309539E-2</v>
          </cell>
          <cell r="X67">
            <v>1.4845051193466133E-2</v>
          </cell>
          <cell r="Y67">
            <v>6.8630099229555945E-3</v>
          </cell>
          <cell r="Z67">
            <v>2.952490700844429E-2</v>
          </cell>
          <cell r="AA67">
            <v>3.5015010389058354E-2</v>
          </cell>
        </row>
        <row r="68">
          <cell r="H68">
            <v>0.23589749253807116</v>
          </cell>
          <cell r="I68">
            <v>4.0114063212157533E-2</v>
          </cell>
          <cell r="J68">
            <v>0.17553552099568068</v>
          </cell>
          <cell r="K68">
            <v>0.30748582096471422</v>
          </cell>
          <cell r="M68">
            <v>1.5057286757749228E-2</v>
          </cell>
          <cell r="N68">
            <v>1.2876773263611994E-2</v>
          </cell>
          <cell r="O68">
            <v>2.4163592765048203E-2</v>
          </cell>
          <cell r="P68">
            <v>3.0410685589916775E-2</v>
          </cell>
          <cell r="X68">
            <v>1.3945635009276864E-2</v>
          </cell>
          <cell r="Y68">
            <v>4.0853294135995118E-3</v>
          </cell>
          <cell r="Z68">
            <v>2.6258631711310133E-2</v>
          </cell>
          <cell r="AA68">
            <v>3.3069446714539166E-2</v>
          </cell>
        </row>
        <row r="69">
          <cell r="H69">
            <v>0.22174364298578689</v>
          </cell>
          <cell r="I69">
            <v>3.024600366196678E-2</v>
          </cell>
          <cell r="J69">
            <v>0.15394465191321197</v>
          </cell>
          <cell r="K69">
            <v>0.27673723886824281</v>
          </cell>
          <cell r="M69">
            <v>1.415384955228427E-2</v>
          </cell>
          <cell r="N69">
            <v>9.8680595501907525E-3</v>
          </cell>
          <cell r="O69">
            <v>2.1590869082468711E-2</v>
          </cell>
          <cell r="P69">
            <v>3.0748582096471411E-2</v>
          </cell>
          <cell r="X69">
            <v>1.3100711696943613E-2</v>
          </cell>
          <cell r="Y69">
            <v>2.2995311309239124E-3</v>
          </cell>
          <cell r="Z69">
            <v>2.3104783057526831E-2</v>
          </cell>
          <cell r="AA69">
            <v>3.0994427844228341E-2</v>
          </cell>
        </row>
        <row r="70">
          <cell r="H70">
            <v>0.20843902440663967</v>
          </cell>
          <cell r="I70">
            <v>2.2805486761122953E-2</v>
          </cell>
          <cell r="J70">
            <v>0.13470157042406047</v>
          </cell>
          <cell r="K70">
            <v>0.24906351498141854</v>
          </cell>
          <cell r="M70">
            <v>1.330461857914722E-2</v>
          </cell>
          <cell r="N70">
            <v>7.4405169008438278E-3</v>
          </cell>
          <cell r="O70">
            <v>1.9243081489151492E-2</v>
          </cell>
          <cell r="P70">
            <v>2.7673723886824264E-2</v>
          </cell>
          <cell r="X70">
            <v>1.2306979700262129E-2</v>
          </cell>
          <cell r="Y70">
            <v>1.221574794393629E-3</v>
          </cell>
          <cell r="Z70">
            <v>2.0114918021138271E-2</v>
          </cell>
          <cell r="AA70">
            <v>2.8832057345049768E-2</v>
          </cell>
        </row>
        <row r="71">
          <cell r="H71">
            <v>0.19593268294224128</v>
          </cell>
          <cell r="I71">
            <v>1.2930710993556712E-2</v>
          </cell>
          <cell r="J71">
            <v>0.11786387412105291</v>
          </cell>
          <cell r="K71">
            <v>0.22415716348327669</v>
          </cell>
          <cell r="M71">
            <v>1.2506341464398385E-2</v>
          </cell>
          <cell r="N71">
            <v>9.8747757675662403E-3</v>
          </cell>
          <cell r="O71">
            <v>1.6837696303007563E-2</v>
          </cell>
          <cell r="P71">
            <v>2.4906351498141854E-2</v>
          </cell>
          <cell r="X71">
            <v>1.1561337494206517E-2</v>
          </cell>
          <cell r="Y71">
            <v>6.1125830861754758E-4</v>
          </cell>
          <cell r="Z71">
            <v>1.7328239747128764E-2</v>
          </cell>
          <cell r="AA71">
            <v>2.6622376488884786E-2</v>
          </cell>
        </row>
        <row r="72">
          <cell r="H72">
            <v>0.18417672196570681</v>
          </cell>
          <cell r="I72">
            <v>9.7238946671546478E-3</v>
          </cell>
          <cell r="J72">
            <v>0.1028951621076792</v>
          </cell>
          <cell r="K72">
            <v>0.19949987550011625</v>
          </cell>
          <cell r="M72">
            <v>1.1755960976534474E-2</v>
          </cell>
          <cell r="N72">
            <v>3.2068163264020646E-3</v>
          </cell>
          <cell r="O72">
            <v>1.4968712013373714E-2</v>
          </cell>
          <cell r="P72">
            <v>2.4657287983160442E-2</v>
          </cell>
          <cell r="X72">
            <v>1.0860871465652821E-2</v>
          </cell>
          <cell r="Y72">
            <v>2.8753939534501016E-4</v>
          </cell>
          <cell r="Z72">
            <v>1.4771945779795115E-2</v>
          </cell>
          <cell r="AA72">
            <v>2.4402524354660626E-2</v>
          </cell>
        </row>
        <row r="73">
          <cell r="H73">
            <v>0.17312611864776439</v>
          </cell>
          <cell r="I73">
            <v>7.3123687897002953E-3</v>
          </cell>
          <cell r="J73">
            <v>8.9724581357896266E-2</v>
          </cell>
          <cell r="K73">
            <v>0.17755488919510345</v>
          </cell>
          <cell r="M73">
            <v>1.1050603317942415E-2</v>
          </cell>
          <cell r="N73">
            <v>2.4115258774543525E-3</v>
          </cell>
          <cell r="O73">
            <v>1.3170580749782931E-2</v>
          </cell>
          <cell r="P73">
            <v>2.1944986305012792E-2</v>
          </cell>
          <cell r="X73">
            <v>1.02028445283724E-2</v>
          </cell>
          <cell r="Y73">
            <v>1.2690299608237926E-4</v>
          </cell>
          <cell r="Z73">
            <v>1.2462071433052863E-2</v>
          </cell>
          <cell r="AA73">
            <v>2.2206066417273955E-2</v>
          </cell>
        </row>
        <row r="74">
          <cell r="H74">
            <v>0.16273855152889852</v>
          </cell>
          <cell r="I74">
            <v>5.4989013298546224E-3</v>
          </cell>
          <cell r="J74">
            <v>7.8150110362727648E-2</v>
          </cell>
          <cell r="K74">
            <v>0.15802385138364208</v>
          </cell>
          <cell r="M74">
            <v>1.0387567118865876E-2</v>
          </cell>
          <cell r="N74">
            <v>1.8134674598456729E-3</v>
          </cell>
          <cell r="O74">
            <v>1.1574470995168618E-2</v>
          </cell>
          <cell r="P74">
            <v>1.9531037811461371E-2</v>
          </cell>
          <cell r="X74">
            <v>9.5846854278080294E-3</v>
          </cell>
          <cell r="Y74">
            <v>5.2441353831737308E-5</v>
          </cell>
          <cell r="Z74">
            <v>1.0404708606167559E-2</v>
          </cell>
          <cell r="AA74">
            <v>2.0062500365297404E-2</v>
          </cell>
        </row>
      </sheetData>
      <sheetData sheetId="1"/>
      <sheetData sheetId="2"/>
      <sheetData sheetId="3">
        <row r="32">
          <cell r="B32">
            <v>18870109.548258711</v>
          </cell>
          <cell r="C32">
            <v>18593992.807672229</v>
          </cell>
          <cell r="D32">
            <v>18337728.694745239</v>
          </cell>
          <cell r="E32">
            <v>18082597.529058583</v>
          </cell>
          <cell r="F32">
            <v>17803624.361572664</v>
          </cell>
          <cell r="G32">
            <v>17468409.190444432</v>
          </cell>
          <cell r="H32">
            <v>17040163.457527727</v>
          </cell>
          <cell r="I32">
            <v>16481642.621312289</v>
          </cell>
          <cell r="J32">
            <v>15760507.505708352</v>
          </cell>
          <cell r="K32">
            <v>14855068.260268211</v>
          </cell>
          <cell r="L32">
            <v>13759713.377841802</v>
          </cell>
          <cell r="M32">
            <v>12488320.744640674</v>
          </cell>
          <cell r="N32">
            <v>11074962.736067271</v>
          </cell>
          <cell r="O32">
            <v>9571328.9320450332</v>
          </cell>
          <cell r="P32">
            <v>8040833.2655953383</v>
          </cell>
          <cell r="Q32">
            <v>6550713.6238748562</v>
          </cell>
          <cell r="R32">
            <v>5163432.432873317</v>
          </cell>
          <cell r="S32">
            <v>3929042.8321901578</v>
          </cell>
          <cell r="T32">
            <v>2880012.4869562169</v>
          </cell>
          <cell r="U32">
            <v>2029257.470380231</v>
          </cell>
          <cell r="V32">
            <v>1371486.8219852257</v>
          </cell>
          <cell r="W32">
            <v>887294.67119109072</v>
          </cell>
          <cell r="X32">
            <v>548329.39536737627</v>
          </cell>
          <cell r="Y32">
            <v>322898.4234320175</v>
          </cell>
          <cell r="Z32">
            <v>180778.24211751326</v>
          </cell>
          <cell r="AA32">
            <v>95925.323418811269</v>
          </cell>
          <cell r="AB32">
            <v>48045.592309494314</v>
          </cell>
          <cell r="AC32">
            <v>22556.916879852732</v>
          </cell>
          <cell r="AD32">
            <v>9768.3782647271764</v>
          </cell>
          <cell r="AE32">
            <v>3746.1361262195514</v>
          </cell>
          <cell r="AF32">
            <v>1098.1219492365792</v>
          </cell>
          <cell r="AG32">
            <v>0</v>
          </cell>
          <cell r="AH32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B37" sqref="B37"/>
    </sheetView>
  </sheetViews>
  <sheetFormatPr defaultColWidth="9.140625" defaultRowHeight="15" x14ac:dyDescent="0.25"/>
  <cols>
    <col min="1" max="1" width="9.140625" style="4"/>
    <col min="2" max="2" width="56.28515625" style="4" customWidth="1"/>
    <col min="3" max="16384" width="9.140625" style="4"/>
  </cols>
  <sheetData>
    <row r="1" spans="1:2" x14ac:dyDescent="0.25">
      <c r="A1" s="3" t="s">
        <v>10</v>
      </c>
    </row>
    <row r="3" spans="1:2" x14ac:dyDescent="0.25">
      <c r="A3" s="3" t="s">
        <v>0</v>
      </c>
      <c r="B3" s="5" t="s">
        <v>38</v>
      </c>
    </row>
    <row r="4" spans="1:2" x14ac:dyDescent="0.25">
      <c r="B4" s="4" t="s">
        <v>39</v>
      </c>
    </row>
    <row r="5" spans="1:2" x14ac:dyDescent="0.25">
      <c r="B5" s="1">
        <v>2021</v>
      </c>
    </row>
    <row r="6" spans="1:2" x14ac:dyDescent="0.25">
      <c r="B6" s="4" t="s">
        <v>40</v>
      </c>
    </row>
    <row r="7" spans="1:2" x14ac:dyDescent="0.25">
      <c r="B7" s="4" t="s">
        <v>41</v>
      </c>
    </row>
    <row r="8" spans="1:2" x14ac:dyDescent="0.25">
      <c r="B8" s="4" t="s">
        <v>42</v>
      </c>
    </row>
    <row r="10" spans="1:2" x14ac:dyDescent="0.25">
      <c r="B10" s="5" t="s">
        <v>43</v>
      </c>
    </row>
    <row r="11" spans="1:2" x14ac:dyDescent="0.25">
      <c r="B11" s="4" t="s">
        <v>46</v>
      </c>
    </row>
    <row r="12" spans="1:2" x14ac:dyDescent="0.25">
      <c r="B12" s="1">
        <v>2013</v>
      </c>
    </row>
    <row r="13" spans="1:2" x14ac:dyDescent="0.25">
      <c r="B13" s="4" t="s">
        <v>47</v>
      </c>
    </row>
    <row r="14" spans="1:2" x14ac:dyDescent="0.25">
      <c r="B14" s="9" t="s">
        <v>48</v>
      </c>
    </row>
    <row r="15" spans="1:2" x14ac:dyDescent="0.25">
      <c r="B15" s="4" t="s">
        <v>49</v>
      </c>
    </row>
    <row r="17" spans="1:2" x14ac:dyDescent="0.25">
      <c r="B17" s="5" t="s">
        <v>44</v>
      </c>
    </row>
    <row r="18" spans="1:2" x14ac:dyDescent="0.25">
      <c r="B18" s="4" t="s">
        <v>50</v>
      </c>
    </row>
    <row r="19" spans="1:2" x14ac:dyDescent="0.25">
      <c r="B19" s="1">
        <v>2013</v>
      </c>
    </row>
    <row r="20" spans="1:2" x14ac:dyDescent="0.25">
      <c r="B20" s="4" t="s">
        <v>52</v>
      </c>
    </row>
    <row r="21" spans="1:2" x14ac:dyDescent="0.25">
      <c r="B21" s="4" t="s">
        <v>51</v>
      </c>
    </row>
    <row r="22" spans="1:2" x14ac:dyDescent="0.25">
      <c r="B22" s="4" t="s">
        <v>53</v>
      </c>
    </row>
    <row r="24" spans="1:2" x14ac:dyDescent="0.25">
      <c r="B24" s="5" t="s">
        <v>45</v>
      </c>
    </row>
    <row r="25" spans="1:2" x14ac:dyDescent="0.25">
      <c r="B25" s="6" t="s">
        <v>39</v>
      </c>
    </row>
    <row r="26" spans="1:2" x14ac:dyDescent="0.25">
      <c r="B26" s="2">
        <v>2008</v>
      </c>
    </row>
    <row r="27" spans="1:2" x14ac:dyDescent="0.25">
      <c r="B27" s="6" t="s">
        <v>55</v>
      </c>
    </row>
    <row r="28" spans="1:2" x14ac:dyDescent="0.25">
      <c r="B28" s="6" t="s">
        <v>54</v>
      </c>
    </row>
    <row r="29" spans="1:2" x14ac:dyDescent="0.25">
      <c r="B29" s="6" t="s">
        <v>56</v>
      </c>
    </row>
    <row r="31" spans="1:2" x14ac:dyDescent="0.25">
      <c r="A31" s="3" t="s">
        <v>1</v>
      </c>
    </row>
    <row r="32" spans="1:2" x14ac:dyDescent="0.25">
      <c r="A32" s="7" t="s">
        <v>57</v>
      </c>
    </row>
    <row r="33" spans="1:2" x14ac:dyDescent="0.25">
      <c r="A33" s="7" t="s">
        <v>58</v>
      </c>
    </row>
    <row r="34" spans="1:2" x14ac:dyDescent="0.25">
      <c r="A34" s="7" t="s">
        <v>59</v>
      </c>
      <c r="B34"/>
    </row>
    <row r="35" spans="1:2" x14ac:dyDescent="0.25">
      <c r="A35" t="s">
        <v>60</v>
      </c>
    </row>
    <row r="36" spans="1:2" x14ac:dyDescent="0.25">
      <c r="A36" s="7" t="s">
        <v>61</v>
      </c>
    </row>
    <row r="37" spans="1:2" x14ac:dyDescent="0.25">
      <c r="A37" s="7" t="s">
        <v>62</v>
      </c>
    </row>
  </sheetData>
  <hyperlinks>
    <hyperlink ref="A35" r:id="rId1" display="https://jgcri.github.io/gcam-doc/choice.html" xr:uid="{00000000-0004-0000-0000-000001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5FC0-ADD5-4D34-B1E5-9EF2F7B1FFE1}">
  <dimension ref="A6:AB74"/>
  <sheetViews>
    <sheetView topLeftCell="A43" workbookViewId="0">
      <selection activeCell="P59" sqref="P59"/>
    </sheetView>
  </sheetViews>
  <sheetFormatPr defaultRowHeight="15" x14ac:dyDescent="0.25"/>
  <cols>
    <col min="17" max="17" width="14.28515625" customWidth="1"/>
    <col min="18" max="18" width="16" customWidth="1"/>
    <col min="19" max="19" width="12" bestFit="1" customWidth="1"/>
    <col min="24" max="24" width="12" customWidth="1"/>
    <col min="25" max="25" width="10.7109375" customWidth="1"/>
    <col min="26" max="26" width="11.140625" customWidth="1"/>
    <col min="27" max="27" width="13.7109375" bestFit="1" customWidth="1"/>
  </cols>
  <sheetData>
    <row r="6" spans="12:28" x14ac:dyDescent="0.25">
      <c r="Y6" t="s">
        <v>11</v>
      </c>
      <c r="Z6">
        <v>10</v>
      </c>
      <c r="AA6" t="s">
        <v>12</v>
      </c>
      <c r="AB6" t="s">
        <v>11</v>
      </c>
    </row>
    <row r="7" spans="12:28" x14ac:dyDescent="0.25">
      <c r="L7" t="s">
        <v>13</v>
      </c>
      <c r="Q7" t="s">
        <v>14</v>
      </c>
      <c r="R7" t="s">
        <v>15</v>
      </c>
      <c r="T7" t="s">
        <v>16</v>
      </c>
      <c r="V7" t="s">
        <v>17</v>
      </c>
      <c r="Y7" t="s">
        <v>9</v>
      </c>
      <c r="Z7">
        <v>13</v>
      </c>
      <c r="AA7" t="s">
        <v>18</v>
      </c>
      <c r="AB7" t="s">
        <v>19</v>
      </c>
    </row>
    <row r="8" spans="12:28" x14ac:dyDescent="0.25">
      <c r="N8">
        <v>0</v>
      </c>
      <c r="O8">
        <v>0</v>
      </c>
      <c r="Q8">
        <v>1</v>
      </c>
      <c r="R8">
        <v>0</v>
      </c>
      <c r="S8" t="s">
        <v>20</v>
      </c>
      <c r="T8">
        <v>0</v>
      </c>
      <c r="U8">
        <v>0</v>
      </c>
      <c r="V8">
        <f>SUM($U$8:U8)</f>
        <v>0</v>
      </c>
      <c r="W8">
        <v>1</v>
      </c>
    </row>
    <row r="9" spans="12:28" x14ac:dyDescent="0.25">
      <c r="N9">
        <f>O9/$O$23</f>
        <v>6.6666666666666666E-2</v>
      </c>
      <c r="O9">
        <v>1</v>
      </c>
      <c r="P9">
        <f>1/(2.724+314.03*EXP(-0.275*O9))</f>
        <v>4.1450359029144099E-3</v>
      </c>
      <c r="Q9">
        <f>Q8*(1-P9)</f>
        <v>0.99585496409708563</v>
      </c>
      <c r="R9">
        <f>Q8-Q9</f>
        <v>4.1450359029143735E-3</v>
      </c>
      <c r="S9">
        <f>EXP(-(N9^$Z$10))</f>
        <v>0.99970374759511627</v>
      </c>
      <c r="T9">
        <f>1-S9</f>
        <v>2.962524048837345E-4</v>
      </c>
      <c r="U9">
        <f t="shared" ref="U9:U38" si="0">($Z$6/$Z$7)*(((O9)/$Z$7))^($Z$6-1)*EXP(-((O9/$Z$7)^$Z$6))</f>
        <v>7.2538150285879585E-11</v>
      </c>
      <c r="V9">
        <f>SUM($U$8:U9)</f>
        <v>7.2538150285879585E-11</v>
      </c>
      <c r="W9">
        <f>1/(1+EXP($Z$11*((O9)/$Z$12-1)))</f>
        <v>0.99640639741857984</v>
      </c>
      <c r="X9">
        <f>W8-W9</f>
        <v>3.5936025814201633E-3</v>
      </c>
    </row>
    <row r="10" spans="12:28" x14ac:dyDescent="0.25">
      <c r="N10">
        <f t="shared" ref="N10:N38" si="1">O10/$O$23</f>
        <v>0.13333333333333333</v>
      </c>
      <c r="O10">
        <v>2</v>
      </c>
      <c r="P10">
        <f t="shared" ref="P10:P38" si="2">1/(2.724+314.03*EXP(-0.275*O10))</f>
        <v>5.4376329640669664E-3</v>
      </c>
      <c r="Q10">
        <f t="shared" ref="Q10:Q38" si="3">Q9*(1-P10)</f>
        <v>0.99043987031688163</v>
      </c>
      <c r="R10">
        <f t="shared" ref="R10:R38" si="4">Q9-Q10</f>
        <v>5.4150937802039945E-3</v>
      </c>
      <c r="S10">
        <f t="shared" ref="S10:S37" si="5">EXP(-(N10^$Z$10))</f>
        <v>0.99763243673907498</v>
      </c>
      <c r="T10">
        <f>S9-S10</f>
        <v>2.0713108560412863E-3</v>
      </c>
      <c r="U10">
        <f t="shared" si="0"/>
        <v>3.7139532670770774E-8</v>
      </c>
      <c r="V10">
        <f>SUM($U$8:U10)</f>
        <v>3.7212070821056655E-8</v>
      </c>
      <c r="W10">
        <f t="shared" ref="W10:W38" si="6">1/(1+EXP($Z$11*((O10)/$Z$12-1)))</f>
        <v>0.99477987430644166</v>
      </c>
      <c r="X10">
        <f t="shared" ref="X10:X38" si="7">W9-W10</f>
        <v>1.6265231121381785E-3</v>
      </c>
      <c r="Y10" t="s">
        <v>11</v>
      </c>
      <c r="Z10">
        <v>3</v>
      </c>
    </row>
    <row r="11" spans="12:28" x14ac:dyDescent="0.25">
      <c r="N11">
        <f t="shared" si="1"/>
        <v>0.2</v>
      </c>
      <c r="O11">
        <v>3</v>
      </c>
      <c r="P11">
        <f t="shared" si="2"/>
        <v>7.1254032292632384E-3</v>
      </c>
      <c r="Q11">
        <f t="shared" si="3"/>
        <v>0.98338258686653468</v>
      </c>
      <c r="R11">
        <f t="shared" si="4"/>
        <v>7.0572834503469517E-3</v>
      </c>
      <c r="S11">
        <f t="shared" si="5"/>
        <v>0.99203191483706066</v>
      </c>
      <c r="T11">
        <f t="shared" ref="T11:T38" si="8">S10-S11</f>
        <v>5.6005219020143215E-3</v>
      </c>
      <c r="U11">
        <f t="shared" si="0"/>
        <v>1.4277678005306647E-6</v>
      </c>
      <c r="V11">
        <f>SUM($U$8:U11)</f>
        <v>1.4649798713517212E-6</v>
      </c>
      <c r="W11">
        <f t="shared" si="6"/>
        <v>0.99242275873213925</v>
      </c>
      <c r="X11">
        <f t="shared" si="7"/>
        <v>2.3571155743024041E-3</v>
      </c>
      <c r="Y11" t="s">
        <v>21</v>
      </c>
      <c r="Z11">
        <v>6</v>
      </c>
    </row>
    <row r="12" spans="12:28" x14ac:dyDescent="0.25">
      <c r="N12">
        <f t="shared" si="1"/>
        <v>0.26666666666666666</v>
      </c>
      <c r="O12">
        <v>4</v>
      </c>
      <c r="P12">
        <f t="shared" si="2"/>
        <v>9.3235306366722236E-3</v>
      </c>
      <c r="Q12">
        <f t="shared" si="3"/>
        <v>0.97421398919031454</v>
      </c>
      <c r="R12">
        <f t="shared" si="4"/>
        <v>9.168597676220136E-3</v>
      </c>
      <c r="S12">
        <f t="shared" si="5"/>
        <v>0.98121570289215621</v>
      </c>
      <c r="T12">
        <f t="shared" si="8"/>
        <v>1.0816211944904452E-2</v>
      </c>
      <c r="U12">
        <f t="shared" si="0"/>
        <v>1.9015296234433038E-5</v>
      </c>
      <c r="V12">
        <f>SUM($U$8:U12)</f>
        <v>2.0480276105784758E-5</v>
      </c>
      <c r="W12">
        <f t="shared" si="6"/>
        <v>0.98901305736940681</v>
      </c>
      <c r="X12">
        <f t="shared" si="7"/>
        <v>3.4097013627324424E-3</v>
      </c>
      <c r="Y12" t="s">
        <v>22</v>
      </c>
      <c r="Z12">
        <v>16</v>
      </c>
    </row>
    <row r="13" spans="12:28" x14ac:dyDescent="0.25">
      <c r="N13">
        <f t="shared" si="1"/>
        <v>0.33333333333333331</v>
      </c>
      <c r="O13">
        <v>5</v>
      </c>
      <c r="P13">
        <f t="shared" si="2"/>
        <v>1.2176824302055274E-2</v>
      </c>
      <c r="Q13">
        <f t="shared" si="3"/>
        <v>0.96235115661133974</v>
      </c>
      <c r="R13">
        <f t="shared" si="4"/>
        <v>1.1862832578974802E-2</v>
      </c>
      <c r="S13">
        <f t="shared" si="5"/>
        <v>0.96364044430128626</v>
      </c>
      <c r="T13">
        <f t="shared" si="8"/>
        <v>1.7575258590869947E-2</v>
      </c>
      <c r="U13">
        <f t="shared" si="0"/>
        <v>1.4166603907851276E-4</v>
      </c>
      <c r="V13">
        <f>SUM($U$8:U13)</f>
        <v>1.6214631518429753E-4</v>
      </c>
      <c r="W13">
        <f t="shared" si="6"/>
        <v>0.98409360828818526</v>
      </c>
      <c r="X13">
        <f t="shared" si="7"/>
        <v>4.9194490812215497E-3</v>
      </c>
    </row>
    <row r="14" spans="12:28" x14ac:dyDescent="0.25">
      <c r="N14">
        <f t="shared" si="1"/>
        <v>0.4</v>
      </c>
      <c r="O14">
        <v>6</v>
      </c>
      <c r="P14">
        <f t="shared" si="2"/>
        <v>1.5864596857776702E-2</v>
      </c>
      <c r="Q14">
        <f t="shared" si="3"/>
        <v>0.94708384347608565</v>
      </c>
      <c r="R14">
        <f t="shared" si="4"/>
        <v>1.526731313525409E-2</v>
      </c>
      <c r="S14">
        <f t="shared" si="5"/>
        <v>0.93800499953072947</v>
      </c>
      <c r="T14">
        <f t="shared" si="8"/>
        <v>2.5635444770556792E-2</v>
      </c>
      <c r="U14">
        <f t="shared" si="0"/>
        <v>7.3069686540754356E-4</v>
      </c>
      <c r="V14">
        <f>SUM($U$8:U14)</f>
        <v>8.9284318059184111E-4</v>
      </c>
      <c r="W14">
        <f t="shared" si="6"/>
        <v>0.97702263008997436</v>
      </c>
      <c r="X14">
        <f t="shared" si="7"/>
        <v>7.0709781982108977E-3</v>
      </c>
    </row>
    <row r="15" spans="12:28" x14ac:dyDescent="0.25">
      <c r="N15">
        <f t="shared" si="1"/>
        <v>0.46666666666666667</v>
      </c>
      <c r="O15">
        <v>7</v>
      </c>
      <c r="P15">
        <f t="shared" si="2"/>
        <v>2.0604382616745222E-2</v>
      </c>
      <c r="Q15">
        <f t="shared" si="3"/>
        <v>0.92756976559496673</v>
      </c>
      <c r="R15">
        <f t="shared" si="4"/>
        <v>1.9514077881118919E-2</v>
      </c>
      <c r="S15">
        <f t="shared" si="5"/>
        <v>0.90336406900221422</v>
      </c>
      <c r="T15">
        <f t="shared" si="8"/>
        <v>3.4640930528515246E-2</v>
      </c>
      <c r="U15">
        <f t="shared" si="0"/>
        <v>2.9211842982661989E-3</v>
      </c>
      <c r="V15">
        <f>SUM($U$8:U15)</f>
        <v>3.8140274788580402E-3</v>
      </c>
      <c r="W15">
        <f t="shared" si="6"/>
        <v>0.9669140216112958</v>
      </c>
      <c r="X15">
        <f t="shared" si="7"/>
        <v>1.010860847867856E-2</v>
      </c>
    </row>
    <row r="16" spans="12:28" x14ac:dyDescent="0.25">
      <c r="N16">
        <f t="shared" si="1"/>
        <v>0.53333333333333333</v>
      </c>
      <c r="O16">
        <v>8</v>
      </c>
      <c r="P16">
        <f t="shared" si="2"/>
        <v>2.6652795968464652E-2</v>
      </c>
      <c r="Q16">
        <f t="shared" si="3"/>
        <v>0.90284743788604749</v>
      </c>
      <c r="R16">
        <f t="shared" si="4"/>
        <v>2.4722327708919245E-2</v>
      </c>
      <c r="S16">
        <f t="shared" si="5"/>
        <v>0.8592428334969261</v>
      </c>
      <c r="T16">
        <f t="shared" si="8"/>
        <v>4.4121235505288126E-2</v>
      </c>
      <c r="U16">
        <f t="shared" si="0"/>
        <v>9.6603699819465295E-3</v>
      </c>
      <c r="V16">
        <f>SUM($U$8:U16)</f>
        <v>1.3474397460804571E-2</v>
      </c>
      <c r="W16">
        <f t="shared" si="6"/>
        <v>0.95257412682243336</v>
      </c>
      <c r="X16">
        <f t="shared" si="7"/>
        <v>1.433989478886244E-2</v>
      </c>
    </row>
    <row r="17" spans="14:24" x14ac:dyDescent="0.25">
      <c r="N17">
        <f t="shared" si="1"/>
        <v>0.6</v>
      </c>
      <c r="O17">
        <v>9</v>
      </c>
      <c r="P17">
        <f t="shared" si="2"/>
        <v>3.4300959007263834E-2</v>
      </c>
      <c r="Q17">
        <f t="shared" si="3"/>
        <v>0.87187890492930498</v>
      </c>
      <c r="R17">
        <f t="shared" si="4"/>
        <v>3.0968532956742512E-2</v>
      </c>
      <c r="S17">
        <f t="shared" si="5"/>
        <v>0.80573530187347964</v>
      </c>
      <c r="T17">
        <f t="shared" si="8"/>
        <v>5.3507531623446458E-2</v>
      </c>
      <c r="U17">
        <f t="shared" si="0"/>
        <v>2.740089026520931E-2</v>
      </c>
      <c r="V17">
        <f>SUM($U$8:U17)</f>
        <v>4.0875287726013884E-2</v>
      </c>
      <c r="W17">
        <f t="shared" si="6"/>
        <v>0.93245330886037092</v>
      </c>
      <c r="X17">
        <f t="shared" si="7"/>
        <v>2.0120817962062443E-2</v>
      </c>
    </row>
    <row r="18" spans="14:24" x14ac:dyDescent="0.25">
      <c r="N18">
        <f t="shared" si="1"/>
        <v>0.66666666666666663</v>
      </c>
      <c r="O18">
        <v>10</v>
      </c>
      <c r="P18">
        <f t="shared" si="2"/>
        <v>4.3861060651107328E-2</v>
      </c>
      <c r="Q18">
        <f t="shared" si="3"/>
        <v>0.83363737139977978</v>
      </c>
      <c r="R18">
        <f t="shared" si="4"/>
        <v>3.8241533529525196E-2</v>
      </c>
      <c r="S18">
        <f t="shared" si="5"/>
        <v>0.74356707920590637</v>
      </c>
      <c r="T18">
        <f t="shared" si="8"/>
        <v>6.216822266757327E-2</v>
      </c>
      <c r="U18">
        <f t="shared" si="0"/>
        <v>6.7462675138008535E-2</v>
      </c>
      <c r="V18">
        <f>SUM($U$8:U18)</f>
        <v>0.10833796286402242</v>
      </c>
      <c r="W18">
        <f t="shared" si="6"/>
        <v>0.90465053510089055</v>
      </c>
      <c r="X18">
        <f t="shared" si="7"/>
        <v>2.780277375948037E-2</v>
      </c>
    </row>
    <row r="19" spans="14:24" x14ac:dyDescent="0.25">
      <c r="N19">
        <f t="shared" si="1"/>
        <v>0.73333333333333328</v>
      </c>
      <c r="O19">
        <v>11</v>
      </c>
      <c r="P19">
        <f t="shared" si="2"/>
        <v>5.5640213335107457E-2</v>
      </c>
      <c r="Q19">
        <f t="shared" si="3"/>
        <v>0.78725361021097784</v>
      </c>
      <c r="R19">
        <f t="shared" si="4"/>
        <v>4.6383761188801942E-2</v>
      </c>
      <c r="S19">
        <f t="shared" si="5"/>
        <v>0.67410434172515699</v>
      </c>
      <c r="T19">
        <f t="shared" si="8"/>
        <v>6.9462737480749381E-2</v>
      </c>
      <c r="U19">
        <f t="shared" si="0"/>
        <v>0.14170663532509364</v>
      </c>
      <c r="V19">
        <f>SUM($U$8:U19)</f>
        <v>0.25004459818911606</v>
      </c>
      <c r="W19">
        <f t="shared" si="6"/>
        <v>0.86703575980217062</v>
      </c>
      <c r="X19">
        <f t="shared" si="7"/>
        <v>3.7614775298719927E-2</v>
      </c>
    </row>
    <row r="20" spans="14:24" x14ac:dyDescent="0.25">
      <c r="N20">
        <f t="shared" si="1"/>
        <v>0.8</v>
      </c>
      <c r="O20">
        <v>12</v>
      </c>
      <c r="P20">
        <f t="shared" si="2"/>
        <v>6.9898683666248962E-2</v>
      </c>
      <c r="Q20">
        <f t="shared" si="3"/>
        <v>0.73222561914572826</v>
      </c>
      <c r="R20">
        <f t="shared" si="4"/>
        <v>5.5027991065249582E-2</v>
      </c>
      <c r="S20">
        <f t="shared" si="5"/>
        <v>0.59929578784553839</v>
      </c>
      <c r="T20">
        <f t="shared" si="8"/>
        <v>7.48085538796186E-2</v>
      </c>
      <c r="U20">
        <f t="shared" si="0"/>
        <v>0.23885807290217517</v>
      </c>
      <c r="V20">
        <f>SUM($U$8:U20)</f>
        <v>0.48890267109129126</v>
      </c>
      <c r="W20">
        <f t="shared" si="6"/>
        <v>0.81757447619364365</v>
      </c>
      <c r="X20">
        <f t="shared" si="7"/>
        <v>4.9461283608526974E-2</v>
      </c>
    </row>
    <row r="21" spans="14:24" x14ac:dyDescent="0.25">
      <c r="N21">
        <f t="shared" si="1"/>
        <v>0.8666666666666667</v>
      </c>
      <c r="O21">
        <v>13</v>
      </c>
      <c r="P21">
        <f t="shared" si="2"/>
        <v>8.6792866951638806E-2</v>
      </c>
      <c r="Q21">
        <f t="shared" si="3"/>
        <v>0.66867365840463178</v>
      </c>
      <c r="R21">
        <f t="shared" si="4"/>
        <v>6.355196074109648E-2</v>
      </c>
      <c r="S21">
        <f t="shared" si="5"/>
        <v>0.52154330798126458</v>
      </c>
      <c r="T21">
        <f t="shared" si="8"/>
        <v>7.7752479864273805E-2</v>
      </c>
      <c r="U21">
        <f t="shared" si="0"/>
        <v>0.28298418551649412</v>
      </c>
      <c r="V21">
        <f>SUM($U$8:U21)</f>
        <v>0.77188685660778544</v>
      </c>
      <c r="W21">
        <f t="shared" si="6"/>
        <v>0.75491498686762826</v>
      </c>
      <c r="X21">
        <f t="shared" si="7"/>
        <v>6.2659489326015394E-2</v>
      </c>
    </row>
    <row r="22" spans="14:24" x14ac:dyDescent="0.25">
      <c r="N22">
        <f t="shared" si="1"/>
        <v>0.93333333333333335</v>
      </c>
      <c r="O22">
        <v>14</v>
      </c>
      <c r="P22">
        <f t="shared" si="2"/>
        <v>0.10630974223892409</v>
      </c>
      <c r="Q22">
        <f t="shared" si="3"/>
        <v>0.59758713413767695</v>
      </c>
      <c r="R22">
        <f t="shared" si="4"/>
        <v>7.1086524266954831E-2</v>
      </c>
      <c r="S22">
        <f t="shared" si="5"/>
        <v>0.4435090653193372</v>
      </c>
      <c r="T22">
        <f t="shared" si="8"/>
        <v>7.8034242661927378E-2</v>
      </c>
      <c r="U22">
        <f t="shared" si="0"/>
        <v>0.18385786762125486</v>
      </c>
      <c r="V22">
        <f>SUM($U$8:U22)</f>
        <v>0.95574472422904033</v>
      </c>
      <c r="W22">
        <f t="shared" si="6"/>
        <v>0.67917869917539297</v>
      </c>
      <c r="X22">
        <f t="shared" si="7"/>
        <v>7.5736287692235282E-2</v>
      </c>
    </row>
    <row r="23" spans="14:24" x14ac:dyDescent="0.25">
      <c r="N23">
        <f t="shared" si="1"/>
        <v>1</v>
      </c>
      <c r="O23">
        <v>15</v>
      </c>
      <c r="P23">
        <f t="shared" si="2"/>
        <v>0.12820805060044443</v>
      </c>
      <c r="Q23">
        <f t="shared" si="3"/>
        <v>0.52097165260597911</v>
      </c>
      <c r="R23">
        <f t="shared" si="4"/>
        <v>7.6615481531697838E-2</v>
      </c>
      <c r="S23">
        <f t="shared" si="5"/>
        <v>0.36787944117144233</v>
      </c>
      <c r="T23">
        <f t="shared" si="8"/>
        <v>7.5629624147894869E-2</v>
      </c>
      <c r="U23">
        <f t="shared" si="0"/>
        <v>4.2537385049648498E-2</v>
      </c>
      <c r="V23">
        <f>SUM($U$8:U23)</f>
        <v>0.99828210927868888</v>
      </c>
      <c r="W23">
        <f t="shared" si="6"/>
        <v>0.59266659995406967</v>
      </c>
      <c r="X23">
        <f t="shared" si="7"/>
        <v>8.6512099221323302E-2</v>
      </c>
    </row>
    <row r="24" spans="14:24" x14ac:dyDescent="0.25">
      <c r="N24">
        <f t="shared" si="1"/>
        <v>1.0666666666666667</v>
      </c>
      <c r="O24">
        <v>16</v>
      </c>
      <c r="P24">
        <f t="shared" si="2"/>
        <v>0.15198831763627965</v>
      </c>
      <c r="Q24">
        <f t="shared" si="3"/>
        <v>0.44179004759020402</v>
      </c>
      <c r="R24">
        <f t="shared" si="4"/>
        <v>7.9181605015775092E-2</v>
      </c>
      <c r="S24">
        <f t="shared" si="5"/>
        <v>0.29711689563161658</v>
      </c>
      <c r="T24">
        <f t="shared" si="8"/>
        <v>7.076254553982575E-2</v>
      </c>
      <c r="U24">
        <f t="shared" si="0"/>
        <v>1.7134199222364251E-3</v>
      </c>
      <c r="V24">
        <f>SUM($U$8:U24)</f>
        <v>0.99999552920092527</v>
      </c>
      <c r="W24">
        <f t="shared" si="6"/>
        <v>0.5</v>
      </c>
      <c r="X24">
        <f t="shared" si="7"/>
        <v>9.2666599954069673E-2</v>
      </c>
    </row>
    <row r="25" spans="14:24" x14ac:dyDescent="0.25">
      <c r="N25">
        <f t="shared" si="1"/>
        <v>1.1333333333333333</v>
      </c>
      <c r="O25">
        <v>17</v>
      </c>
      <c r="P25">
        <f t="shared" si="2"/>
        <v>0.176913037574947</v>
      </c>
      <c r="Q25">
        <f t="shared" si="3"/>
        <v>0.36363162830064061</v>
      </c>
      <c r="R25">
        <f t="shared" si="4"/>
        <v>7.8158419289563408E-2</v>
      </c>
      <c r="S25">
        <f t="shared" si="5"/>
        <v>0.23323617697687712</v>
      </c>
      <c r="T25">
        <f t="shared" si="8"/>
        <v>6.388071865473946E-2</v>
      </c>
      <c r="U25">
        <f t="shared" si="0"/>
        <v>3.833872235998762E-6</v>
      </c>
      <c r="V25">
        <f>SUM($U$8:U25)</f>
        <v>0.99999936307316128</v>
      </c>
      <c r="W25">
        <f t="shared" si="6"/>
        <v>0.40733340004593027</v>
      </c>
      <c r="X25">
        <f t="shared" si="7"/>
        <v>9.2666599954069728E-2</v>
      </c>
    </row>
    <row r="26" spans="14:24" x14ac:dyDescent="0.25">
      <c r="N26">
        <f t="shared" si="1"/>
        <v>1.2</v>
      </c>
      <c r="O26">
        <v>18</v>
      </c>
      <c r="P26">
        <f t="shared" si="2"/>
        <v>0.20208540391677898</v>
      </c>
      <c r="Q26">
        <f t="shared" si="3"/>
        <v>0.29014698381858961</v>
      </c>
      <c r="R26">
        <f t="shared" si="4"/>
        <v>7.3484644482050998E-2</v>
      </c>
      <c r="S26">
        <f t="shared" si="5"/>
        <v>0.17763933359513495</v>
      </c>
      <c r="T26">
        <f t="shared" si="8"/>
        <v>5.5596843381742173E-2</v>
      </c>
      <c r="U26">
        <f t="shared" si="0"/>
        <v>8.1284035147309221E-11</v>
      </c>
      <c r="V26">
        <f>SUM($U$8:U26)</f>
        <v>0.99999936315444538</v>
      </c>
      <c r="W26">
        <f t="shared" si="6"/>
        <v>0.32082130082460703</v>
      </c>
      <c r="X26">
        <f t="shared" si="7"/>
        <v>8.6512099221323246E-2</v>
      </c>
    </row>
    <row r="27" spans="14:24" x14ac:dyDescent="0.25">
      <c r="N27">
        <f t="shared" si="1"/>
        <v>1.2666666666666666</v>
      </c>
      <c r="O27">
        <v>19</v>
      </c>
      <c r="P27">
        <f t="shared" si="2"/>
        <v>0.22657269805818073</v>
      </c>
      <c r="Q27">
        <f t="shared" si="3"/>
        <v>0.22440759886136846</v>
      </c>
      <c r="R27">
        <f t="shared" si="4"/>
        <v>6.5739384957221147E-2</v>
      </c>
      <c r="S27">
        <f t="shared" si="5"/>
        <v>0.13103428187738791</v>
      </c>
      <c r="T27">
        <f t="shared" si="8"/>
        <v>4.6605051717747037E-2</v>
      </c>
      <c r="U27">
        <f t="shared" si="0"/>
        <v>1.13422935999052E-18</v>
      </c>
      <c r="V27">
        <f>SUM($U$8:U27)</f>
        <v>0.99999936315444538</v>
      </c>
      <c r="W27">
        <f t="shared" si="6"/>
        <v>0.24508501313237172</v>
      </c>
      <c r="X27">
        <f t="shared" si="7"/>
        <v>7.573628769223531E-2</v>
      </c>
    </row>
    <row r="28" spans="14:24" x14ac:dyDescent="0.25">
      <c r="N28">
        <f t="shared" si="1"/>
        <v>1.3333333333333333</v>
      </c>
      <c r="O28">
        <v>20</v>
      </c>
      <c r="P28">
        <f t="shared" si="2"/>
        <v>0.24954029469680697</v>
      </c>
      <c r="Q28">
        <f t="shared" si="3"/>
        <v>0.16840886050929973</v>
      </c>
      <c r="R28">
        <f t="shared" si="4"/>
        <v>5.5998738352068728E-2</v>
      </c>
      <c r="S28">
        <f t="shared" si="5"/>
        <v>9.3446110197625359E-2</v>
      </c>
      <c r="T28">
        <f t="shared" si="8"/>
        <v>3.7588171679762555E-2</v>
      </c>
      <c r="U28">
        <f t="shared" si="0"/>
        <v>2.0457285186641321E-31</v>
      </c>
      <c r="V28">
        <f>SUM($U$8:U28)</f>
        <v>0.99999936315444538</v>
      </c>
      <c r="W28">
        <f t="shared" si="6"/>
        <v>0.18242552380635635</v>
      </c>
      <c r="X28">
        <f t="shared" si="7"/>
        <v>6.2659489326015366E-2</v>
      </c>
    </row>
    <row r="29" spans="14:24" x14ac:dyDescent="0.25">
      <c r="N29">
        <f t="shared" si="1"/>
        <v>1.4</v>
      </c>
      <c r="O29">
        <v>21</v>
      </c>
      <c r="P29">
        <f t="shared" si="2"/>
        <v>0.27035713596357164</v>
      </c>
      <c r="Q29">
        <f t="shared" si="3"/>
        <v>0.12287832331111681</v>
      </c>
      <c r="R29">
        <f t="shared" si="4"/>
        <v>4.5530537198182924E-2</v>
      </c>
      <c r="S29">
        <f t="shared" si="5"/>
        <v>6.4312581380308834E-2</v>
      </c>
      <c r="T29">
        <f t="shared" si="8"/>
        <v>2.9133528817316526E-2</v>
      </c>
      <c r="U29">
        <f t="shared" si="0"/>
        <v>1.6369944122513668E-51</v>
      </c>
      <c r="V29">
        <f>SUM($U$8:U29)</f>
        <v>0.99999936315444538</v>
      </c>
      <c r="W29">
        <f t="shared" si="6"/>
        <v>0.13296424019782926</v>
      </c>
      <c r="X29">
        <f t="shared" si="7"/>
        <v>4.9461283608527085E-2</v>
      </c>
    </row>
    <row r="30" spans="14:24" x14ac:dyDescent="0.25">
      <c r="N30">
        <f t="shared" si="1"/>
        <v>1.4666666666666666</v>
      </c>
      <c r="O30">
        <v>22</v>
      </c>
      <c r="P30">
        <f t="shared" si="2"/>
        <v>0.2886469881093961</v>
      </c>
      <c r="Q30">
        <f t="shared" si="3"/>
        <v>8.740986538343036E-2</v>
      </c>
      <c r="R30">
        <f t="shared" si="4"/>
        <v>3.546845792768645E-2</v>
      </c>
      <c r="S30">
        <f t="shared" si="5"/>
        <v>4.2639980221934611E-2</v>
      </c>
      <c r="T30">
        <f t="shared" si="8"/>
        <v>2.1672601158374223E-2</v>
      </c>
      <c r="U30">
        <f t="shared" si="0"/>
        <v>1.8657891869850182E-82</v>
      </c>
      <c r="V30">
        <f>SUM($U$8:U30)</f>
        <v>0.99999936315444538</v>
      </c>
      <c r="W30">
        <f t="shared" si="6"/>
        <v>9.534946489910949E-2</v>
      </c>
      <c r="X30">
        <f t="shared" si="7"/>
        <v>3.7614775298719774E-2</v>
      </c>
    </row>
    <row r="31" spans="14:24" x14ac:dyDescent="0.25">
      <c r="N31">
        <f t="shared" si="1"/>
        <v>1.5333333333333334</v>
      </c>
      <c r="O31">
        <v>23</v>
      </c>
      <c r="P31">
        <f t="shared" si="2"/>
        <v>0.30428273707776676</v>
      </c>
      <c r="Q31">
        <f t="shared" si="3"/>
        <v>6.0812552296961031E-2</v>
      </c>
      <c r="R31">
        <f t="shared" si="4"/>
        <v>2.6597313086469329E-2</v>
      </c>
      <c r="S31">
        <f t="shared" si="5"/>
        <v>2.7186437889299666E-2</v>
      </c>
      <c r="T31">
        <f t="shared" si="8"/>
        <v>1.5453542332634945E-2</v>
      </c>
      <c r="U31">
        <f t="shared" si="0"/>
        <v>4.0786531852197607E-129</v>
      </c>
      <c r="V31">
        <f>SUM($U$8:U31)</f>
        <v>0.99999936315444538</v>
      </c>
      <c r="W31">
        <f t="shared" si="6"/>
        <v>6.7546691139629106E-2</v>
      </c>
      <c r="X31">
        <f t="shared" si="7"/>
        <v>2.7802773759480384E-2</v>
      </c>
    </row>
    <row r="32" spans="14:24" x14ac:dyDescent="0.25">
      <c r="N32">
        <f t="shared" si="1"/>
        <v>1.6</v>
      </c>
      <c r="O32">
        <v>24</v>
      </c>
      <c r="P32">
        <f t="shared" si="2"/>
        <v>0.31733979132086876</v>
      </c>
      <c r="Q32">
        <f t="shared" si="3"/>
        <v>4.1514309641353997E-2</v>
      </c>
      <c r="R32">
        <f t="shared" si="4"/>
        <v>1.9298242655607034E-2</v>
      </c>
      <c r="S32">
        <f t="shared" si="5"/>
        <v>1.6639098861723611E-2</v>
      </c>
      <c r="T32">
        <f t="shared" si="8"/>
        <v>1.0547339027576055E-2</v>
      </c>
      <c r="U32">
        <f t="shared" si="0"/>
        <v>3.4939283015877603E-198</v>
      </c>
      <c r="V32">
        <f>SUM($U$8:U32)</f>
        <v>0.99999936315444538</v>
      </c>
      <c r="W32">
        <f t="shared" si="6"/>
        <v>4.7425873177566781E-2</v>
      </c>
      <c r="X32">
        <f t="shared" si="7"/>
        <v>2.0120817962062325E-2</v>
      </c>
    </row>
    <row r="33" spans="1:27" x14ac:dyDescent="0.25">
      <c r="N33">
        <f t="shared" si="1"/>
        <v>1.6666666666666667</v>
      </c>
      <c r="O33">
        <v>25</v>
      </c>
      <c r="P33">
        <f t="shared" si="2"/>
        <v>0.32803163601117602</v>
      </c>
      <c r="Q33">
        <f t="shared" si="3"/>
        <v>2.7896302731826108E-2</v>
      </c>
      <c r="R33">
        <f t="shared" si="4"/>
        <v>1.3618006909527889E-2</v>
      </c>
      <c r="S33">
        <f t="shared" si="5"/>
        <v>9.7583726452178006E-3</v>
      </c>
      <c r="T33">
        <f t="shared" si="8"/>
        <v>6.88072621650581E-3</v>
      </c>
      <c r="U33">
        <f t="shared" si="0"/>
        <v>1.0157454503789799E-298</v>
      </c>
      <c r="V33">
        <f>SUM($U$8:U33)</f>
        <v>0.99999936315444538</v>
      </c>
      <c r="W33">
        <f t="shared" si="6"/>
        <v>3.3085978388704126E-2</v>
      </c>
      <c r="X33">
        <f t="shared" si="7"/>
        <v>1.4339894788862655E-2</v>
      </c>
    </row>
    <row r="34" spans="1:27" x14ac:dyDescent="0.25">
      <c r="N34">
        <f t="shared" si="1"/>
        <v>1.7333333333333334</v>
      </c>
      <c r="O34">
        <v>26</v>
      </c>
      <c r="P34">
        <f t="shared" si="2"/>
        <v>0.33664696427643437</v>
      </c>
      <c r="Q34">
        <f t="shared" si="3"/>
        <v>1.8505097102620445E-2</v>
      </c>
      <c r="R34">
        <f t="shared" si="4"/>
        <v>9.391205629205663E-3</v>
      </c>
      <c r="S34">
        <f t="shared" si="5"/>
        <v>5.4742297193685532E-3</v>
      </c>
      <c r="T34">
        <f t="shared" si="8"/>
        <v>4.2841429258492474E-3</v>
      </c>
      <c r="U34">
        <f t="shared" si="0"/>
        <v>0</v>
      </c>
      <c r="V34">
        <f>SUM($U$8:U34)</f>
        <v>0.99999936315444538</v>
      </c>
      <c r="W34">
        <f t="shared" si="6"/>
        <v>2.2977369910025615E-2</v>
      </c>
      <c r="X34">
        <f t="shared" si="7"/>
        <v>1.0108608478678512E-2</v>
      </c>
    </row>
    <row r="35" spans="1:27" x14ac:dyDescent="0.25">
      <c r="N35">
        <f t="shared" si="1"/>
        <v>1.8</v>
      </c>
      <c r="O35">
        <v>27</v>
      </c>
      <c r="P35">
        <f t="shared" si="2"/>
        <v>0.34349949868442009</v>
      </c>
      <c r="Q35">
        <f t="shared" si="3"/>
        <v>1.2148605524763807E-2</v>
      </c>
      <c r="R35">
        <f t="shared" si="4"/>
        <v>6.3564915778566381E-3</v>
      </c>
      <c r="S35">
        <f t="shared" si="5"/>
        <v>2.9322066985015835E-3</v>
      </c>
      <c r="T35">
        <f t="shared" si="8"/>
        <v>2.5420230208669696E-3</v>
      </c>
      <c r="U35">
        <f t="shared" si="0"/>
        <v>0</v>
      </c>
      <c r="V35">
        <f>SUM($U$8:U35)</f>
        <v>0.99999936315444538</v>
      </c>
      <c r="W35">
        <f t="shared" si="6"/>
        <v>1.5906391711814714E-2</v>
      </c>
      <c r="X35">
        <f t="shared" si="7"/>
        <v>7.0709781982109012E-3</v>
      </c>
    </row>
    <row r="36" spans="1:27" x14ac:dyDescent="0.25">
      <c r="N36">
        <f t="shared" si="1"/>
        <v>1.8666666666666667</v>
      </c>
      <c r="O36">
        <v>28</v>
      </c>
      <c r="P36">
        <f t="shared" si="2"/>
        <v>0.34889384529192402</v>
      </c>
      <c r="Q36">
        <f t="shared" si="3"/>
        <v>7.9100318282942506E-3</v>
      </c>
      <c r="R36">
        <f t="shared" si="4"/>
        <v>4.2385736964695563E-3</v>
      </c>
      <c r="S36">
        <f t="shared" si="5"/>
        <v>1.4969938282535006E-3</v>
      </c>
      <c r="T36">
        <f t="shared" si="8"/>
        <v>1.435212870248083E-3</v>
      </c>
      <c r="U36">
        <f t="shared" si="0"/>
        <v>0</v>
      </c>
      <c r="V36">
        <f>SUM($U$8:U36)</f>
        <v>0.99999936315444538</v>
      </c>
      <c r="W36">
        <f t="shared" si="6"/>
        <v>1.098694263059318E-2</v>
      </c>
      <c r="X36">
        <f t="shared" si="7"/>
        <v>4.9194490812215341E-3</v>
      </c>
    </row>
    <row r="37" spans="1:27" x14ac:dyDescent="0.25">
      <c r="N37">
        <f t="shared" si="1"/>
        <v>1.9333333333333333</v>
      </c>
      <c r="O37">
        <v>29</v>
      </c>
      <c r="P37">
        <f t="shared" si="2"/>
        <v>0.35310582862905532</v>
      </c>
      <c r="Q37">
        <f t="shared" si="3"/>
        <v>5.1169534850822075E-3</v>
      </c>
      <c r="R37">
        <f t="shared" si="4"/>
        <v>2.793078343212043E-3</v>
      </c>
      <c r="S37">
        <f t="shared" si="5"/>
        <v>7.2715538381685064E-4</v>
      </c>
      <c r="T37">
        <f t="shared" si="8"/>
        <v>7.6983844443664993E-4</v>
      </c>
      <c r="U37">
        <f t="shared" si="0"/>
        <v>0</v>
      </c>
      <c r="V37">
        <f>SUM($U$8:U37)</f>
        <v>0.99999936315444538</v>
      </c>
      <c r="W37">
        <f t="shared" si="6"/>
        <v>7.577241267860811E-3</v>
      </c>
      <c r="X37">
        <f t="shared" si="7"/>
        <v>3.4097013627323687E-3</v>
      </c>
    </row>
    <row r="38" spans="1:27" x14ac:dyDescent="0.25">
      <c r="N38">
        <f t="shared" si="1"/>
        <v>2</v>
      </c>
      <c r="O38">
        <v>30</v>
      </c>
      <c r="P38">
        <f t="shared" si="2"/>
        <v>0.35637372313252114</v>
      </c>
      <c r="Q38">
        <f t="shared" si="3"/>
        <v>3.2934057205075318E-3</v>
      </c>
      <c r="R38">
        <f t="shared" si="4"/>
        <v>1.8235477645746757E-3</v>
      </c>
      <c r="S38">
        <f>EXP(-(N38^$Z$10))</f>
        <v>3.3546262790251185E-4</v>
      </c>
      <c r="T38">
        <f t="shared" si="8"/>
        <v>3.9169275591433879E-4</v>
      </c>
      <c r="U38">
        <f t="shared" si="0"/>
        <v>0</v>
      </c>
      <c r="V38">
        <f>SUM($U$8:U38)</f>
        <v>0.99999936315444538</v>
      </c>
      <c r="W38">
        <f t="shared" si="6"/>
        <v>5.2201256935583973E-3</v>
      </c>
      <c r="X38">
        <f t="shared" si="7"/>
        <v>2.3571155743024137E-3</v>
      </c>
    </row>
    <row r="42" spans="1:27" x14ac:dyDescent="0.25">
      <c r="A42" t="s">
        <v>23</v>
      </c>
      <c r="H42" t="s">
        <v>24</v>
      </c>
      <c r="M42" t="s">
        <v>25</v>
      </c>
      <c r="S42" t="s">
        <v>32</v>
      </c>
      <c r="X42" t="s">
        <v>31</v>
      </c>
    </row>
    <row r="43" spans="1:27" ht="140.25" x14ac:dyDescent="0.25">
      <c r="A43" s="10" t="s">
        <v>26</v>
      </c>
      <c r="B43" s="10" t="s">
        <v>27</v>
      </c>
      <c r="C43" s="10" t="s">
        <v>28</v>
      </c>
      <c r="D43" s="11" t="s">
        <v>29</v>
      </c>
      <c r="E43" s="11" t="s">
        <v>30</v>
      </c>
      <c r="H43" s="10" t="s">
        <v>27</v>
      </c>
      <c r="I43" s="10" t="s">
        <v>28</v>
      </c>
      <c r="J43" s="11" t="s">
        <v>29</v>
      </c>
      <c r="K43" s="11" t="s">
        <v>30</v>
      </c>
      <c r="M43" s="10" t="s">
        <v>27</v>
      </c>
      <c r="N43" s="10" t="s">
        <v>28</v>
      </c>
      <c r="O43" s="11" t="s">
        <v>29</v>
      </c>
      <c r="P43" s="11" t="s">
        <v>30</v>
      </c>
      <c r="S43" s="10" t="s">
        <v>27</v>
      </c>
      <c r="T43" s="10" t="s">
        <v>28</v>
      </c>
      <c r="U43" s="11" t="s">
        <v>29</v>
      </c>
      <c r="V43" s="11" t="s">
        <v>30</v>
      </c>
      <c r="X43" s="10" t="s">
        <v>27</v>
      </c>
      <c r="Y43" s="10" t="s">
        <v>28</v>
      </c>
      <c r="Z43" s="11" t="s">
        <v>29</v>
      </c>
      <c r="AA43" s="11" t="s">
        <v>30</v>
      </c>
    </row>
    <row r="44" spans="1:27" x14ac:dyDescent="0.25">
      <c r="A44" s="12">
        <v>0</v>
      </c>
      <c r="B44" s="13">
        <v>1</v>
      </c>
      <c r="C44" s="14">
        <v>0.997</v>
      </c>
      <c r="D44" s="14">
        <v>0.99099999999999999</v>
      </c>
      <c r="E44" s="14">
        <v>1</v>
      </c>
      <c r="H44" s="15">
        <v>1</v>
      </c>
      <c r="I44" s="15">
        <v>1</v>
      </c>
      <c r="J44" s="15">
        <v>1</v>
      </c>
      <c r="K44" s="15">
        <v>1</v>
      </c>
      <c r="M44" s="15">
        <v>0</v>
      </c>
      <c r="N44" s="15">
        <v>0</v>
      </c>
      <c r="O44" s="15">
        <v>0</v>
      </c>
      <c r="P44" s="15">
        <v>0</v>
      </c>
      <c r="R44" t="s">
        <v>33</v>
      </c>
      <c r="S44" s="19">
        <v>11</v>
      </c>
      <c r="T44" s="17">
        <v>14</v>
      </c>
      <c r="U44" s="21">
        <v>16</v>
      </c>
      <c r="V44" s="21">
        <v>19</v>
      </c>
      <c r="W44" s="15"/>
      <c r="X44">
        <f>1/(1+EXP(S$45*(($A44)/S$44-1)))</f>
        <v>0.99330714907571527</v>
      </c>
      <c r="Y44">
        <f t="shared" ref="Y44:AA44" si="9">1/(1+EXP(T$45*(($A44)/T$44-1)))</f>
        <v>0.99330714907571527</v>
      </c>
      <c r="Z44">
        <f t="shared" si="9"/>
        <v>0.98201379003790845</v>
      </c>
      <c r="AA44">
        <f t="shared" si="9"/>
        <v>0.98201379003790845</v>
      </c>
    </row>
    <row r="45" spans="1:27" x14ac:dyDescent="0.25">
      <c r="A45" s="12">
        <v>1</v>
      </c>
      <c r="B45" s="13">
        <v>0.97899999999999998</v>
      </c>
      <c r="C45" s="14">
        <v>0.997</v>
      </c>
      <c r="D45" s="14">
        <v>0.99099999999999999</v>
      </c>
      <c r="E45" s="14">
        <v>1</v>
      </c>
      <c r="H45">
        <f>H44*B45</f>
        <v>0.97899999999999998</v>
      </c>
      <c r="I45">
        <f t="shared" ref="I45:K60" si="10">I44*C45</f>
        <v>0.997</v>
      </c>
      <c r="J45">
        <f t="shared" si="10"/>
        <v>0.99099999999999999</v>
      </c>
      <c r="K45">
        <f t="shared" si="10"/>
        <v>1</v>
      </c>
      <c r="M45" s="16">
        <f>H44-H45</f>
        <v>2.1000000000000019E-2</v>
      </c>
      <c r="N45" s="16">
        <f t="shared" ref="N45:P60" si="11">I44-I45</f>
        <v>3.0000000000000027E-3</v>
      </c>
      <c r="O45" s="16">
        <f t="shared" si="11"/>
        <v>9.000000000000008E-3</v>
      </c>
      <c r="P45" s="16">
        <f t="shared" si="11"/>
        <v>0</v>
      </c>
      <c r="R45" t="s">
        <v>34</v>
      </c>
      <c r="S45" s="20">
        <v>5</v>
      </c>
      <c r="T45" s="18">
        <v>5</v>
      </c>
      <c r="U45" s="22">
        <v>4</v>
      </c>
      <c r="V45" s="22">
        <v>4</v>
      </c>
      <c r="X45">
        <f t="shared" ref="X45:X74" si="12">1/(1+EXP(S$45*(($A45)/S$44-1)))</f>
        <v>0.98949615548671455</v>
      </c>
      <c r="Y45">
        <f t="shared" ref="Y45:Y74" si="13">1/(1+EXP(T$45*(($A45)/T$44-1)))</f>
        <v>0.99046171150042539</v>
      </c>
      <c r="Z45">
        <f t="shared" ref="Z45:Z74" si="14">1/(1+EXP(U$45*(($A45)/U$44-1)))</f>
        <v>0.97702263008997436</v>
      </c>
      <c r="AA45">
        <f t="shared" ref="AA45:AA74" si="15">1/(1+EXP(V$45*(($A45)/V$44-1)))</f>
        <v>0.97789230231472968</v>
      </c>
    </row>
    <row r="46" spans="1:27" x14ac:dyDescent="0.25">
      <c r="A46" s="12">
        <v>2</v>
      </c>
      <c r="B46" s="13">
        <v>0.94</v>
      </c>
      <c r="C46" s="14">
        <v>0.997</v>
      </c>
      <c r="D46" s="14">
        <v>0.99099999999999999</v>
      </c>
      <c r="E46" s="14">
        <v>1</v>
      </c>
      <c r="H46">
        <f t="shared" ref="H46:K61" si="16">H45*B46</f>
        <v>0.92025999999999997</v>
      </c>
      <c r="I46">
        <f t="shared" si="10"/>
        <v>0.99400900000000003</v>
      </c>
      <c r="J46">
        <f t="shared" si="10"/>
        <v>0.98208099999999998</v>
      </c>
      <c r="K46">
        <f t="shared" si="10"/>
        <v>1</v>
      </c>
      <c r="M46" s="16">
        <f t="shared" ref="M46:P74" si="17">H45-H46</f>
        <v>5.8740000000000014E-2</v>
      </c>
      <c r="N46" s="16">
        <f t="shared" si="11"/>
        <v>2.9909999999999659E-3</v>
      </c>
      <c r="O46" s="16">
        <f t="shared" si="11"/>
        <v>8.9190000000000103E-3</v>
      </c>
      <c r="P46" s="16">
        <f t="shared" si="11"/>
        <v>0</v>
      </c>
      <c r="X46">
        <f t="shared" si="12"/>
        <v>0.98355106930658209</v>
      </c>
      <c r="Y46">
        <f t="shared" si="13"/>
        <v>0.98642308305625559</v>
      </c>
      <c r="Z46">
        <f t="shared" si="14"/>
        <v>0.97068776924864364</v>
      </c>
      <c r="AA46">
        <f t="shared" si="15"/>
        <v>0.97285249608719382</v>
      </c>
    </row>
    <row r="47" spans="1:27" x14ac:dyDescent="0.25">
      <c r="A47" s="12">
        <v>3</v>
      </c>
      <c r="B47" s="13">
        <v>0.94</v>
      </c>
      <c r="C47" s="14">
        <v>0.99299999999999999</v>
      </c>
      <c r="D47" s="14">
        <v>0.98599999999999999</v>
      </c>
      <c r="E47" s="14">
        <v>1</v>
      </c>
      <c r="H47">
        <f t="shared" si="16"/>
        <v>0.86504439999999994</v>
      </c>
      <c r="I47">
        <f t="shared" si="10"/>
        <v>0.98705093700000002</v>
      </c>
      <c r="J47">
        <f t="shared" si="10"/>
        <v>0.96833186599999999</v>
      </c>
      <c r="K47">
        <f t="shared" si="10"/>
        <v>1</v>
      </c>
      <c r="M47" s="16">
        <f t="shared" si="17"/>
        <v>5.5215600000000031E-2</v>
      </c>
      <c r="N47" s="16">
        <f t="shared" si="11"/>
        <v>6.9580630000000143E-3</v>
      </c>
      <c r="O47" s="16">
        <f t="shared" si="11"/>
        <v>1.3749133999999996E-2</v>
      </c>
      <c r="P47" s="16">
        <f t="shared" si="11"/>
        <v>0</v>
      </c>
      <c r="X47">
        <f t="shared" si="12"/>
        <v>0.97432841365017309</v>
      </c>
      <c r="Y47">
        <f t="shared" si="13"/>
        <v>0.98070775727566772</v>
      </c>
      <c r="Z47">
        <f t="shared" si="14"/>
        <v>0.96267311265587063</v>
      </c>
      <c r="AA47">
        <f t="shared" si="15"/>
        <v>0.96670290480817378</v>
      </c>
    </row>
    <row r="48" spans="1:27" x14ac:dyDescent="0.25">
      <c r="A48" s="12">
        <v>4</v>
      </c>
      <c r="B48" s="13">
        <v>0.94</v>
      </c>
      <c r="C48" s="14">
        <v>0.99</v>
      </c>
      <c r="D48" s="14">
        <v>0.98099999999999998</v>
      </c>
      <c r="E48" s="14">
        <v>0.99</v>
      </c>
      <c r="H48">
        <f t="shared" si="16"/>
        <v>0.81314173599999995</v>
      </c>
      <c r="I48">
        <f t="shared" si="10"/>
        <v>0.97718042763000001</v>
      </c>
      <c r="J48">
        <f t="shared" si="10"/>
        <v>0.94993356054599998</v>
      </c>
      <c r="K48">
        <f t="shared" si="10"/>
        <v>0.99</v>
      </c>
      <c r="M48" s="16">
        <f t="shared" si="17"/>
        <v>5.1902663999999987E-2</v>
      </c>
      <c r="N48" s="16">
        <f t="shared" si="11"/>
        <v>9.8705093700000024E-3</v>
      </c>
      <c r="O48" s="16">
        <f t="shared" si="11"/>
        <v>1.8398305454000008E-2</v>
      </c>
      <c r="P48" s="16">
        <f t="shared" si="11"/>
        <v>1.0000000000000009E-2</v>
      </c>
      <c r="X48">
        <f t="shared" si="12"/>
        <v>0.96014430105411019</v>
      </c>
      <c r="Y48">
        <f t="shared" si="13"/>
        <v>0.97265321320381715</v>
      </c>
      <c r="Z48">
        <f t="shared" si="14"/>
        <v>0.95257412682243336</v>
      </c>
      <c r="AA48">
        <f t="shared" si="15"/>
        <v>0.95921867187072718</v>
      </c>
    </row>
    <row r="49" spans="1:27" x14ac:dyDescent="0.25">
      <c r="A49" s="12">
        <v>5</v>
      </c>
      <c r="B49" s="13">
        <v>0.94</v>
      </c>
      <c r="C49" s="14">
        <v>0.98599999999999999</v>
      </c>
      <c r="D49" s="14">
        <v>0.97599999999999998</v>
      </c>
      <c r="E49" s="14">
        <v>0.98</v>
      </c>
      <c r="H49">
        <f t="shared" si="16"/>
        <v>0.76435323183999992</v>
      </c>
      <c r="I49">
        <f t="shared" si="10"/>
        <v>0.96349990164318</v>
      </c>
      <c r="J49">
        <f t="shared" si="10"/>
        <v>0.92713515509289601</v>
      </c>
      <c r="K49">
        <f t="shared" si="10"/>
        <v>0.97019999999999995</v>
      </c>
      <c r="M49" s="16">
        <f t="shared" si="17"/>
        <v>4.8788504160000024E-2</v>
      </c>
      <c r="N49" s="16">
        <f t="shared" si="11"/>
        <v>1.3680525986820014E-2</v>
      </c>
      <c r="O49" s="16">
        <f t="shared" si="11"/>
        <v>2.2798405453103965E-2</v>
      </c>
      <c r="P49" s="16">
        <f t="shared" si="11"/>
        <v>1.980000000000004E-2</v>
      </c>
      <c r="X49">
        <f t="shared" si="12"/>
        <v>0.93861689259650793</v>
      </c>
      <c r="Y49">
        <f t="shared" si="13"/>
        <v>0.96136834884095035</v>
      </c>
      <c r="Z49">
        <f t="shared" si="14"/>
        <v>0.93991334982599239</v>
      </c>
      <c r="AA49">
        <f t="shared" si="15"/>
        <v>0.95013896519950081</v>
      </c>
    </row>
    <row r="50" spans="1:27" x14ac:dyDescent="0.25">
      <c r="A50" s="12">
        <v>6</v>
      </c>
      <c r="B50" s="13">
        <v>0.94</v>
      </c>
      <c r="C50" s="14">
        <v>0.98099999999999998</v>
      </c>
      <c r="D50" s="14">
        <v>0.97</v>
      </c>
      <c r="E50" s="14">
        <v>0.98</v>
      </c>
      <c r="H50">
        <f t="shared" si="16"/>
        <v>0.71849203792959992</v>
      </c>
      <c r="I50">
        <f t="shared" si="10"/>
        <v>0.94519340351195957</v>
      </c>
      <c r="J50">
        <f t="shared" si="10"/>
        <v>0.89932110044010916</v>
      </c>
      <c r="K50">
        <f t="shared" si="10"/>
        <v>0.95079599999999997</v>
      </c>
      <c r="M50" s="16">
        <f t="shared" si="17"/>
        <v>4.58611939104E-2</v>
      </c>
      <c r="N50" s="16">
        <f t="shared" si="11"/>
        <v>1.8306498131220428E-2</v>
      </c>
      <c r="O50" s="16">
        <f t="shared" si="11"/>
        <v>2.7814054652786857E-2</v>
      </c>
      <c r="P50" s="16">
        <f t="shared" si="11"/>
        <v>1.9403999999999977E-2</v>
      </c>
      <c r="X50">
        <f t="shared" si="12"/>
        <v>0.90659299528316784</v>
      </c>
      <c r="Y50">
        <f t="shared" si="13"/>
        <v>0.94568673386735935</v>
      </c>
      <c r="Z50">
        <f t="shared" si="14"/>
        <v>0.92414181997875655</v>
      </c>
      <c r="AA50">
        <f t="shared" si="15"/>
        <v>0.9391659257876267</v>
      </c>
    </row>
    <row r="51" spans="1:27" x14ac:dyDescent="0.25">
      <c r="A51" s="12">
        <v>7</v>
      </c>
      <c r="B51" s="13">
        <v>0.94</v>
      </c>
      <c r="C51" s="14">
        <v>0.97599999999999998</v>
      </c>
      <c r="D51" s="14">
        <v>0.96399999999999997</v>
      </c>
      <c r="E51" s="14">
        <v>0.97</v>
      </c>
      <c r="H51">
        <f t="shared" si="16"/>
        <v>0.6753825156538239</v>
      </c>
      <c r="I51">
        <f t="shared" si="10"/>
        <v>0.9225087618276725</v>
      </c>
      <c r="J51">
        <f t="shared" si="10"/>
        <v>0.86694554082426523</v>
      </c>
      <c r="K51">
        <f t="shared" si="10"/>
        <v>0.92227211999999992</v>
      </c>
      <c r="M51" s="16">
        <f t="shared" si="17"/>
        <v>4.3109522275776024E-2</v>
      </c>
      <c r="N51" s="16">
        <f t="shared" si="11"/>
        <v>2.2684641684287077E-2</v>
      </c>
      <c r="O51" s="16">
        <f t="shared" si="11"/>
        <v>3.237555961584393E-2</v>
      </c>
      <c r="P51" s="16">
        <f t="shared" si="11"/>
        <v>2.8523880000000057E-2</v>
      </c>
      <c r="X51">
        <f t="shared" si="12"/>
        <v>0.86034781658324</v>
      </c>
      <c r="Y51">
        <f t="shared" si="13"/>
        <v>0.92414181997875655</v>
      </c>
      <c r="Z51">
        <f t="shared" si="14"/>
        <v>0.90465053510089055</v>
      </c>
      <c r="AA51">
        <f t="shared" si="15"/>
        <v>0.92596618644388284</v>
      </c>
    </row>
    <row r="52" spans="1:27" x14ac:dyDescent="0.25">
      <c r="A52" s="12">
        <v>8</v>
      </c>
      <c r="B52" s="13">
        <v>0.94</v>
      </c>
      <c r="C52" s="14">
        <v>0.97099999999999997</v>
      </c>
      <c r="D52" s="14">
        <v>0.95799999999999996</v>
      </c>
      <c r="E52" s="14">
        <v>0.97</v>
      </c>
      <c r="H52">
        <f t="shared" si="16"/>
        <v>0.63485956471459448</v>
      </c>
      <c r="I52">
        <f t="shared" si="10"/>
        <v>0.89575600773467001</v>
      </c>
      <c r="J52">
        <f t="shared" si="10"/>
        <v>0.83053382810964604</v>
      </c>
      <c r="K52">
        <f t="shared" si="10"/>
        <v>0.8946039563999999</v>
      </c>
      <c r="M52" s="16">
        <f t="shared" si="17"/>
        <v>4.0522950939229418E-2</v>
      </c>
      <c r="N52" s="16">
        <f t="shared" si="11"/>
        <v>2.6752754093002484E-2</v>
      </c>
      <c r="O52" s="16">
        <f t="shared" si="11"/>
        <v>3.6411712714619182E-2</v>
      </c>
      <c r="P52" s="16">
        <f t="shared" si="11"/>
        <v>2.7668163600000018E-2</v>
      </c>
      <c r="X52">
        <f t="shared" si="12"/>
        <v>0.79635006649778073</v>
      </c>
      <c r="Y52">
        <f t="shared" si="13"/>
        <v>0.89499941497973523</v>
      </c>
      <c r="Z52">
        <f t="shared" si="14"/>
        <v>0.88079707797788231</v>
      </c>
      <c r="AA52">
        <f t="shared" si="15"/>
        <v>0.91017630138847605</v>
      </c>
    </row>
    <row r="53" spans="1:27" x14ac:dyDescent="0.25">
      <c r="A53" s="12">
        <v>9</v>
      </c>
      <c r="B53" s="13">
        <v>0.94</v>
      </c>
      <c r="C53" s="14">
        <v>0.96499999999999997</v>
      </c>
      <c r="D53" s="14">
        <v>0.95199999999999996</v>
      </c>
      <c r="E53" s="14">
        <v>0.97</v>
      </c>
      <c r="H53">
        <f t="shared" si="16"/>
        <v>0.59676799083171883</v>
      </c>
      <c r="I53">
        <f t="shared" si="10"/>
        <v>0.86440454746395656</v>
      </c>
      <c r="J53">
        <f t="shared" si="10"/>
        <v>0.79066820436038299</v>
      </c>
      <c r="K53">
        <f t="shared" si="10"/>
        <v>0.86776583770799987</v>
      </c>
      <c r="M53" s="16">
        <f t="shared" si="17"/>
        <v>3.8091573882875651E-2</v>
      </c>
      <c r="N53" s="16">
        <f t="shared" si="11"/>
        <v>3.1351460270713449E-2</v>
      </c>
      <c r="O53" s="16">
        <f t="shared" si="11"/>
        <v>3.9865623749263057E-2</v>
      </c>
      <c r="P53" s="16">
        <f t="shared" si="11"/>
        <v>2.6838118692000035E-2</v>
      </c>
      <c r="X53">
        <f t="shared" si="12"/>
        <v>0.71281409861749734</v>
      </c>
      <c r="Y53">
        <f t="shared" si="13"/>
        <v>0.85640103125153988</v>
      </c>
      <c r="Z53">
        <f t="shared" si="14"/>
        <v>0.85195280196831058</v>
      </c>
      <c r="AA53">
        <f t="shared" si="15"/>
        <v>0.89141367840953945</v>
      </c>
    </row>
    <row r="54" spans="1:27" x14ac:dyDescent="0.25">
      <c r="A54" s="12">
        <v>10</v>
      </c>
      <c r="B54" s="13">
        <v>0.94</v>
      </c>
      <c r="C54" s="14">
        <v>0.95899999999999996</v>
      </c>
      <c r="D54" s="14">
        <v>0.94599999999999995</v>
      </c>
      <c r="E54" s="14">
        <v>0.96</v>
      </c>
      <c r="H54">
        <f t="shared" si="16"/>
        <v>0.56096191138181561</v>
      </c>
      <c r="I54">
        <f t="shared" si="10"/>
        <v>0.82896396101793435</v>
      </c>
      <c r="J54">
        <f t="shared" si="10"/>
        <v>0.7479721213249223</v>
      </c>
      <c r="K54">
        <f t="shared" si="10"/>
        <v>0.83305520419967982</v>
      </c>
      <c r="M54" s="16">
        <f t="shared" si="17"/>
        <v>3.5806079449903216E-2</v>
      </c>
      <c r="N54" s="16">
        <f t="shared" si="11"/>
        <v>3.5440586446022215E-2</v>
      </c>
      <c r="O54" s="16">
        <f t="shared" si="11"/>
        <v>4.2696083035460686E-2</v>
      </c>
      <c r="P54" s="16">
        <f t="shared" si="11"/>
        <v>3.4710633508320043E-2</v>
      </c>
      <c r="X54">
        <f t="shared" si="12"/>
        <v>0.61171941140716146</v>
      </c>
      <c r="Y54">
        <f t="shared" si="13"/>
        <v>0.80667863019769126</v>
      </c>
      <c r="Z54">
        <f t="shared" si="14"/>
        <v>0.81757447619364365</v>
      </c>
      <c r="AA54">
        <f t="shared" si="15"/>
        <v>0.86929467950113271</v>
      </c>
    </row>
    <row r="55" spans="1:27" x14ac:dyDescent="0.25">
      <c r="A55" s="12">
        <v>11</v>
      </c>
      <c r="B55" s="13">
        <v>0.94</v>
      </c>
      <c r="C55" s="14">
        <v>0.95299999999999996</v>
      </c>
      <c r="D55" s="14">
        <v>0.94</v>
      </c>
      <c r="E55" s="14">
        <v>0.96</v>
      </c>
      <c r="H55">
        <f t="shared" si="16"/>
        <v>0.5273041966989066</v>
      </c>
      <c r="I55">
        <f t="shared" si="10"/>
        <v>0.79000265485009136</v>
      </c>
      <c r="J55">
        <f t="shared" si="10"/>
        <v>0.70309379404542693</v>
      </c>
      <c r="K55">
        <f t="shared" si="10"/>
        <v>0.79973299603169257</v>
      </c>
      <c r="M55" s="16">
        <f t="shared" si="17"/>
        <v>3.3657714682909012E-2</v>
      </c>
      <c r="N55" s="16">
        <f t="shared" si="11"/>
        <v>3.8961306167842991E-2</v>
      </c>
      <c r="O55" s="16">
        <f t="shared" si="11"/>
        <v>4.4878327279495367E-2</v>
      </c>
      <c r="P55" s="16">
        <f t="shared" si="11"/>
        <v>3.3322208167987255E-2</v>
      </c>
      <c r="X55">
        <f t="shared" si="12"/>
        <v>0.5</v>
      </c>
      <c r="Y55">
        <f t="shared" si="13"/>
        <v>0.74486849566868341</v>
      </c>
      <c r="Z55">
        <f t="shared" si="14"/>
        <v>0.77729986117469108</v>
      </c>
      <c r="AA55">
        <f t="shared" si="15"/>
        <v>0.84346126955269984</v>
      </c>
    </row>
    <row r="56" spans="1:27" x14ac:dyDescent="0.25">
      <c r="A56" s="12">
        <v>12</v>
      </c>
      <c r="B56" s="13">
        <v>0.94</v>
      </c>
      <c r="C56" s="14">
        <v>0.91200000000000003</v>
      </c>
      <c r="D56" s="14">
        <v>0.93500000000000005</v>
      </c>
      <c r="E56" s="14">
        <v>0.95</v>
      </c>
      <c r="H56">
        <f t="shared" si="16"/>
        <v>0.49566594489697219</v>
      </c>
      <c r="I56">
        <f t="shared" si="10"/>
        <v>0.72048242122328332</v>
      </c>
      <c r="J56">
        <f t="shared" si="10"/>
        <v>0.65739269743247419</v>
      </c>
      <c r="K56">
        <f t="shared" si="10"/>
        <v>0.75974634623010795</v>
      </c>
      <c r="M56" s="16">
        <f t="shared" si="17"/>
        <v>3.1638251801934414E-2</v>
      </c>
      <c r="N56" s="16">
        <f t="shared" si="11"/>
        <v>6.9520233626808037E-2</v>
      </c>
      <c r="O56" s="16">
        <f t="shared" si="11"/>
        <v>4.5701096612952741E-2</v>
      </c>
      <c r="P56" s="16">
        <f t="shared" si="11"/>
        <v>3.9986649801584617E-2</v>
      </c>
      <c r="X56">
        <f t="shared" si="12"/>
        <v>0.3882805885928387</v>
      </c>
      <c r="Y56">
        <f t="shared" si="13"/>
        <v>0.67134745348273006</v>
      </c>
      <c r="Z56">
        <f t="shared" si="14"/>
        <v>0.7310585786300049</v>
      </c>
      <c r="AA56">
        <f t="shared" si="15"/>
        <v>0.81361672212627201</v>
      </c>
    </row>
    <row r="57" spans="1:27" x14ac:dyDescent="0.25">
      <c r="A57" s="12">
        <v>13</v>
      </c>
      <c r="B57" s="13">
        <v>0.94</v>
      </c>
      <c r="C57" s="14">
        <v>0.85399999999999998</v>
      </c>
      <c r="D57" s="14">
        <v>0.92900000000000005</v>
      </c>
      <c r="E57" s="14">
        <v>0.95</v>
      </c>
      <c r="H57">
        <f t="shared" si="16"/>
        <v>0.46592598820315384</v>
      </c>
      <c r="I57">
        <f t="shared" si="10"/>
        <v>0.61529198772468396</v>
      </c>
      <c r="J57">
        <f t="shared" si="10"/>
        <v>0.61071781591476859</v>
      </c>
      <c r="K57">
        <f t="shared" si="10"/>
        <v>0.72175902891860255</v>
      </c>
      <c r="M57" s="16">
        <f t="shared" si="17"/>
        <v>2.9739956693818348E-2</v>
      </c>
      <c r="N57" s="16">
        <f t="shared" si="11"/>
        <v>0.10519043349859936</v>
      </c>
      <c r="O57" s="16">
        <f t="shared" si="11"/>
        <v>4.6674881517705602E-2</v>
      </c>
      <c r="P57" s="16">
        <f t="shared" si="11"/>
        <v>3.7987317311505397E-2</v>
      </c>
      <c r="X57">
        <f t="shared" si="12"/>
        <v>0.28718590138250261</v>
      </c>
      <c r="Y57">
        <f t="shared" si="13"/>
        <v>0.58834862481471772</v>
      </c>
      <c r="Z57">
        <f t="shared" si="14"/>
        <v>0.67917869917539297</v>
      </c>
      <c r="AA57">
        <f t="shared" si="15"/>
        <v>0.77956924274637418</v>
      </c>
    </row>
    <row r="58" spans="1:27" x14ac:dyDescent="0.25">
      <c r="A58" s="12">
        <v>14</v>
      </c>
      <c r="B58" s="13">
        <v>0.94</v>
      </c>
      <c r="C58" s="14">
        <v>0.83199999999999996</v>
      </c>
      <c r="D58" s="14">
        <v>0.91300000000000003</v>
      </c>
      <c r="E58" s="14">
        <v>0.95</v>
      </c>
      <c r="H58">
        <f t="shared" si="16"/>
        <v>0.4379704289109646</v>
      </c>
      <c r="I58">
        <f t="shared" si="10"/>
        <v>0.51192293378693698</v>
      </c>
      <c r="J58">
        <f t="shared" si="10"/>
        <v>0.55758536593018371</v>
      </c>
      <c r="K58">
        <f t="shared" si="10"/>
        <v>0.68567107747267242</v>
      </c>
      <c r="M58" s="16">
        <f t="shared" si="17"/>
        <v>2.7955559292189236E-2</v>
      </c>
      <c r="N58" s="16">
        <f t="shared" si="11"/>
        <v>0.10336905393774698</v>
      </c>
      <c r="O58" s="16">
        <f t="shared" si="11"/>
        <v>5.3132449984584884E-2</v>
      </c>
      <c r="P58" s="16">
        <f t="shared" si="11"/>
        <v>3.6087951445930133E-2</v>
      </c>
      <c r="X58">
        <f t="shared" si="12"/>
        <v>0.2036499335022193</v>
      </c>
      <c r="Y58">
        <f t="shared" si="13"/>
        <v>0.5</v>
      </c>
      <c r="Z58">
        <f t="shared" si="14"/>
        <v>0.62245933120185459</v>
      </c>
      <c r="AA58">
        <f t="shared" si="15"/>
        <v>0.74127991429323936</v>
      </c>
    </row>
    <row r="59" spans="1:27" x14ac:dyDescent="0.25">
      <c r="A59" s="12">
        <v>15</v>
      </c>
      <c r="B59" s="13">
        <v>0.94</v>
      </c>
      <c r="C59" s="14">
        <v>0.81299999999999994</v>
      </c>
      <c r="D59" s="14">
        <v>0.90800000000000003</v>
      </c>
      <c r="E59" s="14">
        <v>0.94</v>
      </c>
      <c r="H59">
        <f t="shared" si="16"/>
        <v>0.41169220317630673</v>
      </c>
      <c r="I59">
        <f t="shared" si="10"/>
        <v>0.41619334516877976</v>
      </c>
      <c r="J59">
        <f t="shared" si="10"/>
        <v>0.50628751226460678</v>
      </c>
      <c r="K59">
        <f t="shared" si="10"/>
        <v>0.64453081282431202</v>
      </c>
      <c r="M59" s="16">
        <f t="shared" si="17"/>
        <v>2.6278225734657878E-2</v>
      </c>
      <c r="N59" s="16">
        <f t="shared" si="11"/>
        <v>9.5729588618157224E-2</v>
      </c>
      <c r="O59" s="16">
        <f t="shared" si="11"/>
        <v>5.1297853665576931E-2</v>
      </c>
      <c r="P59" s="16">
        <f t="shared" si="11"/>
        <v>4.1140264648360403E-2</v>
      </c>
      <c r="X59">
        <f t="shared" si="12"/>
        <v>0.13965218341676017</v>
      </c>
      <c r="Y59">
        <f t="shared" si="13"/>
        <v>0.41165137518528216</v>
      </c>
      <c r="Z59">
        <f t="shared" si="14"/>
        <v>0.56217650088579807</v>
      </c>
      <c r="AA59">
        <f t="shared" si="15"/>
        <v>0.69890842341101744</v>
      </c>
    </row>
    <row r="60" spans="1:27" x14ac:dyDescent="0.25">
      <c r="A60" s="12">
        <v>16</v>
      </c>
      <c r="B60" s="13">
        <v>0.94</v>
      </c>
      <c r="C60" s="14">
        <v>0.79900000000000004</v>
      </c>
      <c r="D60" s="14">
        <v>0.90300000000000002</v>
      </c>
      <c r="E60" s="14">
        <v>0.94</v>
      </c>
      <c r="H60">
        <f t="shared" si="16"/>
        <v>0.38699067098572831</v>
      </c>
      <c r="I60">
        <f t="shared" si="10"/>
        <v>0.33253848278985504</v>
      </c>
      <c r="J60">
        <f t="shared" si="10"/>
        <v>0.45717762357493991</v>
      </c>
      <c r="K60">
        <f t="shared" si="10"/>
        <v>0.60585896405485329</v>
      </c>
      <c r="M60" s="16">
        <f t="shared" si="17"/>
        <v>2.4701532190578412E-2</v>
      </c>
      <c r="N60" s="16">
        <f t="shared" si="11"/>
        <v>8.3654862378924721E-2</v>
      </c>
      <c r="O60" s="16">
        <f t="shared" si="11"/>
        <v>4.910988868966687E-2</v>
      </c>
      <c r="P60" s="16">
        <f t="shared" si="11"/>
        <v>3.8671848769458728E-2</v>
      </c>
      <c r="X60">
        <f t="shared" si="12"/>
        <v>9.3407004716832151E-2</v>
      </c>
      <c r="Y60">
        <f t="shared" si="13"/>
        <v>0.32865254651727011</v>
      </c>
      <c r="Z60">
        <f t="shared" si="14"/>
        <v>0.5</v>
      </c>
      <c r="AA60">
        <f t="shared" si="15"/>
        <v>0.65284739745927156</v>
      </c>
    </row>
    <row r="61" spans="1:27" x14ac:dyDescent="0.25">
      <c r="A61" s="12">
        <v>17</v>
      </c>
      <c r="B61" s="13">
        <v>0.94</v>
      </c>
      <c r="C61" s="14">
        <v>0.78700000000000003</v>
      </c>
      <c r="D61" s="14">
        <v>0.89800000000000002</v>
      </c>
      <c r="E61" s="14">
        <v>0.93</v>
      </c>
      <c r="H61">
        <f t="shared" si="16"/>
        <v>0.36377123072658457</v>
      </c>
      <c r="I61">
        <f t="shared" si="16"/>
        <v>0.26170778595561595</v>
      </c>
      <c r="J61">
        <f t="shared" si="16"/>
        <v>0.41054550597029604</v>
      </c>
      <c r="K61">
        <f t="shared" si="16"/>
        <v>0.56344883657101363</v>
      </c>
      <c r="M61" s="16">
        <f t="shared" si="17"/>
        <v>2.3219440259143742E-2</v>
      </c>
      <c r="N61" s="16">
        <f t="shared" si="17"/>
        <v>7.0830696834239093E-2</v>
      </c>
      <c r="O61" s="16">
        <f t="shared" si="17"/>
        <v>4.6632117604643863E-2</v>
      </c>
      <c r="P61" s="16">
        <f t="shared" si="17"/>
        <v>4.2410127483839655E-2</v>
      </c>
      <c r="X61">
        <f t="shared" si="12"/>
        <v>6.1383107403492197E-2</v>
      </c>
      <c r="Y61">
        <f t="shared" si="13"/>
        <v>0.25513150433131671</v>
      </c>
      <c r="Z61">
        <f t="shared" si="14"/>
        <v>0.43782349911420193</v>
      </c>
      <c r="AA61">
        <f t="shared" si="15"/>
        <v>0.60373510789821772</v>
      </c>
    </row>
    <row r="62" spans="1:27" x14ac:dyDescent="0.25">
      <c r="A62" s="12">
        <v>18</v>
      </c>
      <c r="B62" s="13">
        <v>0.94</v>
      </c>
      <c r="C62" s="14">
        <v>0.77900000000000003</v>
      </c>
      <c r="D62" s="14">
        <v>0.89400000000000002</v>
      </c>
      <c r="E62" s="14">
        <v>0.93</v>
      </c>
      <c r="H62">
        <f t="shared" ref="H62:K74" si="18">H61*B62</f>
        <v>0.34194495688298948</v>
      </c>
      <c r="I62">
        <f t="shared" si="18"/>
        <v>0.20387036525942484</v>
      </c>
      <c r="J62">
        <f t="shared" si="18"/>
        <v>0.36702768233744465</v>
      </c>
      <c r="K62">
        <f t="shared" si="18"/>
        <v>0.52400741801104267</v>
      </c>
      <c r="M62" s="16">
        <f t="shared" si="17"/>
        <v>2.182627384359509E-2</v>
      </c>
      <c r="N62" s="16">
        <f t="shared" si="17"/>
        <v>5.7837420696191105E-2</v>
      </c>
      <c r="O62" s="16">
        <f t="shared" si="17"/>
        <v>4.3517823632851393E-2</v>
      </c>
      <c r="P62" s="16">
        <f t="shared" si="17"/>
        <v>3.9441418559970964E-2</v>
      </c>
      <c r="X62">
        <f t="shared" si="12"/>
        <v>3.985569894588966E-2</v>
      </c>
      <c r="Y62">
        <f t="shared" si="13"/>
        <v>0.19332136980230863</v>
      </c>
      <c r="Z62">
        <f t="shared" si="14"/>
        <v>0.37754066879814541</v>
      </c>
      <c r="AA62">
        <f t="shared" si="15"/>
        <v>0.552438044874211</v>
      </c>
    </row>
    <row r="63" spans="1:27" x14ac:dyDescent="0.25">
      <c r="A63" s="12">
        <v>19</v>
      </c>
      <c r="B63" s="13">
        <v>0.94</v>
      </c>
      <c r="C63" s="14">
        <v>0.77200000000000002</v>
      </c>
      <c r="D63" s="14">
        <v>0.89100000000000001</v>
      </c>
      <c r="E63" s="14">
        <v>0.92</v>
      </c>
      <c r="H63">
        <f t="shared" si="18"/>
        <v>0.32142825947001008</v>
      </c>
      <c r="I63">
        <f t="shared" si="18"/>
        <v>0.15738792198027599</v>
      </c>
      <c r="J63">
        <f t="shared" si="18"/>
        <v>0.32702166496266316</v>
      </c>
      <c r="K63">
        <f t="shared" si="18"/>
        <v>0.48208682457015928</v>
      </c>
      <c r="M63" s="16">
        <f t="shared" si="17"/>
        <v>2.0516697412979401E-2</v>
      </c>
      <c r="N63" s="16">
        <f t="shared" si="17"/>
        <v>4.6482443279148855E-2</v>
      </c>
      <c r="O63" s="16">
        <f t="shared" si="17"/>
        <v>4.0006017374781488E-2</v>
      </c>
      <c r="P63" s="16">
        <f t="shared" si="17"/>
        <v>4.1920593440883391E-2</v>
      </c>
      <c r="X63">
        <f t="shared" si="12"/>
        <v>2.5671586349827021E-2</v>
      </c>
      <c r="Y63">
        <f t="shared" si="13"/>
        <v>0.14359896874845998</v>
      </c>
      <c r="Z63">
        <f t="shared" si="14"/>
        <v>0.32082130082460703</v>
      </c>
      <c r="AA63">
        <f t="shared" si="15"/>
        <v>0.5</v>
      </c>
    </row>
    <row r="64" spans="1:27" x14ac:dyDescent="0.25">
      <c r="A64" s="12">
        <v>20</v>
      </c>
      <c r="B64" s="13">
        <v>0.94</v>
      </c>
      <c r="C64" s="14">
        <v>0.76700000000000002</v>
      </c>
      <c r="D64" s="14">
        <v>0.88800000000000001</v>
      </c>
      <c r="E64" s="14">
        <v>0.92</v>
      </c>
      <c r="H64">
        <f t="shared" si="18"/>
        <v>0.30214256390180944</v>
      </c>
      <c r="I64">
        <f t="shared" si="18"/>
        <v>0.12071653615887168</v>
      </c>
      <c r="J64">
        <f t="shared" si="18"/>
        <v>0.2903952384868449</v>
      </c>
      <c r="K64">
        <f t="shared" si="18"/>
        <v>0.44351987860454656</v>
      </c>
      <c r="M64" s="16">
        <f t="shared" si="17"/>
        <v>1.9285695568200645E-2</v>
      </c>
      <c r="N64" s="16">
        <f t="shared" si="17"/>
        <v>3.6671385821404306E-2</v>
      </c>
      <c r="O64" s="16">
        <f t="shared" si="17"/>
        <v>3.6626426475818263E-2</v>
      </c>
      <c r="P64" s="16">
        <f t="shared" si="17"/>
        <v>3.856694596561272E-2</v>
      </c>
      <c r="X64">
        <f t="shared" si="12"/>
        <v>1.6448930693417962E-2</v>
      </c>
      <c r="Y64">
        <f t="shared" si="13"/>
        <v>0.10500058502026478</v>
      </c>
      <c r="Z64">
        <f t="shared" si="14"/>
        <v>0.2689414213699951</v>
      </c>
      <c r="AA64">
        <f t="shared" si="15"/>
        <v>0.44756195512578911</v>
      </c>
    </row>
    <row r="65" spans="1:27" x14ac:dyDescent="0.25">
      <c r="A65" s="12">
        <v>21</v>
      </c>
      <c r="B65" s="13">
        <v>0.94</v>
      </c>
      <c r="C65" s="14">
        <v>0.76300000000000001</v>
      </c>
      <c r="D65" s="14">
        <v>0.88500000000000001</v>
      </c>
      <c r="E65" s="14">
        <v>0.92</v>
      </c>
      <c r="H65">
        <f t="shared" si="18"/>
        <v>0.28401401006770083</v>
      </c>
      <c r="I65">
        <f t="shared" si="18"/>
        <v>9.2106717089219095E-2</v>
      </c>
      <c r="J65">
        <f t="shared" si="18"/>
        <v>0.25699978606085772</v>
      </c>
      <c r="K65">
        <f t="shared" si="18"/>
        <v>0.40803828831618283</v>
      </c>
      <c r="M65" s="16">
        <f t="shared" si="17"/>
        <v>1.8128553834108607E-2</v>
      </c>
      <c r="N65" s="16">
        <f t="shared" si="17"/>
        <v>2.8609819069652584E-2</v>
      </c>
      <c r="O65" s="16">
        <f t="shared" si="17"/>
        <v>3.3395452425987182E-2</v>
      </c>
      <c r="P65" s="16">
        <f t="shared" si="17"/>
        <v>3.5481590288363729E-2</v>
      </c>
      <c r="X65">
        <f t="shared" si="12"/>
        <v>1.0503844513285416E-2</v>
      </c>
      <c r="Y65">
        <f t="shared" si="13"/>
        <v>7.5858180021243546E-2</v>
      </c>
      <c r="Z65">
        <f t="shared" si="14"/>
        <v>0.22270013882530884</v>
      </c>
      <c r="AA65">
        <f t="shared" si="15"/>
        <v>0.39626489210178223</v>
      </c>
    </row>
    <row r="66" spans="1:27" x14ac:dyDescent="0.25">
      <c r="A66" s="12">
        <v>22</v>
      </c>
      <c r="B66" s="13">
        <v>0.94</v>
      </c>
      <c r="C66" s="14">
        <v>0.76</v>
      </c>
      <c r="D66" s="14">
        <v>0.88300000000000001</v>
      </c>
      <c r="E66" s="14">
        <v>0.91</v>
      </c>
      <c r="H66">
        <f t="shared" si="18"/>
        <v>0.26697316946363875</v>
      </c>
      <c r="I66">
        <f t="shared" si="18"/>
        <v>7.0001104987806512E-2</v>
      </c>
      <c r="J66">
        <f t="shared" si="18"/>
        <v>0.22693081109173738</v>
      </c>
      <c r="K66">
        <f t="shared" si="18"/>
        <v>0.37131484236772638</v>
      </c>
      <c r="M66" s="16">
        <f t="shared" si="17"/>
        <v>1.704084060406208E-2</v>
      </c>
      <c r="N66" s="16">
        <f t="shared" si="17"/>
        <v>2.2105612101412583E-2</v>
      </c>
      <c r="O66" s="16">
        <f t="shared" si="17"/>
        <v>3.0068974969120338E-2</v>
      </c>
      <c r="P66" s="16">
        <f t="shared" si="17"/>
        <v>3.6723445948456446E-2</v>
      </c>
      <c r="X66">
        <f t="shared" si="12"/>
        <v>6.6928509242848554E-3</v>
      </c>
      <c r="Y66">
        <f t="shared" si="13"/>
        <v>5.431326613264064E-2</v>
      </c>
      <c r="Z66">
        <f t="shared" si="14"/>
        <v>0.18242552380635635</v>
      </c>
      <c r="AA66">
        <f t="shared" si="15"/>
        <v>0.34715260254072844</v>
      </c>
    </row>
    <row r="67" spans="1:27" x14ac:dyDescent="0.25">
      <c r="A67" s="12">
        <v>23</v>
      </c>
      <c r="B67" s="13">
        <v>0.94</v>
      </c>
      <c r="C67" s="14">
        <v>0.75700000000000001</v>
      </c>
      <c r="D67" s="14">
        <v>0.88</v>
      </c>
      <c r="E67" s="14">
        <v>0.91</v>
      </c>
      <c r="H67">
        <f t="shared" si="18"/>
        <v>0.25095477929582038</v>
      </c>
      <c r="I67">
        <f t="shared" si="18"/>
        <v>5.2990836475769527E-2</v>
      </c>
      <c r="J67">
        <f t="shared" si="18"/>
        <v>0.19969911376072888</v>
      </c>
      <c r="K67">
        <f t="shared" si="18"/>
        <v>0.33789650655463099</v>
      </c>
      <c r="M67" s="16">
        <f t="shared" si="17"/>
        <v>1.6018390167818364E-2</v>
      </c>
      <c r="N67" s="16">
        <f t="shared" si="17"/>
        <v>1.7010268512036984E-2</v>
      </c>
      <c r="O67" s="16">
        <f t="shared" si="17"/>
        <v>2.7231697331008498E-2</v>
      </c>
      <c r="P67" s="16">
        <f t="shared" si="17"/>
        <v>3.341833581309539E-2</v>
      </c>
      <c r="X67">
        <f t="shared" si="12"/>
        <v>4.2586070519100364E-3</v>
      </c>
      <c r="Y67">
        <f t="shared" si="13"/>
        <v>3.8631651159049735E-2</v>
      </c>
      <c r="Z67">
        <f t="shared" si="14"/>
        <v>0.14804719803168948</v>
      </c>
      <c r="AA67">
        <f t="shared" si="15"/>
        <v>0.30109157658898267</v>
      </c>
    </row>
    <row r="68" spans="1:27" x14ac:dyDescent="0.25">
      <c r="A68" s="12">
        <v>24</v>
      </c>
      <c r="B68" s="13">
        <v>0.94</v>
      </c>
      <c r="C68" s="14">
        <v>0.75700000000000001</v>
      </c>
      <c r="D68" s="14">
        <v>0.879</v>
      </c>
      <c r="E68" s="14">
        <v>0.91</v>
      </c>
      <c r="H68">
        <f t="shared" si="18"/>
        <v>0.23589749253807116</v>
      </c>
      <c r="I68">
        <f t="shared" si="18"/>
        <v>4.0114063212157533E-2</v>
      </c>
      <c r="J68">
        <f t="shared" si="18"/>
        <v>0.17553552099568068</v>
      </c>
      <c r="K68">
        <f t="shared" si="18"/>
        <v>0.30748582096471422</v>
      </c>
      <c r="M68" s="16">
        <f t="shared" si="17"/>
        <v>1.5057286757749228E-2</v>
      </c>
      <c r="N68" s="16">
        <f t="shared" si="17"/>
        <v>1.2876773263611994E-2</v>
      </c>
      <c r="O68" s="16">
        <f t="shared" si="17"/>
        <v>2.4163592765048203E-2</v>
      </c>
      <c r="P68" s="16">
        <f t="shared" si="17"/>
        <v>3.0410685589916775E-2</v>
      </c>
      <c r="X68">
        <f t="shared" si="12"/>
        <v>2.7073042396183362E-3</v>
      </c>
      <c r="Y68">
        <f t="shared" si="13"/>
        <v>2.7346786796182888E-2</v>
      </c>
      <c r="Z68">
        <f t="shared" si="14"/>
        <v>0.11920292202211755</v>
      </c>
      <c r="AA68">
        <f t="shared" si="15"/>
        <v>0.25872008570676064</v>
      </c>
    </row>
    <row r="69" spans="1:27" x14ac:dyDescent="0.25">
      <c r="A69" s="12">
        <v>25</v>
      </c>
      <c r="B69" s="13">
        <v>0.94</v>
      </c>
      <c r="C69" s="14">
        <v>0.754</v>
      </c>
      <c r="D69" s="14">
        <v>0.877</v>
      </c>
      <c r="E69" s="14">
        <v>0.9</v>
      </c>
      <c r="H69">
        <f t="shared" si="18"/>
        <v>0.22174364298578689</v>
      </c>
      <c r="I69">
        <f t="shared" si="18"/>
        <v>3.024600366196678E-2</v>
      </c>
      <c r="J69">
        <f t="shared" si="18"/>
        <v>0.15394465191321197</v>
      </c>
      <c r="K69">
        <f t="shared" si="18"/>
        <v>0.27673723886824281</v>
      </c>
      <c r="M69" s="16">
        <f t="shared" si="17"/>
        <v>1.415384955228427E-2</v>
      </c>
      <c r="N69" s="16">
        <f t="shared" si="17"/>
        <v>9.8680595501907525E-3</v>
      </c>
      <c r="O69" s="16">
        <f t="shared" si="17"/>
        <v>2.1590869082468711E-2</v>
      </c>
      <c r="P69" s="16">
        <f t="shared" si="17"/>
        <v>3.0748582096471411E-2</v>
      </c>
      <c r="X69">
        <f t="shared" si="12"/>
        <v>1.7201255952192566E-3</v>
      </c>
      <c r="Y69">
        <f t="shared" si="13"/>
        <v>1.9292242724332255E-2</v>
      </c>
      <c r="Z69">
        <f t="shared" si="14"/>
        <v>9.534946489910949E-2</v>
      </c>
      <c r="AA69">
        <f t="shared" si="15"/>
        <v>0.22043075725362574</v>
      </c>
    </row>
    <row r="70" spans="1:27" x14ac:dyDescent="0.25">
      <c r="A70" s="12">
        <v>26</v>
      </c>
      <c r="B70" s="13">
        <v>0.94</v>
      </c>
      <c r="C70" s="14">
        <v>0.754</v>
      </c>
      <c r="D70" s="14">
        <v>0.875</v>
      </c>
      <c r="E70" s="14">
        <v>0.9</v>
      </c>
      <c r="H70">
        <f t="shared" si="18"/>
        <v>0.20843902440663967</v>
      </c>
      <c r="I70">
        <f t="shared" si="18"/>
        <v>2.2805486761122953E-2</v>
      </c>
      <c r="J70">
        <f t="shared" si="18"/>
        <v>0.13470157042406047</v>
      </c>
      <c r="K70">
        <f t="shared" si="18"/>
        <v>0.24906351498141854</v>
      </c>
      <c r="M70" s="16">
        <f t="shared" si="17"/>
        <v>1.330461857914722E-2</v>
      </c>
      <c r="N70" s="16">
        <f t="shared" si="17"/>
        <v>7.4405169008438278E-3</v>
      </c>
      <c r="O70" s="16">
        <f t="shared" si="17"/>
        <v>1.9243081489151492E-2</v>
      </c>
      <c r="P70" s="16">
        <f t="shared" si="17"/>
        <v>2.7673723886824264E-2</v>
      </c>
      <c r="X70">
        <f t="shared" si="12"/>
        <v>1.0925127853840398E-3</v>
      </c>
      <c r="Y70">
        <f t="shared" si="13"/>
        <v>1.3576916943744353E-2</v>
      </c>
      <c r="Z70">
        <f t="shared" si="14"/>
        <v>7.5858180021243546E-2</v>
      </c>
      <c r="AA70">
        <f t="shared" si="15"/>
        <v>0.18638327787372791</v>
      </c>
    </row>
    <row r="71" spans="1:27" x14ac:dyDescent="0.25">
      <c r="A71" s="12">
        <v>27</v>
      </c>
      <c r="B71" s="13">
        <v>0.94</v>
      </c>
      <c r="C71" s="14">
        <v>0.56699999999999995</v>
      </c>
      <c r="D71" s="14">
        <v>0.875</v>
      </c>
      <c r="E71" s="14">
        <v>0.9</v>
      </c>
      <c r="H71">
        <f t="shared" si="18"/>
        <v>0.19593268294224128</v>
      </c>
      <c r="I71">
        <f t="shared" si="18"/>
        <v>1.2930710993556712E-2</v>
      </c>
      <c r="J71">
        <f t="shared" si="18"/>
        <v>0.11786387412105291</v>
      </c>
      <c r="K71">
        <f t="shared" si="18"/>
        <v>0.22415716348327669</v>
      </c>
      <c r="M71" s="16">
        <f t="shared" si="17"/>
        <v>1.2506341464398385E-2</v>
      </c>
      <c r="N71" s="16">
        <f t="shared" si="17"/>
        <v>9.8747757675662403E-3</v>
      </c>
      <c r="O71" s="16">
        <f t="shared" si="17"/>
        <v>1.6837696303007563E-2</v>
      </c>
      <c r="P71" s="16">
        <f t="shared" si="17"/>
        <v>2.4906351498141854E-2</v>
      </c>
      <c r="X71">
        <f t="shared" si="12"/>
        <v>6.937344913503945E-4</v>
      </c>
      <c r="Y71">
        <f t="shared" si="13"/>
        <v>9.5382884995745421E-3</v>
      </c>
      <c r="Z71">
        <f t="shared" si="14"/>
        <v>6.0086650174007626E-2</v>
      </c>
      <c r="AA71">
        <f t="shared" si="15"/>
        <v>0.15653873044730005</v>
      </c>
    </row>
    <row r="72" spans="1:27" x14ac:dyDescent="0.25">
      <c r="A72" s="12">
        <v>28</v>
      </c>
      <c r="B72" s="13">
        <v>0.94</v>
      </c>
      <c r="C72" s="14">
        <v>0.752</v>
      </c>
      <c r="D72" s="14">
        <v>0.873</v>
      </c>
      <c r="E72" s="14">
        <v>0.89</v>
      </c>
      <c r="H72">
        <f t="shared" si="18"/>
        <v>0.18417672196570681</v>
      </c>
      <c r="I72">
        <f t="shared" si="18"/>
        <v>9.7238946671546478E-3</v>
      </c>
      <c r="J72">
        <f t="shared" si="18"/>
        <v>0.1028951621076792</v>
      </c>
      <c r="K72">
        <f t="shared" si="18"/>
        <v>0.19949987550011625</v>
      </c>
      <c r="M72" s="16">
        <f t="shared" si="17"/>
        <v>1.1755960976534474E-2</v>
      </c>
      <c r="N72" s="16">
        <f t="shared" si="17"/>
        <v>3.2068163264020646E-3</v>
      </c>
      <c r="O72" s="16">
        <f t="shared" si="17"/>
        <v>1.4968712013373714E-2</v>
      </c>
      <c r="P72" s="16">
        <f t="shared" si="17"/>
        <v>2.4657287983160442E-2</v>
      </c>
      <c r="X72">
        <f t="shared" si="12"/>
        <v>4.4045015501819468E-4</v>
      </c>
      <c r="Y72">
        <f t="shared" si="13"/>
        <v>6.6928509242848554E-3</v>
      </c>
      <c r="Z72">
        <f t="shared" si="14"/>
        <v>4.7425873177566781E-2</v>
      </c>
      <c r="AA72">
        <f t="shared" si="15"/>
        <v>0.13070532049886735</v>
      </c>
    </row>
    <row r="73" spans="1:27" x14ac:dyDescent="0.25">
      <c r="A73" s="12">
        <v>29</v>
      </c>
      <c r="B73" s="13">
        <v>0.94</v>
      </c>
      <c r="C73" s="14">
        <v>0.752</v>
      </c>
      <c r="D73" s="14">
        <v>0.872</v>
      </c>
      <c r="E73" s="14">
        <v>0.89</v>
      </c>
      <c r="H73">
        <f t="shared" si="18"/>
        <v>0.17312611864776439</v>
      </c>
      <c r="I73">
        <f t="shared" si="18"/>
        <v>7.3123687897002953E-3</v>
      </c>
      <c r="J73">
        <f t="shared" si="18"/>
        <v>8.9724581357896266E-2</v>
      </c>
      <c r="K73">
        <f t="shared" si="18"/>
        <v>0.17755488919510345</v>
      </c>
      <c r="M73" s="16">
        <f t="shared" si="17"/>
        <v>1.1050603317942415E-2</v>
      </c>
      <c r="N73" s="16">
        <f t="shared" si="17"/>
        <v>2.4115258774543525E-3</v>
      </c>
      <c r="O73" s="16">
        <f t="shared" si="17"/>
        <v>1.3170580749782931E-2</v>
      </c>
      <c r="P73" s="16">
        <f t="shared" si="17"/>
        <v>2.1944986305012792E-2</v>
      </c>
      <c r="X73">
        <f t="shared" si="12"/>
        <v>2.7961473864919229E-4</v>
      </c>
      <c r="Y73">
        <f t="shared" si="13"/>
        <v>4.6922356022623271E-3</v>
      </c>
      <c r="Z73">
        <f t="shared" si="14"/>
        <v>3.7326887344129457E-2</v>
      </c>
      <c r="AA73">
        <f t="shared" si="15"/>
        <v>0.10858632159046049</v>
      </c>
    </row>
    <row r="74" spans="1:27" x14ac:dyDescent="0.25">
      <c r="A74" s="12">
        <v>30</v>
      </c>
      <c r="B74" s="13">
        <v>0.3</v>
      </c>
      <c r="C74" s="14">
        <v>0.752</v>
      </c>
      <c r="D74" s="14">
        <v>0.871</v>
      </c>
      <c r="E74" s="14">
        <v>0.89</v>
      </c>
      <c r="H74">
        <f t="shared" si="18"/>
        <v>5.1937835594329317E-2</v>
      </c>
      <c r="I74">
        <f t="shared" si="18"/>
        <v>5.4989013298546224E-3</v>
      </c>
      <c r="J74">
        <f t="shared" si="18"/>
        <v>7.8150110362727648E-2</v>
      </c>
      <c r="K74">
        <f t="shared" si="18"/>
        <v>0.15802385138364208</v>
      </c>
      <c r="M74" s="16">
        <f t="shared" si="17"/>
        <v>0.12118828305343507</v>
      </c>
      <c r="N74" s="16">
        <f t="shared" si="17"/>
        <v>1.8134674598456729E-3</v>
      </c>
      <c r="O74" s="16">
        <f t="shared" si="17"/>
        <v>1.1574470995168618E-2</v>
      </c>
      <c r="P74" s="16">
        <f t="shared" si="17"/>
        <v>1.9531037811461371E-2</v>
      </c>
      <c r="X74">
        <f t="shared" si="12"/>
        <v>1.7749978649313943E-4</v>
      </c>
      <c r="Y74">
        <f t="shared" si="13"/>
        <v>3.2876613859340125E-3</v>
      </c>
      <c r="Z74">
        <f t="shared" si="14"/>
        <v>2.9312230751356319E-2</v>
      </c>
      <c r="AA74">
        <f t="shared" si="15"/>
        <v>8.9823698611523839E-2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42FD-33EB-45CD-8C87-CFD59B0DC554}">
  <dimension ref="A1:B65"/>
  <sheetViews>
    <sheetView workbookViewId="0">
      <selection activeCell="L32" sqref="L32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33</v>
      </c>
      <c r="B1">
        <v>23</v>
      </c>
    </row>
    <row r="2" spans="1:2" x14ac:dyDescent="0.25">
      <c r="A2" t="s">
        <v>34</v>
      </c>
      <c r="B2">
        <v>9</v>
      </c>
    </row>
    <row r="4" spans="1:2" x14ac:dyDescent="0.25">
      <c r="A4" t="s">
        <v>35</v>
      </c>
    </row>
    <row r="5" spans="1:2" x14ac:dyDescent="0.25">
      <c r="A5">
        <v>0</v>
      </c>
      <c r="B5">
        <f>1/(1+EXP(B$2*(($A5)/B$1-1)))</f>
        <v>0.99987660542401369</v>
      </c>
    </row>
    <row r="6" spans="1:2" x14ac:dyDescent="0.25">
      <c r="A6">
        <v>1</v>
      </c>
      <c r="B6">
        <f t="shared" ref="B6:B65" si="0">1/(1+EXP(B$2*(($A6)/B$1-1)))</f>
        <v>0.99981752149037129</v>
      </c>
    </row>
    <row r="7" spans="1:2" x14ac:dyDescent="0.25">
      <c r="A7">
        <v>2</v>
      </c>
      <c r="B7">
        <f t="shared" si="0"/>
        <v>0.99973015455430336</v>
      </c>
    </row>
    <row r="8" spans="1:2" x14ac:dyDescent="0.25">
      <c r="A8">
        <v>3</v>
      </c>
      <c r="B8">
        <f t="shared" si="0"/>
        <v>0.99960097483038535</v>
      </c>
    </row>
    <row r="9" spans="1:2" x14ac:dyDescent="0.25">
      <c r="A9">
        <v>4</v>
      </c>
      <c r="B9">
        <f t="shared" si="0"/>
        <v>0.99940999101466832</v>
      </c>
    </row>
    <row r="10" spans="1:2" x14ac:dyDescent="0.25">
      <c r="A10">
        <v>5</v>
      </c>
      <c r="B10">
        <f t="shared" si="0"/>
        <v>0.99912767715232065</v>
      </c>
    </row>
    <row r="11" spans="1:2" x14ac:dyDescent="0.25">
      <c r="A11">
        <v>6</v>
      </c>
      <c r="B11">
        <f t="shared" si="0"/>
        <v>0.99871045300921268</v>
      </c>
    </row>
    <row r="12" spans="1:2" x14ac:dyDescent="0.25">
      <c r="A12">
        <v>7</v>
      </c>
      <c r="B12">
        <f t="shared" si="0"/>
        <v>0.99809405499701687</v>
      </c>
    </row>
    <row r="13" spans="1:2" x14ac:dyDescent="0.25">
      <c r="A13">
        <v>8</v>
      </c>
      <c r="B13">
        <f t="shared" si="0"/>
        <v>0.99718385214868754</v>
      </c>
    </row>
    <row r="14" spans="1:2" x14ac:dyDescent="0.25">
      <c r="A14">
        <v>9</v>
      </c>
      <c r="B14">
        <f t="shared" si="0"/>
        <v>0.9958407843112822</v>
      </c>
    </row>
    <row r="15" spans="1:2" x14ac:dyDescent="0.25">
      <c r="A15">
        <v>10</v>
      </c>
      <c r="B15">
        <f t="shared" si="0"/>
        <v>0.99386112828694584</v>
      </c>
    </row>
    <row r="16" spans="1:2" x14ac:dyDescent="0.25">
      <c r="A16">
        <v>11</v>
      </c>
      <c r="B16">
        <f t="shared" si="0"/>
        <v>0.99094778328955113</v>
      </c>
    </row>
    <row r="17" spans="1:2" x14ac:dyDescent="0.25">
      <c r="A17">
        <v>12</v>
      </c>
      <c r="B17">
        <f t="shared" si="0"/>
        <v>0.98667038566306731</v>
      </c>
    </row>
    <row r="18" spans="1:2" x14ac:dyDescent="0.25">
      <c r="A18">
        <v>13</v>
      </c>
      <c r="B18">
        <f t="shared" si="0"/>
        <v>0.98041176418158205</v>
      </c>
    </row>
    <row r="19" spans="1:2" x14ac:dyDescent="0.25">
      <c r="A19">
        <v>14</v>
      </c>
      <c r="B19">
        <f t="shared" si="0"/>
        <v>0.97130002433021245</v>
      </c>
    </row>
    <row r="20" spans="1:2" x14ac:dyDescent="0.25">
      <c r="A20">
        <v>15</v>
      </c>
      <c r="B20">
        <f t="shared" si="0"/>
        <v>0.95813083821466904</v>
      </c>
    </row>
    <row r="21" spans="1:2" x14ac:dyDescent="0.25">
      <c r="A21">
        <v>16</v>
      </c>
      <c r="B21">
        <f t="shared" si="0"/>
        <v>0.93929653426800797</v>
      </c>
    </row>
    <row r="22" spans="1:2" x14ac:dyDescent="0.25">
      <c r="A22">
        <v>17</v>
      </c>
      <c r="B22">
        <f t="shared" si="0"/>
        <v>0.91276127819213804</v>
      </c>
    </row>
    <row r="23" spans="1:2" x14ac:dyDescent="0.25">
      <c r="A23">
        <v>18</v>
      </c>
      <c r="B23">
        <f t="shared" si="0"/>
        <v>0.87615603156658239</v>
      </c>
    </row>
    <row r="24" spans="1:2" x14ac:dyDescent="0.25">
      <c r="A24">
        <v>19</v>
      </c>
      <c r="B24">
        <f t="shared" si="0"/>
        <v>0.82710074038097692</v>
      </c>
    </row>
    <row r="25" spans="1:2" x14ac:dyDescent="0.25">
      <c r="A25">
        <v>20</v>
      </c>
      <c r="B25">
        <f t="shared" si="0"/>
        <v>0.76385158827174937</v>
      </c>
    </row>
    <row r="26" spans="1:2" x14ac:dyDescent="0.25">
      <c r="A26">
        <v>21</v>
      </c>
      <c r="B26">
        <f t="shared" si="0"/>
        <v>0.68624207505508417</v>
      </c>
    </row>
    <row r="27" spans="1:2" x14ac:dyDescent="0.25">
      <c r="A27">
        <v>22</v>
      </c>
      <c r="B27">
        <f t="shared" si="0"/>
        <v>0.5965966550087709</v>
      </c>
    </row>
    <row r="28" spans="1:2" x14ac:dyDescent="0.25">
      <c r="A28">
        <v>23</v>
      </c>
      <c r="B28">
        <f t="shared" si="0"/>
        <v>0.5</v>
      </c>
    </row>
    <row r="29" spans="1:2" x14ac:dyDescent="0.25">
      <c r="A29">
        <v>24</v>
      </c>
      <c r="B29">
        <f t="shared" si="0"/>
        <v>0.40340334499122904</v>
      </c>
    </row>
    <row r="30" spans="1:2" x14ac:dyDescent="0.25">
      <c r="A30">
        <v>25</v>
      </c>
      <c r="B30">
        <f t="shared" si="0"/>
        <v>0.31375792494491611</v>
      </c>
    </row>
    <row r="31" spans="1:2" x14ac:dyDescent="0.25">
      <c r="A31">
        <v>26</v>
      </c>
      <c r="B31">
        <f t="shared" si="0"/>
        <v>0.23614841172825091</v>
      </c>
    </row>
    <row r="32" spans="1:2" x14ac:dyDescent="0.25">
      <c r="A32">
        <v>27</v>
      </c>
      <c r="B32">
        <f t="shared" si="0"/>
        <v>0.17289925961902294</v>
      </c>
    </row>
    <row r="33" spans="1:2" x14ac:dyDescent="0.25">
      <c r="A33">
        <v>28</v>
      </c>
      <c r="B33">
        <f t="shared" si="0"/>
        <v>0.12384396843341759</v>
      </c>
    </row>
    <row r="34" spans="1:2" x14ac:dyDescent="0.25">
      <c r="A34">
        <v>29</v>
      </c>
      <c r="B34">
        <f t="shared" si="0"/>
        <v>8.7238721807861991E-2</v>
      </c>
    </row>
    <row r="35" spans="1:2" x14ac:dyDescent="0.25">
      <c r="A35">
        <v>30</v>
      </c>
      <c r="B35">
        <f t="shared" si="0"/>
        <v>6.0703465731992035E-2</v>
      </c>
    </row>
    <row r="36" spans="1:2" x14ac:dyDescent="0.25">
      <c r="A36">
        <v>31</v>
      </c>
      <c r="B36">
        <f t="shared" si="0"/>
        <v>4.1869161785331004E-2</v>
      </c>
    </row>
    <row r="37" spans="1:2" x14ac:dyDescent="0.25">
      <c r="A37">
        <v>32</v>
      </c>
      <c r="B37">
        <f t="shared" si="0"/>
        <v>2.8699975669787624E-2</v>
      </c>
    </row>
    <row r="38" spans="1:2" x14ac:dyDescent="0.25">
      <c r="A38">
        <v>33</v>
      </c>
      <c r="B38">
        <f t="shared" si="0"/>
        <v>1.9588235818418072E-2</v>
      </c>
    </row>
    <row r="39" spans="1:2" x14ac:dyDescent="0.25">
      <c r="A39">
        <v>34</v>
      </c>
      <c r="B39">
        <f t="shared" si="0"/>
        <v>1.332961433693276E-2</v>
      </c>
    </row>
    <row r="40" spans="1:2" x14ac:dyDescent="0.25">
      <c r="A40">
        <v>35</v>
      </c>
      <c r="B40">
        <f t="shared" si="0"/>
        <v>9.0522167104487936E-3</v>
      </c>
    </row>
    <row r="41" spans="1:2" x14ac:dyDescent="0.25">
      <c r="A41">
        <v>36</v>
      </c>
      <c r="B41">
        <f t="shared" si="0"/>
        <v>6.1388717130541979E-3</v>
      </c>
    </row>
    <row r="42" spans="1:2" x14ac:dyDescent="0.25">
      <c r="A42">
        <v>37</v>
      </c>
      <c r="B42">
        <f t="shared" si="0"/>
        <v>4.1592156887177694E-3</v>
      </c>
    </row>
    <row r="43" spans="1:2" x14ac:dyDescent="0.25">
      <c r="A43">
        <v>38</v>
      </c>
      <c r="B43">
        <f t="shared" si="0"/>
        <v>2.8161478513125137E-3</v>
      </c>
    </row>
    <row r="44" spans="1:2" x14ac:dyDescent="0.25">
      <c r="A44">
        <v>39</v>
      </c>
      <c r="B44">
        <f t="shared" si="0"/>
        <v>1.9059450029831866E-3</v>
      </c>
    </row>
    <row r="45" spans="1:2" x14ac:dyDescent="0.25">
      <c r="A45">
        <v>40</v>
      </c>
      <c r="B45">
        <f t="shared" si="0"/>
        <v>1.2895469907872933E-3</v>
      </c>
    </row>
    <row r="46" spans="1:2" x14ac:dyDescent="0.25">
      <c r="A46">
        <v>41</v>
      </c>
      <c r="B46">
        <f t="shared" si="0"/>
        <v>8.7232284767927272E-4</v>
      </c>
    </row>
    <row r="47" spans="1:2" x14ac:dyDescent="0.25">
      <c r="A47">
        <v>42</v>
      </c>
      <c r="B47">
        <f t="shared" si="0"/>
        <v>5.9000898533166125E-4</v>
      </c>
    </row>
    <row r="48" spans="1:2" x14ac:dyDescent="0.25">
      <c r="A48">
        <v>43</v>
      </c>
      <c r="B48">
        <f t="shared" si="0"/>
        <v>3.9902516961461837E-4</v>
      </c>
    </row>
    <row r="49" spans="1:2" x14ac:dyDescent="0.25">
      <c r="A49">
        <v>44</v>
      </c>
      <c r="B49">
        <f t="shared" si="0"/>
        <v>2.6984544569667044E-4</v>
      </c>
    </row>
    <row r="50" spans="1:2" x14ac:dyDescent="0.25">
      <c r="A50">
        <v>45</v>
      </c>
      <c r="B50">
        <f t="shared" si="0"/>
        <v>1.8247850962867316E-4</v>
      </c>
    </row>
    <row r="51" spans="1:2" x14ac:dyDescent="0.25">
      <c r="A51">
        <v>46</v>
      </c>
      <c r="B51">
        <f t="shared" si="0"/>
        <v>1.2339457598623172E-4</v>
      </c>
    </row>
    <row r="52" spans="1:2" x14ac:dyDescent="0.25">
      <c r="A52">
        <v>47</v>
      </c>
      <c r="B52">
        <f t="shared" si="0"/>
        <v>8.3439579161844892E-5</v>
      </c>
    </row>
    <row r="53" spans="1:2" x14ac:dyDescent="0.25">
      <c r="A53">
        <v>48</v>
      </c>
      <c r="B53">
        <f t="shared" si="0"/>
        <v>5.6421226241107189E-5</v>
      </c>
    </row>
    <row r="54" spans="1:2" x14ac:dyDescent="0.25">
      <c r="A54">
        <v>49</v>
      </c>
      <c r="B54">
        <f t="shared" si="0"/>
        <v>3.8151282042590652E-5</v>
      </c>
    </row>
    <row r="55" spans="1:2" x14ac:dyDescent="0.25">
      <c r="A55">
        <v>50</v>
      </c>
      <c r="B55">
        <f t="shared" si="0"/>
        <v>2.5797236378837227E-5</v>
      </c>
    </row>
    <row r="56" spans="1:2" x14ac:dyDescent="0.25">
      <c r="A56">
        <v>51</v>
      </c>
      <c r="B56">
        <f t="shared" si="0"/>
        <v>1.744357480988636E-5</v>
      </c>
    </row>
    <row r="57" spans="1:2" x14ac:dyDescent="0.25">
      <c r="A57">
        <v>52</v>
      </c>
      <c r="B57">
        <f t="shared" si="0"/>
        <v>1.1794964179988443E-5</v>
      </c>
    </row>
    <row r="58" spans="1:2" x14ac:dyDescent="0.25">
      <c r="A58">
        <v>53</v>
      </c>
      <c r="B58">
        <f t="shared" si="0"/>
        <v>7.9754824940918103E-6</v>
      </c>
    </row>
    <row r="59" spans="1:2" x14ac:dyDescent="0.25">
      <c r="A59">
        <v>54</v>
      </c>
      <c r="B59">
        <f t="shared" si="0"/>
        <v>5.3928304799407745E-6</v>
      </c>
    </row>
    <row r="60" spans="1:2" x14ac:dyDescent="0.25">
      <c r="A60">
        <v>55</v>
      </c>
      <c r="B60">
        <f t="shared" si="0"/>
        <v>3.646499918248298E-6</v>
      </c>
    </row>
    <row r="61" spans="1:2" x14ac:dyDescent="0.25">
      <c r="A61">
        <v>56</v>
      </c>
      <c r="B61">
        <f t="shared" si="0"/>
        <v>2.4656725598394029E-6</v>
      </c>
    </row>
    <row r="62" spans="1:2" x14ac:dyDescent="0.25">
      <c r="A62">
        <v>57</v>
      </c>
      <c r="B62">
        <f t="shared" si="0"/>
        <v>1.6672258285844908E-6</v>
      </c>
    </row>
    <row r="63" spans="1:2" x14ac:dyDescent="0.25">
      <c r="A63">
        <v>58</v>
      </c>
      <c r="B63">
        <f t="shared" si="0"/>
        <v>1.1273359204607773E-6</v>
      </c>
    </row>
    <row r="64" spans="1:2" x14ac:dyDescent="0.25">
      <c r="A64">
        <v>59</v>
      </c>
      <c r="B64">
        <f t="shared" si="0"/>
        <v>7.6227589183330253E-7</v>
      </c>
    </row>
    <row r="65" spans="1:2" x14ac:dyDescent="0.25">
      <c r="A65">
        <v>60</v>
      </c>
      <c r="B65">
        <f t="shared" si="0"/>
        <v>5.1543151959686003E-7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F1B9-4511-4E21-AE21-16C34B7B1A2A}">
  <dimension ref="A1:B65"/>
  <sheetViews>
    <sheetView workbookViewId="0">
      <selection activeCell="O7" sqref="O7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33</v>
      </c>
      <c r="B1">
        <v>21</v>
      </c>
    </row>
    <row r="2" spans="1:2" x14ac:dyDescent="0.25">
      <c r="A2" t="s">
        <v>34</v>
      </c>
      <c r="B2">
        <v>5</v>
      </c>
    </row>
    <row r="4" spans="1:2" x14ac:dyDescent="0.25">
      <c r="A4" t="s">
        <v>35</v>
      </c>
    </row>
    <row r="5" spans="1:2" x14ac:dyDescent="0.25">
      <c r="A5">
        <v>0</v>
      </c>
      <c r="B5">
        <f>1/(1+EXP(B$2*(($A5)/B$1-1)))</f>
        <v>0.99330714907571527</v>
      </c>
    </row>
    <row r="6" spans="1:2" x14ac:dyDescent="0.25">
      <c r="A6">
        <v>1</v>
      </c>
      <c r="B6">
        <f t="shared" ref="B6:B65" si="0">1/(1+EXP(B$2*(($A6)/B$1-1)))</f>
        <v>0.99152316163490639</v>
      </c>
    </row>
    <row r="7" spans="1:2" x14ac:dyDescent="0.25">
      <c r="A7">
        <v>2</v>
      </c>
      <c r="B7">
        <f t="shared" si="0"/>
        <v>0.98926878753454917</v>
      </c>
    </row>
    <row r="8" spans="1:2" x14ac:dyDescent="0.25">
      <c r="A8">
        <v>3</v>
      </c>
      <c r="B8">
        <f t="shared" si="0"/>
        <v>0.98642308305625559</v>
      </c>
    </row>
    <row r="9" spans="1:2" x14ac:dyDescent="0.25">
      <c r="A9">
        <v>4</v>
      </c>
      <c r="B9">
        <f t="shared" si="0"/>
        <v>0.98283584724248008</v>
      </c>
    </row>
    <row r="10" spans="1:2" x14ac:dyDescent="0.25">
      <c r="A10">
        <v>5</v>
      </c>
      <c r="B10">
        <f t="shared" si="0"/>
        <v>0.97832163673930628</v>
      </c>
    </row>
    <row r="11" spans="1:2" x14ac:dyDescent="0.25">
      <c r="A11">
        <v>6</v>
      </c>
      <c r="B11">
        <f t="shared" si="0"/>
        <v>0.97265321320381715</v>
      </c>
    </row>
    <row r="12" spans="1:2" x14ac:dyDescent="0.25">
      <c r="A12">
        <v>7</v>
      </c>
      <c r="B12">
        <f t="shared" si="0"/>
        <v>0.96555480433378893</v>
      </c>
    </row>
    <row r="13" spans="1:2" x14ac:dyDescent="0.25">
      <c r="A13">
        <v>8</v>
      </c>
      <c r="B13">
        <f t="shared" si="0"/>
        <v>0.95669589324194348</v>
      </c>
    </row>
    <row r="14" spans="1:2" x14ac:dyDescent="0.25">
      <c r="A14">
        <v>9</v>
      </c>
      <c r="B14">
        <f t="shared" si="0"/>
        <v>0.94568673386735935</v>
      </c>
    </row>
    <row r="15" spans="1:2" x14ac:dyDescent="0.25">
      <c r="A15">
        <v>10</v>
      </c>
      <c r="B15">
        <f t="shared" si="0"/>
        <v>0.93207743685857181</v>
      </c>
    </row>
    <row r="16" spans="1:2" x14ac:dyDescent="0.25">
      <c r="A16">
        <v>11</v>
      </c>
      <c r="B16">
        <f t="shared" si="0"/>
        <v>0.91536324762737697</v>
      </c>
    </row>
    <row r="17" spans="1:2" x14ac:dyDescent="0.25">
      <c r="A17">
        <v>12</v>
      </c>
      <c r="B17">
        <f t="shared" si="0"/>
        <v>0.89499941497973523</v>
      </c>
    </row>
    <row r="18" spans="1:2" x14ac:dyDescent="0.25">
      <c r="A18">
        <v>13</v>
      </c>
      <c r="B18">
        <f t="shared" si="0"/>
        <v>0.87042953060029415</v>
      </c>
    </row>
    <row r="19" spans="1:2" x14ac:dyDescent="0.25">
      <c r="A19">
        <v>14</v>
      </c>
      <c r="B19">
        <f t="shared" si="0"/>
        <v>0.8411308951190849</v>
      </c>
    </row>
    <row r="20" spans="1:2" x14ac:dyDescent="0.25">
      <c r="A20">
        <v>15</v>
      </c>
      <c r="B20">
        <f t="shared" si="0"/>
        <v>0.80667863019769126</v>
      </c>
    </row>
    <row r="21" spans="1:2" x14ac:dyDescent="0.25">
      <c r="A21">
        <v>16</v>
      </c>
      <c r="B21">
        <f t="shared" si="0"/>
        <v>0.76682621969845433</v>
      </c>
    </row>
    <row r="22" spans="1:2" x14ac:dyDescent="0.25">
      <c r="A22">
        <v>17</v>
      </c>
      <c r="B22">
        <f t="shared" si="0"/>
        <v>0.72159375460035624</v>
      </c>
    </row>
    <row r="23" spans="1:2" x14ac:dyDescent="0.25">
      <c r="A23">
        <v>18</v>
      </c>
      <c r="B23">
        <f t="shared" si="0"/>
        <v>0.67134745348273006</v>
      </c>
    </row>
    <row r="24" spans="1:2" x14ac:dyDescent="0.25">
      <c r="A24">
        <v>19</v>
      </c>
      <c r="B24">
        <f t="shared" si="0"/>
        <v>0.6168479085925308</v>
      </c>
    </row>
    <row r="25" spans="1:2" x14ac:dyDescent="0.25">
      <c r="A25">
        <v>20</v>
      </c>
      <c r="B25">
        <f t="shared" si="0"/>
        <v>0.55924419738479292</v>
      </c>
    </row>
    <row r="26" spans="1:2" x14ac:dyDescent="0.25">
      <c r="A26">
        <v>21</v>
      </c>
      <c r="B26">
        <f t="shared" si="0"/>
        <v>0.5</v>
      </c>
    </row>
    <row r="27" spans="1:2" x14ac:dyDescent="0.25">
      <c r="A27">
        <v>22</v>
      </c>
      <c r="B27">
        <f t="shared" si="0"/>
        <v>0.44075580261520714</v>
      </c>
    </row>
    <row r="28" spans="1:2" x14ac:dyDescent="0.25">
      <c r="A28">
        <v>23</v>
      </c>
      <c r="B28">
        <f t="shared" si="0"/>
        <v>0.38315209140746903</v>
      </c>
    </row>
    <row r="29" spans="1:2" x14ac:dyDescent="0.25">
      <c r="A29">
        <v>24</v>
      </c>
      <c r="B29">
        <f t="shared" si="0"/>
        <v>0.32865254651727011</v>
      </c>
    </row>
    <row r="30" spans="1:2" x14ac:dyDescent="0.25">
      <c r="A30">
        <v>25</v>
      </c>
      <c r="B30">
        <f t="shared" si="0"/>
        <v>0.27840624539964376</v>
      </c>
    </row>
    <row r="31" spans="1:2" x14ac:dyDescent="0.25">
      <c r="A31">
        <v>26</v>
      </c>
      <c r="B31">
        <f t="shared" si="0"/>
        <v>0.23317378030154554</v>
      </c>
    </row>
    <row r="32" spans="1:2" x14ac:dyDescent="0.25">
      <c r="A32">
        <v>27</v>
      </c>
      <c r="B32">
        <f t="shared" si="0"/>
        <v>0.19332136980230863</v>
      </c>
    </row>
    <row r="33" spans="1:2" x14ac:dyDescent="0.25">
      <c r="A33">
        <v>28</v>
      </c>
      <c r="B33">
        <f t="shared" si="0"/>
        <v>0.15886910488091521</v>
      </c>
    </row>
    <row r="34" spans="1:2" x14ac:dyDescent="0.25">
      <c r="A34">
        <v>29</v>
      </c>
      <c r="B34">
        <f t="shared" si="0"/>
        <v>0.12957046939970593</v>
      </c>
    </row>
    <row r="35" spans="1:2" x14ac:dyDescent="0.25">
      <c r="A35">
        <v>30</v>
      </c>
      <c r="B35">
        <f t="shared" si="0"/>
        <v>0.10500058502026478</v>
      </c>
    </row>
    <row r="36" spans="1:2" x14ac:dyDescent="0.25">
      <c r="A36">
        <v>31</v>
      </c>
      <c r="B36">
        <f t="shared" si="0"/>
        <v>8.4636752372623011E-2</v>
      </c>
    </row>
    <row r="37" spans="1:2" x14ac:dyDescent="0.25">
      <c r="A37">
        <v>32</v>
      </c>
      <c r="B37">
        <f t="shared" si="0"/>
        <v>6.7922563141428347E-2</v>
      </c>
    </row>
    <row r="38" spans="1:2" x14ac:dyDescent="0.25">
      <c r="A38">
        <v>33</v>
      </c>
      <c r="B38">
        <f t="shared" si="0"/>
        <v>5.431326613264064E-2</v>
      </c>
    </row>
    <row r="39" spans="1:2" x14ac:dyDescent="0.25">
      <c r="A39">
        <v>34</v>
      </c>
      <c r="B39">
        <f t="shared" si="0"/>
        <v>4.3304106758056522E-2</v>
      </c>
    </row>
    <row r="40" spans="1:2" x14ac:dyDescent="0.25">
      <c r="A40">
        <v>35</v>
      </c>
      <c r="B40">
        <f t="shared" si="0"/>
        <v>3.4445195666211154E-2</v>
      </c>
    </row>
    <row r="41" spans="1:2" x14ac:dyDescent="0.25">
      <c r="A41">
        <v>36</v>
      </c>
      <c r="B41">
        <f t="shared" si="0"/>
        <v>2.7346786796182888E-2</v>
      </c>
    </row>
    <row r="42" spans="1:2" x14ac:dyDescent="0.25">
      <c r="A42">
        <v>37</v>
      </c>
      <c r="B42">
        <f t="shared" si="0"/>
        <v>2.1678363260693726E-2</v>
      </c>
    </row>
    <row r="43" spans="1:2" x14ac:dyDescent="0.25">
      <c r="A43">
        <v>38</v>
      </c>
      <c r="B43">
        <f t="shared" si="0"/>
        <v>1.7164152757520028E-2</v>
      </c>
    </row>
    <row r="44" spans="1:2" x14ac:dyDescent="0.25">
      <c r="A44">
        <v>39</v>
      </c>
      <c r="B44">
        <f t="shared" si="0"/>
        <v>1.3576916943744353E-2</v>
      </c>
    </row>
    <row r="45" spans="1:2" x14ac:dyDescent="0.25">
      <c r="A45">
        <v>40</v>
      </c>
      <c r="B45">
        <f t="shared" si="0"/>
        <v>1.0731212465450798E-2</v>
      </c>
    </row>
    <row r="46" spans="1:2" x14ac:dyDescent="0.25">
      <c r="A46">
        <v>41</v>
      </c>
      <c r="B46">
        <f t="shared" si="0"/>
        <v>8.4768383650935912E-3</v>
      </c>
    </row>
    <row r="47" spans="1:2" x14ac:dyDescent="0.25">
      <c r="A47">
        <v>42</v>
      </c>
      <c r="B47">
        <f t="shared" si="0"/>
        <v>6.6928509242848554E-3</v>
      </c>
    </row>
    <row r="48" spans="1:2" x14ac:dyDescent="0.25">
      <c r="A48">
        <v>43</v>
      </c>
      <c r="B48">
        <f t="shared" si="0"/>
        <v>5.2823111986281673E-3</v>
      </c>
    </row>
    <row r="49" spans="1:2" x14ac:dyDescent="0.25">
      <c r="A49">
        <v>44</v>
      </c>
      <c r="B49">
        <f t="shared" si="0"/>
        <v>4.1677998947881358E-3</v>
      </c>
    </row>
    <row r="50" spans="1:2" x14ac:dyDescent="0.25">
      <c r="A50">
        <v>45</v>
      </c>
      <c r="B50">
        <f t="shared" si="0"/>
        <v>3.2876613859340125E-3</v>
      </c>
    </row>
    <row r="51" spans="1:2" x14ac:dyDescent="0.25">
      <c r="A51">
        <v>46</v>
      </c>
      <c r="B51">
        <f t="shared" si="0"/>
        <v>2.5929028933368656E-3</v>
      </c>
    </row>
    <row r="52" spans="1:2" x14ac:dyDescent="0.25">
      <c r="A52">
        <v>47</v>
      </c>
      <c r="B52">
        <f t="shared" si="0"/>
        <v>2.044661670809488E-3</v>
      </c>
    </row>
    <row r="53" spans="1:2" x14ac:dyDescent="0.25">
      <c r="A53">
        <v>48</v>
      </c>
      <c r="B53">
        <f t="shared" si="0"/>
        <v>1.6121527485262949E-3</v>
      </c>
    </row>
    <row r="54" spans="1:2" x14ac:dyDescent="0.25">
      <c r="A54">
        <v>49</v>
      </c>
      <c r="B54">
        <f t="shared" si="0"/>
        <v>1.2710162630813569E-3</v>
      </c>
    </row>
    <row r="55" spans="1:2" x14ac:dyDescent="0.25">
      <c r="A55">
        <v>50</v>
      </c>
      <c r="B55">
        <f t="shared" si="0"/>
        <v>1.0019928621431392E-3</v>
      </c>
    </row>
    <row r="56" spans="1:2" x14ac:dyDescent="0.25">
      <c r="A56">
        <v>51</v>
      </c>
      <c r="B56">
        <f t="shared" si="0"/>
        <v>7.898659417364622E-4</v>
      </c>
    </row>
    <row r="57" spans="1:2" x14ac:dyDescent="0.25">
      <c r="A57">
        <v>52</v>
      </c>
      <c r="B57">
        <f t="shared" si="0"/>
        <v>6.2261936672853462E-4</v>
      </c>
    </row>
    <row r="58" spans="1:2" x14ac:dyDescent="0.25">
      <c r="A58">
        <v>53</v>
      </c>
      <c r="B58">
        <f t="shared" si="0"/>
        <v>4.9076826459701752E-4</v>
      </c>
    </row>
    <row r="59" spans="1:2" x14ac:dyDescent="0.25">
      <c r="A59">
        <v>54</v>
      </c>
      <c r="B59">
        <f t="shared" si="0"/>
        <v>3.8682825064249648E-4</v>
      </c>
    </row>
    <row r="60" spans="1:2" x14ac:dyDescent="0.25">
      <c r="A60">
        <v>55</v>
      </c>
      <c r="B60">
        <f t="shared" si="0"/>
        <v>3.0489502017661148E-4</v>
      </c>
    </row>
    <row r="61" spans="1:2" x14ac:dyDescent="0.25">
      <c r="A61">
        <v>56</v>
      </c>
      <c r="B61">
        <f t="shared" si="0"/>
        <v>2.4031171281892671E-4</v>
      </c>
    </row>
    <row r="62" spans="1:2" x14ac:dyDescent="0.25">
      <c r="A62">
        <v>57</v>
      </c>
      <c r="B62">
        <f t="shared" si="0"/>
        <v>1.8940594382518572E-4</v>
      </c>
    </row>
    <row r="63" spans="1:2" x14ac:dyDescent="0.25">
      <c r="A63">
        <v>58</v>
      </c>
      <c r="B63">
        <f t="shared" si="0"/>
        <v>1.4928204785946299E-4</v>
      </c>
    </row>
    <row r="64" spans="1:2" x14ac:dyDescent="0.25">
      <c r="A64">
        <v>59</v>
      </c>
      <c r="B64">
        <f t="shared" si="0"/>
        <v>1.1765702758816542E-4</v>
      </c>
    </row>
    <row r="65" spans="1:2" x14ac:dyDescent="0.25">
      <c r="A65">
        <v>60</v>
      </c>
      <c r="B65">
        <f t="shared" si="0"/>
        <v>9.2731065665996624E-5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B299-ACBA-48A0-BF18-AEBBEA4794DF}">
  <dimension ref="A1:B65"/>
  <sheetViews>
    <sheetView workbookViewId="0">
      <selection activeCell="A43" sqref="A43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33</v>
      </c>
      <c r="B1">
        <v>20</v>
      </c>
    </row>
    <row r="2" spans="1:2" x14ac:dyDescent="0.25">
      <c r="A2" t="s">
        <v>34</v>
      </c>
      <c r="B2">
        <v>8</v>
      </c>
    </row>
    <row r="4" spans="1:2" x14ac:dyDescent="0.25">
      <c r="A4" t="s">
        <v>35</v>
      </c>
    </row>
    <row r="5" spans="1:2" x14ac:dyDescent="0.25">
      <c r="A5">
        <v>0</v>
      </c>
      <c r="B5">
        <f>1/(1+EXP(B$2*(($A5)/B$1-1)))</f>
        <v>0.99966464986953363</v>
      </c>
    </row>
    <row r="6" spans="1:2" x14ac:dyDescent="0.25">
      <c r="A6">
        <v>1</v>
      </c>
      <c r="B6">
        <f t="shared" ref="B6:B65" si="0">1/(1+EXP(B$2*(($A6)/B$1-1)))</f>
        <v>0.99949979889292051</v>
      </c>
    </row>
    <row r="7" spans="1:2" x14ac:dyDescent="0.25">
      <c r="A7">
        <v>2</v>
      </c>
      <c r="B7">
        <f t="shared" si="0"/>
        <v>0.99925397116616332</v>
      </c>
    </row>
    <row r="8" spans="1:2" x14ac:dyDescent="0.25">
      <c r="A8">
        <v>3</v>
      </c>
      <c r="B8">
        <f t="shared" si="0"/>
        <v>0.99888746396713979</v>
      </c>
    </row>
    <row r="9" spans="1:2" x14ac:dyDescent="0.25">
      <c r="A9">
        <v>4</v>
      </c>
      <c r="B9">
        <f t="shared" si="0"/>
        <v>0.99834119891982553</v>
      </c>
    </row>
    <row r="10" spans="1:2" x14ac:dyDescent="0.25">
      <c r="A10">
        <v>5</v>
      </c>
      <c r="B10">
        <f t="shared" si="0"/>
        <v>0.99752737684336534</v>
      </c>
    </row>
    <row r="11" spans="1:2" x14ac:dyDescent="0.25">
      <c r="A11">
        <v>6</v>
      </c>
      <c r="B11">
        <f t="shared" si="0"/>
        <v>0.99631576010056411</v>
      </c>
    </row>
    <row r="12" spans="1:2" x14ac:dyDescent="0.25">
      <c r="A12">
        <v>7</v>
      </c>
      <c r="B12">
        <f t="shared" si="0"/>
        <v>0.99451370110054949</v>
      </c>
    </row>
    <row r="13" spans="1:2" x14ac:dyDescent="0.25">
      <c r="A13">
        <v>8</v>
      </c>
      <c r="B13">
        <f t="shared" si="0"/>
        <v>0.99183742884684012</v>
      </c>
    </row>
    <row r="14" spans="1:2" x14ac:dyDescent="0.25">
      <c r="A14">
        <v>9</v>
      </c>
      <c r="B14">
        <f t="shared" si="0"/>
        <v>0.98787156501572571</v>
      </c>
    </row>
    <row r="15" spans="1:2" x14ac:dyDescent="0.25">
      <c r="A15">
        <v>10</v>
      </c>
      <c r="B15">
        <f t="shared" si="0"/>
        <v>0.98201379003790845</v>
      </c>
    </row>
    <row r="16" spans="1:2" x14ac:dyDescent="0.25">
      <c r="A16">
        <v>11</v>
      </c>
      <c r="B16">
        <f t="shared" si="0"/>
        <v>0.97340300642313404</v>
      </c>
    </row>
    <row r="17" spans="1:2" x14ac:dyDescent="0.25">
      <c r="A17">
        <v>12</v>
      </c>
      <c r="B17">
        <f t="shared" si="0"/>
        <v>0.96083427720323566</v>
      </c>
    </row>
    <row r="18" spans="1:2" x14ac:dyDescent="0.25">
      <c r="A18">
        <v>13</v>
      </c>
      <c r="B18">
        <f t="shared" si="0"/>
        <v>0.94267582410113127</v>
      </c>
    </row>
    <row r="19" spans="1:2" x14ac:dyDescent="0.25">
      <c r="A19">
        <v>14</v>
      </c>
      <c r="B19">
        <f t="shared" si="0"/>
        <v>0.91682730350607766</v>
      </c>
    </row>
    <row r="20" spans="1:2" x14ac:dyDescent="0.25">
      <c r="A20">
        <v>15</v>
      </c>
      <c r="B20">
        <f t="shared" si="0"/>
        <v>0.88079707797788231</v>
      </c>
    </row>
    <row r="21" spans="1:2" x14ac:dyDescent="0.25">
      <c r="A21">
        <v>16</v>
      </c>
      <c r="B21">
        <f t="shared" si="0"/>
        <v>0.83201838513392445</v>
      </c>
    </row>
    <row r="22" spans="1:2" x14ac:dyDescent="0.25">
      <c r="A22">
        <v>17</v>
      </c>
      <c r="B22">
        <f t="shared" si="0"/>
        <v>0.76852478349901776</v>
      </c>
    </row>
    <row r="23" spans="1:2" x14ac:dyDescent="0.25">
      <c r="A23">
        <v>18</v>
      </c>
      <c r="B23">
        <f t="shared" si="0"/>
        <v>0.6899744811276125</v>
      </c>
    </row>
    <row r="24" spans="1:2" x14ac:dyDescent="0.25">
      <c r="A24">
        <v>19</v>
      </c>
      <c r="B24">
        <f t="shared" si="0"/>
        <v>0.59868766011245211</v>
      </c>
    </row>
    <row r="25" spans="1:2" x14ac:dyDescent="0.25">
      <c r="A25">
        <v>20</v>
      </c>
      <c r="B25">
        <f t="shared" si="0"/>
        <v>0.5</v>
      </c>
    </row>
    <row r="26" spans="1:2" x14ac:dyDescent="0.25">
      <c r="A26">
        <v>21</v>
      </c>
      <c r="B26">
        <f t="shared" si="0"/>
        <v>0.40131233988754794</v>
      </c>
    </row>
    <row r="27" spans="1:2" x14ac:dyDescent="0.25">
      <c r="A27">
        <v>22</v>
      </c>
      <c r="B27">
        <f t="shared" si="0"/>
        <v>0.31002551887238738</v>
      </c>
    </row>
    <row r="28" spans="1:2" x14ac:dyDescent="0.25">
      <c r="A28">
        <v>23</v>
      </c>
      <c r="B28">
        <f t="shared" si="0"/>
        <v>0.23147521650098246</v>
      </c>
    </row>
    <row r="29" spans="1:2" x14ac:dyDescent="0.25">
      <c r="A29">
        <v>24</v>
      </c>
      <c r="B29">
        <f t="shared" si="0"/>
        <v>0.16798161486607557</v>
      </c>
    </row>
    <row r="30" spans="1:2" x14ac:dyDescent="0.25">
      <c r="A30">
        <v>25</v>
      </c>
      <c r="B30">
        <f t="shared" si="0"/>
        <v>0.11920292202211755</v>
      </c>
    </row>
    <row r="31" spans="1:2" x14ac:dyDescent="0.25">
      <c r="A31">
        <v>26</v>
      </c>
      <c r="B31">
        <f t="shared" si="0"/>
        <v>8.3172696493922352E-2</v>
      </c>
    </row>
    <row r="32" spans="1:2" x14ac:dyDescent="0.25">
      <c r="A32">
        <v>27</v>
      </c>
      <c r="B32">
        <f t="shared" si="0"/>
        <v>5.7324175898868707E-2</v>
      </c>
    </row>
    <row r="33" spans="1:2" x14ac:dyDescent="0.25">
      <c r="A33">
        <v>28</v>
      </c>
      <c r="B33">
        <f t="shared" si="0"/>
        <v>3.9165722796764384E-2</v>
      </c>
    </row>
    <row r="34" spans="1:2" x14ac:dyDescent="0.25">
      <c r="A34">
        <v>29</v>
      </c>
      <c r="B34">
        <f t="shared" si="0"/>
        <v>2.6596993576865863E-2</v>
      </c>
    </row>
    <row r="35" spans="1:2" x14ac:dyDescent="0.25">
      <c r="A35">
        <v>30</v>
      </c>
      <c r="B35">
        <f t="shared" si="0"/>
        <v>1.7986209962091559E-2</v>
      </c>
    </row>
    <row r="36" spans="1:2" x14ac:dyDescent="0.25">
      <c r="A36">
        <v>31</v>
      </c>
      <c r="B36">
        <f t="shared" si="0"/>
        <v>1.2128434984274237E-2</v>
      </c>
    </row>
    <row r="37" spans="1:2" x14ac:dyDescent="0.25">
      <c r="A37">
        <v>32</v>
      </c>
      <c r="B37">
        <f t="shared" si="0"/>
        <v>8.1625711531598897E-3</v>
      </c>
    </row>
    <row r="38" spans="1:2" x14ac:dyDescent="0.25">
      <c r="A38">
        <v>33</v>
      </c>
      <c r="B38">
        <f t="shared" si="0"/>
        <v>5.4862988994504088E-3</v>
      </c>
    </row>
    <row r="39" spans="1:2" x14ac:dyDescent="0.25">
      <c r="A39">
        <v>34</v>
      </c>
      <c r="B39">
        <f t="shared" si="0"/>
        <v>3.684239899435989E-3</v>
      </c>
    </row>
    <row r="40" spans="1:2" x14ac:dyDescent="0.25">
      <c r="A40">
        <v>35</v>
      </c>
      <c r="B40">
        <f t="shared" si="0"/>
        <v>2.4726231566347743E-3</v>
      </c>
    </row>
    <row r="41" spans="1:2" x14ac:dyDescent="0.25">
      <c r="A41">
        <v>36</v>
      </c>
      <c r="B41">
        <f t="shared" si="0"/>
        <v>1.6588010801744215E-3</v>
      </c>
    </row>
    <row r="42" spans="1:2" x14ac:dyDescent="0.25">
      <c r="A42">
        <v>37</v>
      </c>
      <c r="B42">
        <f t="shared" si="0"/>
        <v>1.1125360328603205E-3</v>
      </c>
    </row>
    <row r="43" spans="1:2" x14ac:dyDescent="0.25">
      <c r="A43">
        <v>38</v>
      </c>
      <c r="B43">
        <f t="shared" si="0"/>
        <v>7.4602883383669764E-4</v>
      </c>
    </row>
    <row r="44" spans="1:2" x14ac:dyDescent="0.25">
      <c r="A44">
        <v>39</v>
      </c>
      <c r="B44">
        <f t="shared" si="0"/>
        <v>5.0020110707956432E-4</v>
      </c>
    </row>
    <row r="45" spans="1:2" x14ac:dyDescent="0.25">
      <c r="A45">
        <v>40</v>
      </c>
      <c r="B45">
        <f t="shared" si="0"/>
        <v>3.3535013046647811E-4</v>
      </c>
    </row>
    <row r="46" spans="1:2" x14ac:dyDescent="0.25">
      <c r="A46">
        <v>41</v>
      </c>
      <c r="B46">
        <f t="shared" si="0"/>
        <v>2.2481677023329571E-4</v>
      </c>
    </row>
    <row r="47" spans="1:2" x14ac:dyDescent="0.25">
      <c r="A47">
        <v>42</v>
      </c>
      <c r="B47">
        <f t="shared" si="0"/>
        <v>1.5071035805975741E-4</v>
      </c>
    </row>
    <row r="48" spans="1:2" x14ac:dyDescent="0.25">
      <c r="A48">
        <v>43</v>
      </c>
      <c r="B48">
        <f t="shared" si="0"/>
        <v>1.0102919390777289E-4</v>
      </c>
    </row>
    <row r="49" spans="1:2" x14ac:dyDescent="0.25">
      <c r="A49">
        <v>44</v>
      </c>
      <c r="B49">
        <f t="shared" si="0"/>
        <v>6.7724149619770109E-5</v>
      </c>
    </row>
    <row r="50" spans="1:2" x14ac:dyDescent="0.25">
      <c r="A50">
        <v>45</v>
      </c>
      <c r="B50">
        <f t="shared" si="0"/>
        <v>4.5397868702434395E-5</v>
      </c>
    </row>
    <row r="51" spans="1:2" x14ac:dyDescent="0.25">
      <c r="A51">
        <v>46</v>
      </c>
      <c r="B51">
        <f t="shared" si="0"/>
        <v>3.043155690056538E-5</v>
      </c>
    </row>
    <row r="52" spans="1:2" x14ac:dyDescent="0.25">
      <c r="A52">
        <v>47</v>
      </c>
      <c r="B52">
        <f t="shared" si="0"/>
        <v>2.039908727992137E-5</v>
      </c>
    </row>
    <row r="53" spans="1:2" x14ac:dyDescent="0.25">
      <c r="A53">
        <v>48</v>
      </c>
      <c r="B53">
        <f t="shared" si="0"/>
        <v>1.3674009084599736E-5</v>
      </c>
    </row>
    <row r="54" spans="1:2" x14ac:dyDescent="0.25">
      <c r="A54">
        <v>49</v>
      </c>
      <c r="B54">
        <f t="shared" si="0"/>
        <v>9.166003719853315E-6</v>
      </c>
    </row>
    <row r="55" spans="1:2" x14ac:dyDescent="0.25">
      <c r="A55">
        <v>50</v>
      </c>
      <c r="B55">
        <f t="shared" si="0"/>
        <v>6.1441746022147182E-6</v>
      </c>
    </row>
    <row r="56" spans="1:2" x14ac:dyDescent="0.25">
      <c r="A56">
        <v>51</v>
      </c>
      <c r="B56">
        <f t="shared" si="0"/>
        <v>4.1185717448326358E-6</v>
      </c>
    </row>
    <row r="57" spans="1:2" x14ac:dyDescent="0.25">
      <c r="A57">
        <v>52</v>
      </c>
      <c r="B57">
        <f t="shared" si="0"/>
        <v>2.7607649501930464E-6</v>
      </c>
    </row>
    <row r="58" spans="1:2" x14ac:dyDescent="0.25">
      <c r="A58">
        <v>53</v>
      </c>
      <c r="B58">
        <f t="shared" si="0"/>
        <v>1.8505977728634534E-6</v>
      </c>
    </row>
    <row r="59" spans="1:2" x14ac:dyDescent="0.25">
      <c r="A59">
        <v>54</v>
      </c>
      <c r="B59">
        <f t="shared" si="0"/>
        <v>1.2404935411305767E-6</v>
      </c>
    </row>
    <row r="60" spans="1:2" x14ac:dyDescent="0.25">
      <c r="A60">
        <v>55</v>
      </c>
      <c r="B60">
        <f t="shared" si="0"/>
        <v>8.3152802766413209E-7</v>
      </c>
    </row>
    <row r="61" spans="1:2" x14ac:dyDescent="0.25">
      <c r="A61">
        <v>56</v>
      </c>
      <c r="B61">
        <f t="shared" si="0"/>
        <v>5.5739005858560998E-7</v>
      </c>
    </row>
    <row r="62" spans="1:2" x14ac:dyDescent="0.25">
      <c r="A62">
        <v>57</v>
      </c>
      <c r="B62">
        <f t="shared" si="0"/>
        <v>3.7362979838924758E-7</v>
      </c>
    </row>
    <row r="63" spans="1:2" x14ac:dyDescent="0.25">
      <c r="A63">
        <v>58</v>
      </c>
      <c r="B63">
        <f t="shared" si="0"/>
        <v>2.5045157450675526E-7</v>
      </c>
    </row>
    <row r="64" spans="1:2" x14ac:dyDescent="0.25">
      <c r="A64">
        <v>59</v>
      </c>
      <c r="B64">
        <f t="shared" si="0"/>
        <v>1.6788272481495197E-7</v>
      </c>
    </row>
    <row r="65" spans="1:2" x14ac:dyDescent="0.25">
      <c r="A65">
        <v>60</v>
      </c>
      <c r="B65">
        <f t="shared" si="0"/>
        <v>1.1253516205509499E-7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C7"/>
  <sheetViews>
    <sheetView workbookViewId="0">
      <selection activeCell="H25" sqref="H25"/>
    </sheetView>
  </sheetViews>
  <sheetFormatPr defaultColWidth="9.140625" defaultRowHeight="15" x14ac:dyDescent="0.25"/>
  <cols>
    <col min="1" max="1" width="24.42578125" style="4" customWidth="1"/>
    <col min="2" max="2" width="10" style="4" bestFit="1" customWidth="1"/>
    <col min="3" max="16384" width="9.140625" style="4"/>
  </cols>
  <sheetData>
    <row r="1" spans="1:3" ht="30" x14ac:dyDescent="0.25">
      <c r="A1" s="8" t="s">
        <v>37</v>
      </c>
      <c r="B1" s="4" t="s">
        <v>8</v>
      </c>
      <c r="C1" s="4" t="s">
        <v>7</v>
      </c>
    </row>
    <row r="2" spans="1:3" x14ac:dyDescent="0.25">
      <c r="A2" s="4" t="s">
        <v>2</v>
      </c>
      <c r="B2" s="4">
        <f>'LDVs, HDVs, Motorbikes'!T45</f>
        <v>5</v>
      </c>
      <c r="C2" s="4">
        <f>'LDVs, HDVs, Motorbikes'!U45</f>
        <v>4</v>
      </c>
    </row>
    <row r="3" spans="1:3" x14ac:dyDescent="0.25">
      <c r="A3" s="4" t="s">
        <v>3</v>
      </c>
      <c r="B3" s="4">
        <f>'LDVs, HDVs, Motorbikes'!V45</f>
        <v>4</v>
      </c>
      <c r="C3" s="4">
        <f>'LDVs, HDVs, Motorbikes'!V45</f>
        <v>4</v>
      </c>
    </row>
    <row r="4" spans="1:3" x14ac:dyDescent="0.25">
      <c r="A4" s="4" t="s">
        <v>4</v>
      </c>
      <c r="B4" s="4">
        <f>Aviation!$B$2</f>
        <v>9</v>
      </c>
      <c r="C4" s="4">
        <f>Aviation!$B$2</f>
        <v>9</v>
      </c>
    </row>
    <row r="5" spans="1:3" x14ac:dyDescent="0.25">
      <c r="A5" s="4" t="s">
        <v>5</v>
      </c>
      <c r="B5" s="4">
        <f>Ships!$B$2</f>
        <v>5</v>
      </c>
      <c r="C5" s="4">
        <f>Ships!$B$2</f>
        <v>5</v>
      </c>
    </row>
    <row r="6" spans="1:3" x14ac:dyDescent="0.25">
      <c r="A6" s="4" t="s">
        <v>36</v>
      </c>
      <c r="B6" s="4">
        <f>Rail!$B$2</f>
        <v>8</v>
      </c>
      <c r="C6" s="4">
        <f>Rail!$B$2</f>
        <v>8</v>
      </c>
    </row>
    <row r="7" spans="1:3" x14ac:dyDescent="0.25">
      <c r="A7" s="4" t="s">
        <v>6</v>
      </c>
      <c r="B7" s="4">
        <f>'LDVs, HDVs, Motorbikes'!$S$45</f>
        <v>5</v>
      </c>
      <c r="C7" s="4">
        <f>'LDVs, HDVs, Motorbikes'!$S$45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LDVs, HDVs, Motorbikes</vt:lpstr>
      <vt:lpstr>Aviation</vt:lpstr>
      <vt:lpstr>Ships</vt:lpstr>
      <vt:lpstr>Rail</vt:lpstr>
      <vt:lpstr>VSCSP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2017-07-01T03:43:09Z</dcterms:created>
  <dcterms:modified xsi:type="dcterms:W3CDTF">2021-04-26T16:14:29Z</dcterms:modified>
</cp:coreProperties>
</file>