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DF9CC954-5E65-420E-9409-E15DCBCD54E7}" xr6:coauthVersionLast="47" xr6:coauthVersionMax="47" xr10:uidLastSave="{00000000-0000-0000-0000-000000000000}"/>
  <bookViews>
    <workbookView xWindow="28680" yWindow="-120" windowWidth="29040" windowHeight="17520" tabRatio="955"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58" i="36"/>
  <c r="G22" i="35" s="1"/>
  <c r="H58" i="36"/>
  <c r="H22" i="30" s="1"/>
  <c r="I58" i="36"/>
  <c r="I22" i="35" s="1"/>
  <c r="J58" i="36"/>
  <c r="J22" i="30" s="1"/>
  <c r="K58" i="36"/>
  <c r="K22" i="30" s="1"/>
  <c r="L58" i="36"/>
  <c r="L22" i="35" s="1"/>
  <c r="N59" i="36"/>
  <c r="B52" i="36"/>
  <c r="B53" i="36" s="1"/>
  <c r="M58" i="36" s="1"/>
  <c r="B46" i="36"/>
  <c r="C6" i="36"/>
  <c r="E27" i="36" s="1"/>
  <c r="D6" i="36"/>
  <c r="F27" i="36" s="1"/>
  <c r="C7" i="36"/>
  <c r="E28" i="36" s="1"/>
  <c r="D7" i="36"/>
  <c r="F28" i="36" s="1"/>
  <c r="B7" i="36"/>
  <c r="D28" i="36" s="1"/>
  <c r="B6" i="36"/>
  <c r="D27" i="36" s="1"/>
  <c r="M22" i="30" l="1"/>
  <c r="M59" i="36"/>
  <c r="K57" i="36"/>
  <c r="K22" i="29" s="1"/>
  <c r="M57" i="36"/>
  <c r="M22" i="29" s="1"/>
  <c r="J57" i="36"/>
  <c r="J22" i="29" s="1"/>
  <c r="F58" i="36"/>
  <c r="F57" i="36"/>
  <c r="F22" i="29" s="1"/>
  <c r="J59" i="36"/>
  <c r="H59" i="36"/>
  <c r="D57" i="36"/>
  <c r="D58" i="36"/>
  <c r="D22" i="35" s="1"/>
  <c r="K59" i="36"/>
  <c r="G59" i="36"/>
  <c r="L57" i="36"/>
  <c r="L22" i="29" s="1"/>
  <c r="L59" i="36"/>
  <c r="E58"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M22" i="34"/>
  <c r="M22" i="33"/>
  <c r="M22" i="32"/>
  <c r="E22" i="30"/>
  <c r="D22" i="32"/>
  <c r="D22" i="33"/>
  <c r="D22" i="34"/>
  <c r="E22" i="34" l="1"/>
  <c r="E22" i="33"/>
  <c r="E22" i="32"/>
  <c r="F22" i="34"/>
  <c r="F22" i="32"/>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G117" i="24"/>
  <c r="H117" i="24"/>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I117" i="24"/>
  <c r="B117" i="24"/>
  <c r="D7" i="19" s="1"/>
  <c r="Q117" i="24"/>
  <c r="S7" i="19" s="1"/>
  <c r="X117" i="24"/>
  <c r="Z7" i="19" s="1"/>
  <c r="F117" i="24"/>
  <c r="H7" i="19" s="1"/>
  <c r="Z117" i="24"/>
  <c r="AB7" i="19" s="1"/>
  <c r="AA117" i="24"/>
  <c r="AC7" i="19" s="1"/>
  <c r="Q119" i="24"/>
  <c r="T117" i="24"/>
  <c r="U117" i="24"/>
  <c r="V117" i="24"/>
  <c r="C117" i="24"/>
  <c r="E7" i="19" s="1"/>
  <c r="W117" i="24"/>
  <c r="Y7" i="19" s="1"/>
  <c r="V7" i="19"/>
  <c r="W7" i="19"/>
  <c r="X7" i="19"/>
  <c r="AA7" i="19"/>
  <c r="I7" i="19"/>
  <c r="J7" i="19"/>
  <c r="AD7" i="19"/>
  <c r="K7" i="19"/>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alcChain>
</file>

<file path=xl/sharedStrings.xml><?xml version="1.0" encoding="utf-8"?>
<sst xmlns="http://schemas.openxmlformats.org/spreadsheetml/2006/main" count="3574" uniqueCount="1035">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</sst>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abSelected="1" topLeftCell="A4" workbookViewId="0">
      <selection activeCell="A87" sqref="A87:XFD105"/>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307</v>
      </c>
    </row>
    <row r="4" spans="1:2" x14ac:dyDescent="0.25">
      <c r="A4" s="1" t="s">
        <v>975</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516</v>
      </c>
    </row>
    <row r="21" spans="2:2" x14ac:dyDescent="0.25">
      <c r="B21" s="2">
        <v>2020</v>
      </c>
    </row>
    <row r="22" spans="2:2" x14ac:dyDescent="0.25">
      <c r="B22" t="s">
        <v>515</v>
      </c>
    </row>
    <row r="23" spans="2:2" x14ac:dyDescent="0.25">
      <c r="B23" s="28" t="s">
        <v>514</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624</v>
      </c>
    </row>
    <row r="41" spans="2:2" x14ac:dyDescent="0.25">
      <c r="B41" t="s">
        <v>625</v>
      </c>
    </row>
    <row r="42" spans="2:2" x14ac:dyDescent="0.25">
      <c r="B42" s="28" t="s">
        <v>577</v>
      </c>
    </row>
    <row r="43" spans="2:2" x14ac:dyDescent="0.25">
      <c r="B43" t="s">
        <v>623</v>
      </c>
    </row>
    <row r="45" spans="2:2" x14ac:dyDescent="0.25">
      <c r="B45" s="27" t="s">
        <v>521</v>
      </c>
    </row>
    <row r="46" spans="2:2" x14ac:dyDescent="0.25">
      <c r="B46" t="s">
        <v>517</v>
      </c>
    </row>
    <row r="47" spans="2:2" x14ac:dyDescent="0.25">
      <c r="B47" s="2">
        <v>2020</v>
      </c>
    </row>
    <row r="48" spans="2:2" x14ac:dyDescent="0.25">
      <c r="B48" t="s">
        <v>518</v>
      </c>
    </row>
    <row r="49" spans="1:2" x14ac:dyDescent="0.25">
      <c r="B49" s="28" t="s">
        <v>512</v>
      </c>
    </row>
    <row r="51" spans="1:2" x14ac:dyDescent="0.25">
      <c r="B51" s="27" t="s">
        <v>1012</v>
      </c>
    </row>
    <row r="52" spans="1:2" x14ac:dyDescent="0.25">
      <c r="B52" t="s">
        <v>522</v>
      </c>
    </row>
    <row r="53" spans="1:2" x14ac:dyDescent="0.25">
      <c r="B53" s="2">
        <v>2020</v>
      </c>
    </row>
    <row r="54" spans="1:2" x14ac:dyDescent="0.25">
      <c r="B54" t="s">
        <v>523</v>
      </c>
    </row>
    <row r="55" spans="1:2" x14ac:dyDescent="0.25">
      <c r="B55" t="s">
        <v>524</v>
      </c>
    </row>
    <row r="56" spans="1:2" x14ac:dyDescent="0.25">
      <c r="B56" t="s">
        <v>525</v>
      </c>
    </row>
    <row r="59" spans="1:2" x14ac:dyDescent="0.25">
      <c r="A59" s="1" t="s">
        <v>169</v>
      </c>
    </row>
    <row r="60" spans="1:2" x14ac:dyDescent="0.25">
      <c r="A60" t="s">
        <v>976</v>
      </c>
    </row>
    <row r="61" spans="1:2" x14ac:dyDescent="0.25">
      <c r="A61" t="s">
        <v>977</v>
      </c>
    </row>
    <row r="62" spans="1:2" x14ac:dyDescent="0.25">
      <c r="A62" s="1"/>
    </row>
    <row r="63" spans="1:2" x14ac:dyDescent="0.25">
      <c r="A63" t="s">
        <v>658</v>
      </c>
    </row>
    <row r="64" spans="1:2" x14ac:dyDescent="0.25">
      <c r="A64" t="s">
        <v>659</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519</v>
      </c>
    </row>
    <row r="82" spans="1:5" x14ac:dyDescent="0.25">
      <c r="A82">
        <v>0.89805481563188172</v>
      </c>
    </row>
    <row r="83" spans="1:5" x14ac:dyDescent="0.25">
      <c r="A83" t="s">
        <v>189</v>
      </c>
    </row>
    <row r="84" spans="1:5" x14ac:dyDescent="0.25">
      <c r="A84">
        <v>0.88711067149387013</v>
      </c>
      <c r="B84" t="s">
        <v>526</v>
      </c>
      <c r="E84" s="19"/>
    </row>
    <row r="85" spans="1:5" x14ac:dyDescent="0.25">
      <c r="A85">
        <v>0.78452102304761584</v>
      </c>
      <c r="B85" t="s">
        <v>754</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368</v>
      </c>
      <c r="B10" s="54" t="s">
        <v>117</v>
      </c>
      <c r="AG10" s="51" t="s">
        <v>604</v>
      </c>
    </row>
    <row r="11" spans="1:33" ht="15" customHeight="1" x14ac:dyDescent="0.2">
      <c r="B11" s="53" t="s">
        <v>118</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2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2">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613</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557</v>
      </c>
    </row>
    <row r="101" spans="1:33" x14ac:dyDescent="0.2">
      <c r="B101" s="38" t="s">
        <v>546</v>
      </c>
    </row>
    <row r="102" spans="1:33" x14ac:dyDescent="0.2">
      <c r="B102" s="38" t="s">
        <v>547</v>
      </c>
    </row>
    <row r="103" spans="1:33" ht="15" customHeight="1" x14ac:dyDescent="0.2">
      <c r="B103" s="38" t="s">
        <v>548</v>
      </c>
    </row>
    <row r="104" spans="1:33" ht="15" customHeight="1" x14ac:dyDescent="0.2">
      <c r="B104" s="38" t="s">
        <v>549</v>
      </c>
    </row>
    <row r="105" spans="1:33" ht="15" customHeight="1" x14ac:dyDescent="0.2">
      <c r="B105" s="38" t="s">
        <v>550</v>
      </c>
    </row>
    <row r="106" spans="1:33" ht="15" customHeight="1" x14ac:dyDescent="0.2">
      <c r="B106" s="38" t="s">
        <v>551</v>
      </c>
    </row>
    <row r="107" spans="1:33" ht="15" customHeight="1" x14ac:dyDescent="0.2">
      <c r="B107" s="38" t="s">
        <v>164</v>
      </c>
    </row>
    <row r="108" spans="1:33" ht="15" customHeight="1" x14ac:dyDescent="0.2">
      <c r="B108" s="38" t="s">
        <v>552</v>
      </c>
    </row>
    <row r="109" spans="1:33" ht="15" customHeight="1" x14ac:dyDescent="0.2">
      <c r="B109" s="38" t="s">
        <v>76</v>
      </c>
    </row>
    <row r="110" spans="1:33" ht="15" customHeight="1" x14ac:dyDescent="0.2">
      <c r="B110" s="38" t="s">
        <v>77</v>
      </c>
    </row>
    <row r="111" spans="1:33" ht="15" customHeight="1" x14ac:dyDescent="0.2">
      <c r="B111" s="38" t="s">
        <v>553</v>
      </c>
    </row>
    <row r="112" spans="1:33" ht="15" customHeight="1" x14ac:dyDescent="0.2">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2">
      <c r="B113" s="38" t="s">
        <v>554</v>
      </c>
    </row>
    <row r="114" spans="2:2" ht="15" customHeight="1" x14ac:dyDescent="0.2">
      <c r="B114" s="38" t="s">
        <v>555</v>
      </c>
    </row>
    <row r="115" spans="2:2" ht="15" customHeight="1" x14ac:dyDescent="0.2">
      <c r="B115" s="38" t="s">
        <v>556</v>
      </c>
    </row>
    <row r="116" spans="2:2" ht="15" customHeight="1" x14ac:dyDescent="0.2">
      <c r="B116" s="38" t="s">
        <v>165</v>
      </c>
    </row>
    <row r="117" spans="2:2" ht="15" customHeight="1" x14ac:dyDescent="0.2">
      <c r="B117" s="38" t="s">
        <v>543</v>
      </c>
    </row>
    <row r="118" spans="2:2" ht="15" customHeight="1" x14ac:dyDescent="0.2">
      <c r="B118" s="38" t="s">
        <v>544</v>
      </c>
    </row>
    <row r="119" spans="2:2" ht="15" customHeight="1" x14ac:dyDescent="0.2">
      <c r="B119" s="38" t="s">
        <v>612</v>
      </c>
    </row>
    <row r="120" spans="2:2" ht="15" customHeight="1" x14ac:dyDescent="0.2">
      <c r="B120" s="38" t="s">
        <v>611</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2">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2">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2">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x14ac:dyDescent="0.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429</v>
      </c>
      <c r="B10" s="54" t="s">
        <v>78</v>
      </c>
      <c r="AG10" s="51" t="s">
        <v>604</v>
      </c>
    </row>
    <row r="11" spans="1:33" ht="15" customHeight="1" x14ac:dyDescent="0.2">
      <c r="B11" s="53" t="s">
        <v>79</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2">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x14ac:dyDescent="0.2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x14ac:dyDescent="0.2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x14ac:dyDescent="0.2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x14ac:dyDescent="0.2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x14ac:dyDescent="0.2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x14ac:dyDescent="0.2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x14ac:dyDescent="0.2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x14ac:dyDescent="0.2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2">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576</v>
      </c>
    </row>
    <row r="84" spans="2:2" ht="15" customHeight="1" x14ac:dyDescent="0.2">
      <c r="B84" s="38" t="s">
        <v>559</v>
      </c>
    </row>
    <row r="85" spans="2:2" ht="15" customHeight="1" x14ac:dyDescent="0.2">
      <c r="B85" s="38" t="s">
        <v>560</v>
      </c>
    </row>
    <row r="86" spans="2:2" ht="15" customHeight="1" x14ac:dyDescent="0.2">
      <c r="B86" s="38" t="s">
        <v>561</v>
      </c>
    </row>
    <row r="87" spans="2:2" ht="15" customHeight="1" x14ac:dyDescent="0.2">
      <c r="B87" s="38" t="s">
        <v>107</v>
      </c>
    </row>
    <row r="88" spans="2:2" ht="15" customHeight="1" x14ac:dyDescent="0.2">
      <c r="B88" s="38" t="s">
        <v>562</v>
      </c>
    </row>
    <row r="89" spans="2:2" ht="15" customHeight="1" x14ac:dyDescent="0.2">
      <c r="B89" s="38" t="s">
        <v>108</v>
      </c>
    </row>
    <row r="90" spans="2:2" ht="15" customHeight="1" x14ac:dyDescent="0.2">
      <c r="B90" s="38" t="s">
        <v>563</v>
      </c>
    </row>
    <row r="91" spans="2:2" ht="15" customHeight="1" x14ac:dyDescent="0.2">
      <c r="B91" s="38" t="s">
        <v>564</v>
      </c>
    </row>
    <row r="92" spans="2:2" x14ac:dyDescent="0.2">
      <c r="B92" s="38" t="s">
        <v>219</v>
      </c>
    </row>
    <row r="93" spans="2:2" ht="15" customHeight="1" x14ac:dyDescent="0.2">
      <c r="B93" s="38" t="s">
        <v>565</v>
      </c>
    </row>
    <row r="94" spans="2:2" ht="15" customHeight="1" x14ac:dyDescent="0.2">
      <c r="B94" s="38" t="s">
        <v>566</v>
      </c>
    </row>
    <row r="95" spans="2:2" ht="15" customHeight="1" x14ac:dyDescent="0.2">
      <c r="B95" s="38" t="s">
        <v>615</v>
      </c>
    </row>
    <row r="96" spans="2:2" ht="15" customHeight="1" x14ac:dyDescent="0.2">
      <c r="B96" s="38" t="s">
        <v>488</v>
      </c>
    </row>
    <row r="97" spans="2:33" ht="15" customHeight="1" x14ac:dyDescent="0.2">
      <c r="B97" s="38" t="s">
        <v>567</v>
      </c>
    </row>
    <row r="98" spans="2:33" ht="15" customHeight="1" x14ac:dyDescent="0.2">
      <c r="B98" s="38" t="s">
        <v>568</v>
      </c>
    </row>
    <row r="99" spans="2:33" ht="15" customHeight="1" x14ac:dyDescent="0.2">
      <c r="B99" s="38" t="s">
        <v>569</v>
      </c>
    </row>
    <row r="100" spans="2:33" ht="15" customHeight="1" x14ac:dyDescent="0.2">
      <c r="B100" s="38" t="s">
        <v>494</v>
      </c>
    </row>
    <row r="101" spans="2:33" x14ac:dyDescent="0.2">
      <c r="B101" s="38" t="s">
        <v>570</v>
      </c>
    </row>
    <row r="102" spans="2:33" x14ac:dyDescent="0.2">
      <c r="B102" s="38" t="s">
        <v>571</v>
      </c>
    </row>
    <row r="103" spans="2:33" ht="15" customHeight="1" x14ac:dyDescent="0.2">
      <c r="B103" s="38" t="s">
        <v>572</v>
      </c>
    </row>
    <row r="104" spans="2:33" ht="15" customHeight="1" x14ac:dyDescent="0.2">
      <c r="B104" s="38" t="s">
        <v>573</v>
      </c>
    </row>
    <row r="105" spans="2:33" ht="15" customHeight="1" x14ac:dyDescent="0.2">
      <c r="B105" s="38" t="s">
        <v>574</v>
      </c>
    </row>
    <row r="106" spans="2:33" ht="15" customHeight="1" x14ac:dyDescent="0.2">
      <c r="B106" s="38" t="s">
        <v>575</v>
      </c>
    </row>
    <row r="107" spans="2:33" ht="15" customHeight="1" x14ac:dyDescent="0.2">
      <c r="B107" s="38" t="s">
        <v>109</v>
      </c>
    </row>
    <row r="108" spans="2:33" ht="15" customHeight="1" x14ac:dyDescent="0.2">
      <c r="B108" s="38" t="s">
        <v>543</v>
      </c>
    </row>
    <row r="109" spans="2:33" ht="15" customHeight="1" x14ac:dyDescent="0.2">
      <c r="B109" s="38" t="s">
        <v>544</v>
      </c>
    </row>
    <row r="110" spans="2:33" ht="15" customHeight="1" x14ac:dyDescent="0.2">
      <c r="B110" s="38" t="s">
        <v>614</v>
      </c>
    </row>
    <row r="111" spans="2:33" ht="15" customHeight="1" x14ac:dyDescent="0.2">
      <c r="B111" s="38" t="s">
        <v>593</v>
      </c>
    </row>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2">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2">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25">
      <c r="C6" s="479" t="s">
        <v>584</v>
      </c>
      <c r="D6" s="479"/>
      <c r="E6" s="479"/>
      <c r="F6" s="479"/>
      <c r="G6" s="479"/>
      <c r="H6" s="479"/>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25">
      <c r="I13" s="480" t="s">
        <v>585</v>
      </c>
      <c r="J13" s="480"/>
      <c r="K13" s="480"/>
    </row>
    <row r="14" spans="1:36" x14ac:dyDescent="0.2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25">
      <c r="C20" s="35"/>
      <c r="D20" s="479" t="s">
        <v>584</v>
      </c>
      <c r="E20" s="479"/>
      <c r="F20" s="479"/>
      <c r="G20" s="479"/>
      <c r="H20" s="479"/>
      <c r="I20" s="479"/>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578</v>
      </c>
      <c r="B1">
        <v>10</v>
      </c>
    </row>
    <row r="2" spans="1:2" ht="30" x14ac:dyDescent="0.25">
      <c r="A2" s="36" t="s">
        <v>579</v>
      </c>
      <c r="B2">
        <v>30</v>
      </c>
    </row>
    <row r="3" spans="1:2" ht="45" x14ac:dyDescent="0.25">
      <c r="A3" s="36" t="s">
        <v>580</v>
      </c>
      <c r="B3">
        <v>0.39100000000000001</v>
      </c>
    </row>
    <row r="4" spans="1:2" ht="45" x14ac:dyDescent="0.25">
      <c r="A4" s="36" t="s">
        <v>581</v>
      </c>
      <c r="B4">
        <v>0.48799999999999999</v>
      </c>
    </row>
    <row r="5" spans="1:2" x14ac:dyDescent="0.25">
      <c r="A5" s="36" t="s">
        <v>582</v>
      </c>
      <c r="B5">
        <v>0.03</v>
      </c>
    </row>
    <row r="6" spans="1:2" x14ac:dyDescent="0.25">
      <c r="A6" s="36" t="s">
        <v>583</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520</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B77" workbookViewId="0">
      <selection activeCell="P17" sqref="P1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x14ac:dyDescent="0.2">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2">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x14ac:dyDescent="0.2">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x14ac:dyDescent="0.2">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x14ac:dyDescent="0.2">
      <c r="A6" s="77" t="s">
        <v>1006</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x14ac:dyDescent="0.2">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x14ac:dyDescent="0.2">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x14ac:dyDescent="0.2">
      <c r="A9" s="77" t="s">
        <v>1034</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x14ac:dyDescent="0.2">
      <c r="A10" s="77" t="s">
        <v>1007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x14ac:dyDescent="0.2">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x14ac:dyDescent="0.2">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x14ac:dyDescent="0.2">
      <c r="A14" s="87"/>
      <c r="B14" s="87"/>
      <c r="C14" s="87"/>
      <c r="D14" s="87"/>
      <c r="E14" s="77"/>
      <c r="F14" s="77"/>
      <c r="G14" s="77"/>
      <c r="H14" s="77"/>
      <c r="I14" s="77"/>
      <c r="J14" s="77"/>
      <c r="K14" s="77"/>
      <c r="L14" s="77"/>
      <c r="M14" s="77"/>
      <c r="N14" s="77"/>
      <c r="O14" s="77"/>
      <c r="P14" s="77" t="s">
        <v>1008</v>
      </c>
      <c r="Q14" s="77" t="s">
        <v>1009</v>
      </c>
      <c r="R14" s="77" t="s">
        <v>1010</v>
      </c>
      <c r="S14" s="77" t="s">
        <v>1011</v>
      </c>
      <c r="T14" s="77"/>
      <c r="U14" s="77"/>
      <c r="V14" s="77"/>
      <c r="W14" s="77"/>
      <c r="X14" s="77"/>
      <c r="Y14" s="77"/>
      <c r="Z14" s="77"/>
      <c r="AA14" s="77"/>
      <c r="AB14" s="77"/>
      <c r="AC14" s="77"/>
      <c r="AD14" s="77"/>
      <c r="AE14" s="77"/>
      <c r="AF14" s="77"/>
      <c r="AG14" s="77"/>
      <c r="AH14" s="77"/>
      <c r="AI14" s="77"/>
      <c r="AJ14" s="77"/>
    </row>
    <row r="15" spans="1:37" ht="12.75" x14ac:dyDescent="0.2">
      <c r="A15" s="87" t="s">
        <v>1033</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x14ac:dyDescent="0.2">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2.75" x14ac:dyDescent="0.2">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0.75</v>
      </c>
      <c r="S17" s="87">
        <v>0.5</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x14ac:dyDescent="0.2">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x14ac:dyDescent="0.2">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x14ac:dyDescent="0.2">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x14ac:dyDescent="0.2">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x14ac:dyDescent="0.2">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x14ac:dyDescent="0.2">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x14ac:dyDescent="0.2">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x14ac:dyDescent="0.2">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x14ac:dyDescent="0.2">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x14ac:dyDescent="0.2">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x14ac:dyDescent="0.2">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x14ac:dyDescent="0.2">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x14ac:dyDescent="0.2">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x14ac:dyDescent="0.2">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x14ac:dyDescent="0.2">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x14ac:dyDescent="0.2">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x14ac:dyDescent="0.2">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x14ac:dyDescent="0.2">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x14ac:dyDescent="0.2">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x14ac:dyDescent="0.2">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x14ac:dyDescent="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7.25" x14ac:dyDescent="0.4">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2.75" x14ac:dyDescent="0.2">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2.75" x14ac:dyDescent="0.2">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347" t="s">
        <v>1015</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2.75" x14ac:dyDescent="0.2">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2.75" x14ac:dyDescent="0.2">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2.75" x14ac:dyDescent="0.2">
      <c r="A112" s="103" t="s">
        <v>1013</v>
      </c>
      <c r="B112" s="117">
        <f t="shared" ref="B112:AC112" si="4">INDEX(17:17,MATCH(B111-$B$109,16:16,0))</f>
        <v>1</v>
      </c>
      <c r="C112" s="117">
        <f t="shared" si="4"/>
        <v>1</v>
      </c>
      <c r="D112" s="117">
        <f t="shared" si="4"/>
        <v>1</v>
      </c>
      <c r="E112" s="117">
        <f t="shared" si="4"/>
        <v>1</v>
      </c>
      <c r="F112" s="117">
        <f t="shared" si="4"/>
        <v>1</v>
      </c>
      <c r="G112" s="117">
        <f t="shared" si="4"/>
        <v>1</v>
      </c>
      <c r="H112" s="117">
        <f t="shared" si="4"/>
        <v>1</v>
      </c>
      <c r="I112" s="117">
        <f t="shared" si="4"/>
        <v>1</v>
      </c>
      <c r="J112" s="117">
        <f t="shared" si="4"/>
        <v>1</v>
      </c>
      <c r="K112" s="117">
        <f t="shared" si="4"/>
        <v>1</v>
      </c>
      <c r="L112" s="117">
        <f t="shared" si="4"/>
        <v>1</v>
      </c>
      <c r="M112" s="117">
        <f t="shared" si="4"/>
        <v>1</v>
      </c>
      <c r="N112" s="117">
        <f t="shared" si="4"/>
        <v>1</v>
      </c>
      <c r="O112" s="117">
        <f t="shared" si="4"/>
        <v>1</v>
      </c>
      <c r="P112" s="117">
        <f t="shared" si="4"/>
        <v>1</v>
      </c>
      <c r="Q112" s="117">
        <f t="shared" si="4"/>
        <v>1</v>
      </c>
      <c r="R112" s="117">
        <f t="shared" si="4"/>
        <v>1</v>
      </c>
      <c r="S112" s="117">
        <f t="shared" si="4"/>
        <v>0.75</v>
      </c>
      <c r="T112" s="117">
        <f t="shared" si="4"/>
        <v>0.5</v>
      </c>
      <c r="U112" s="117">
        <f t="shared" si="4"/>
        <v>0</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2.75" x14ac:dyDescent="0.2">
      <c r="A113" s="103" t="s">
        <v>1014</v>
      </c>
      <c r="B113" s="117">
        <f t="shared" ref="B113:AC113" si="5">INDEX(17:17,MATCH(B111-$C$109,16:16,0))</f>
        <v>1</v>
      </c>
      <c r="C113" s="117">
        <f t="shared" si="5"/>
        <v>1</v>
      </c>
      <c r="D113" s="117">
        <f t="shared" si="5"/>
        <v>1</v>
      </c>
      <c r="E113" s="117">
        <f t="shared" si="5"/>
        <v>1</v>
      </c>
      <c r="F113" s="117">
        <f t="shared" si="5"/>
        <v>1</v>
      </c>
      <c r="G113" s="117">
        <f t="shared" si="5"/>
        <v>1</v>
      </c>
      <c r="H113" s="117">
        <f t="shared" si="5"/>
        <v>1</v>
      </c>
      <c r="I113" s="117">
        <f t="shared" si="5"/>
        <v>1</v>
      </c>
      <c r="J113" s="117">
        <f t="shared" si="5"/>
        <v>1</v>
      </c>
      <c r="K113" s="117">
        <f t="shared" si="5"/>
        <v>1</v>
      </c>
      <c r="L113" s="117">
        <f t="shared" si="5"/>
        <v>1</v>
      </c>
      <c r="M113" s="117">
        <f t="shared" si="5"/>
        <v>1</v>
      </c>
      <c r="N113" s="117">
        <f t="shared" si="5"/>
        <v>1</v>
      </c>
      <c r="O113" s="117">
        <f t="shared" si="5"/>
        <v>1</v>
      </c>
      <c r="P113" s="117">
        <f t="shared" si="5"/>
        <v>1</v>
      </c>
      <c r="Q113" s="117">
        <f t="shared" si="5"/>
        <v>0.75</v>
      </c>
      <c r="R113" s="117">
        <f t="shared" si="5"/>
        <v>0.5</v>
      </c>
      <c r="S113" s="117">
        <f t="shared" si="5"/>
        <v>0</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2.75" x14ac:dyDescent="0.2">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2.75" x14ac:dyDescent="0.2">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2.75" x14ac:dyDescent="0.2">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2.75" x14ac:dyDescent="0.2">
      <c r="A117" s="103" t="s">
        <v>718</v>
      </c>
      <c r="B117" s="118">
        <f t="shared" ref="B117:AC117" si="6">((($B$100*C50+$B$99*(1-C50))*(1+($B$101*C82)))+(($B$100*C50+$B$99*(1-C50))*$B$104*$B$105))*B112*(1-$B$103)</f>
        <v>23.620381171332561</v>
      </c>
      <c r="C117" s="118">
        <f t="shared" si="6"/>
        <v>23.620381171332561</v>
      </c>
      <c r="D117" s="118">
        <f t="shared" si="6"/>
        <v>23.620381171332561</v>
      </c>
      <c r="E117" s="118">
        <f t="shared" si="6"/>
        <v>23.620381171332561</v>
      </c>
      <c r="F117" s="118">
        <f t="shared" si="6"/>
        <v>23.620381171332561</v>
      </c>
      <c r="G117" s="118">
        <f t="shared" si="6"/>
        <v>23.620381171332561</v>
      </c>
      <c r="H117" s="118">
        <f t="shared" si="6"/>
        <v>23.620381171332561</v>
      </c>
      <c r="I117" s="118">
        <f t="shared" si="6"/>
        <v>23.620381171332561</v>
      </c>
      <c r="J117" s="118">
        <f t="shared" si="6"/>
        <v>23.620381171332561</v>
      </c>
      <c r="K117" s="118">
        <f t="shared" si="6"/>
        <v>23.620381171332561</v>
      </c>
      <c r="L117" s="118">
        <f t="shared" si="6"/>
        <v>23.620381171332561</v>
      </c>
      <c r="M117" s="118">
        <f t="shared" si="6"/>
        <v>23.620381171332561</v>
      </c>
      <c r="N117" s="118">
        <f t="shared" si="6"/>
        <v>23.620381171332561</v>
      </c>
      <c r="O117" s="118">
        <f t="shared" si="6"/>
        <v>23.620381171332561</v>
      </c>
      <c r="P117" s="118">
        <f t="shared" si="6"/>
        <v>23.620381171332561</v>
      </c>
      <c r="Q117" s="118">
        <f t="shared" si="6"/>
        <v>23.620381171332561</v>
      </c>
      <c r="R117" s="118">
        <f t="shared" si="6"/>
        <v>23.620381171332561</v>
      </c>
      <c r="S117" s="118">
        <f t="shared" si="6"/>
        <v>17.715285878499422</v>
      </c>
      <c r="T117" s="118">
        <f t="shared" si="6"/>
        <v>11.81019058566628</v>
      </c>
      <c r="U117" s="118">
        <f t="shared" si="6"/>
        <v>0</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2.75" x14ac:dyDescent="0.2">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x14ac:dyDescent="0.2">
      <c r="A119" s="103" t="s">
        <v>719</v>
      </c>
      <c r="B119" s="350">
        <v>0</v>
      </c>
      <c r="C119" s="350">
        <v>0</v>
      </c>
      <c r="D119" s="350">
        <v>0</v>
      </c>
      <c r="E119" s="118">
        <f t="shared" ref="E119:AC119" si="7">((($B$100*F50+$B$99*(1-F50))*(1+($B$101*F80)))+(($B$100*F50+$B$99*(1-F50))*$B$104*$B$105))*E113*(1-$B$103)</f>
        <v>22.91774335994446</v>
      </c>
      <c r="F119" s="118">
        <f t="shared" si="7"/>
        <v>22.913007930703568</v>
      </c>
      <c r="G119" s="118">
        <f t="shared" si="7"/>
        <v>22.90913348859738</v>
      </c>
      <c r="H119" s="118">
        <f t="shared" si="7"/>
        <v>22.90913348859738</v>
      </c>
      <c r="I119" s="118">
        <f t="shared" si="7"/>
        <v>22.90913348859738</v>
      </c>
      <c r="J119" s="118">
        <f t="shared" si="7"/>
        <v>22.90913348859738</v>
      </c>
      <c r="K119" s="118">
        <f t="shared" si="7"/>
        <v>22.90913348859738</v>
      </c>
      <c r="L119" s="118">
        <f t="shared" si="7"/>
        <v>22.90913348859738</v>
      </c>
      <c r="M119" s="118">
        <f t="shared" si="7"/>
        <v>22.90913348859738</v>
      </c>
      <c r="N119" s="118">
        <f t="shared" si="7"/>
        <v>22.90913348859738</v>
      </c>
      <c r="O119" s="118">
        <f t="shared" si="7"/>
        <v>22.90913348859738</v>
      </c>
      <c r="P119" s="118">
        <f t="shared" si="7"/>
        <v>22.90913348859738</v>
      </c>
      <c r="Q119" s="118">
        <f t="shared" si="7"/>
        <v>17.181850116448036</v>
      </c>
      <c r="R119" s="118">
        <f t="shared" si="7"/>
        <v>11.45456674429869</v>
      </c>
      <c r="S119" s="118">
        <f t="shared" si="7"/>
        <v>0</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2.75" x14ac:dyDescent="0.2">
      <c r="A120" s="103" t="s">
        <v>1028</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744</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2.75" x14ac:dyDescent="0.2">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2.75" x14ac:dyDescent="0.2">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5.5" x14ac:dyDescent="0.2">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2.75" x14ac:dyDescent="0.2">
      <c r="A126" s="347" t="s">
        <v>1015</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2.75" x14ac:dyDescent="0.2">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2.75" x14ac:dyDescent="0.2">
      <c r="A129" s="103" t="s">
        <v>1029</v>
      </c>
      <c r="B129" s="117">
        <f>B112</f>
        <v>1</v>
      </c>
      <c r="C129" s="117">
        <f t="shared" ref="C129:AC129" si="9">C112</f>
        <v>1</v>
      </c>
      <c r="D129" s="117">
        <f t="shared" si="9"/>
        <v>1</v>
      </c>
      <c r="E129" s="117">
        <f t="shared" si="9"/>
        <v>1</v>
      </c>
      <c r="F129" s="117">
        <f t="shared" si="9"/>
        <v>1</v>
      </c>
      <c r="G129" s="117">
        <f t="shared" si="9"/>
        <v>1</v>
      </c>
      <c r="H129" s="117">
        <f t="shared" si="9"/>
        <v>1</v>
      </c>
      <c r="I129" s="117">
        <f t="shared" si="9"/>
        <v>1</v>
      </c>
      <c r="J129" s="117">
        <f t="shared" si="9"/>
        <v>1</v>
      </c>
      <c r="K129" s="117">
        <f t="shared" si="9"/>
        <v>1</v>
      </c>
      <c r="L129" s="117">
        <f t="shared" si="9"/>
        <v>1</v>
      </c>
      <c r="M129" s="117">
        <f t="shared" si="9"/>
        <v>1</v>
      </c>
      <c r="N129" s="117">
        <f t="shared" si="9"/>
        <v>1</v>
      </c>
      <c r="O129" s="117">
        <f t="shared" si="9"/>
        <v>1</v>
      </c>
      <c r="P129" s="117">
        <f t="shared" si="9"/>
        <v>1</v>
      </c>
      <c r="Q129" s="117">
        <f t="shared" si="9"/>
        <v>1</v>
      </c>
      <c r="R129" s="117">
        <f t="shared" si="9"/>
        <v>1</v>
      </c>
      <c r="S129" s="117">
        <f t="shared" si="9"/>
        <v>0.75</v>
      </c>
      <c r="T129" s="117">
        <f t="shared" si="9"/>
        <v>0.5</v>
      </c>
      <c r="U129" s="117">
        <f t="shared" si="9"/>
        <v>0</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2.75" x14ac:dyDescent="0.2">
      <c r="A130" s="103" t="s">
        <v>1030</v>
      </c>
      <c r="B130" s="117">
        <f t="shared" ref="B130:AC130" si="10">INDEX(17:17,MATCH(B128-$C$126,16:16,0))</f>
        <v>1</v>
      </c>
      <c r="C130" s="117">
        <f t="shared" si="10"/>
        <v>1</v>
      </c>
      <c r="D130" s="117">
        <f t="shared" si="10"/>
        <v>1</v>
      </c>
      <c r="E130" s="117">
        <f t="shared" si="10"/>
        <v>1</v>
      </c>
      <c r="F130" s="117">
        <f t="shared" si="10"/>
        <v>1</v>
      </c>
      <c r="G130" s="117">
        <f t="shared" si="10"/>
        <v>1</v>
      </c>
      <c r="H130" s="117">
        <f t="shared" si="10"/>
        <v>1</v>
      </c>
      <c r="I130" s="117">
        <f t="shared" si="10"/>
        <v>1</v>
      </c>
      <c r="J130" s="117">
        <f t="shared" si="10"/>
        <v>1</v>
      </c>
      <c r="K130" s="117">
        <f t="shared" si="10"/>
        <v>1</v>
      </c>
      <c r="L130" s="117">
        <f t="shared" si="10"/>
        <v>1</v>
      </c>
      <c r="M130" s="117">
        <f t="shared" si="10"/>
        <v>1</v>
      </c>
      <c r="N130" s="117">
        <f t="shared" si="10"/>
        <v>1</v>
      </c>
      <c r="O130" s="117">
        <f t="shared" si="10"/>
        <v>1</v>
      </c>
      <c r="P130" s="117">
        <f t="shared" si="10"/>
        <v>1</v>
      </c>
      <c r="Q130" s="117">
        <f t="shared" si="10"/>
        <v>1</v>
      </c>
      <c r="R130" s="117">
        <f t="shared" si="10"/>
        <v>1</v>
      </c>
      <c r="S130" s="117">
        <f t="shared" si="10"/>
        <v>0.75</v>
      </c>
      <c r="T130" s="117">
        <f t="shared" si="10"/>
        <v>0.5</v>
      </c>
      <c r="U130" s="117">
        <f t="shared" si="10"/>
        <v>0</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2.75" x14ac:dyDescent="0.2">
      <c r="A131" s="103" t="s">
        <v>1031</v>
      </c>
      <c r="B131" s="117">
        <f t="shared" ref="B131:AC131" si="11">INDEX(17:17,MATCH(B128-$D$126,16:16,0))</f>
        <v>1</v>
      </c>
      <c r="C131" s="117">
        <f t="shared" si="11"/>
        <v>1</v>
      </c>
      <c r="D131" s="117">
        <f t="shared" si="11"/>
        <v>1</v>
      </c>
      <c r="E131" s="117">
        <f t="shared" si="11"/>
        <v>1</v>
      </c>
      <c r="F131" s="117">
        <f t="shared" si="11"/>
        <v>1</v>
      </c>
      <c r="G131" s="117">
        <f t="shared" si="11"/>
        <v>1</v>
      </c>
      <c r="H131" s="117">
        <f t="shared" si="11"/>
        <v>1</v>
      </c>
      <c r="I131" s="117">
        <f t="shared" si="11"/>
        <v>1</v>
      </c>
      <c r="J131" s="117">
        <f t="shared" si="11"/>
        <v>1</v>
      </c>
      <c r="K131" s="117">
        <f t="shared" si="11"/>
        <v>1</v>
      </c>
      <c r="L131" s="117">
        <f t="shared" si="11"/>
        <v>1</v>
      </c>
      <c r="M131" s="117">
        <f t="shared" si="11"/>
        <v>1</v>
      </c>
      <c r="N131" s="117">
        <f t="shared" si="11"/>
        <v>1</v>
      </c>
      <c r="O131" s="117">
        <f t="shared" si="11"/>
        <v>1</v>
      </c>
      <c r="P131" s="117">
        <f t="shared" si="11"/>
        <v>1</v>
      </c>
      <c r="Q131" s="117">
        <f t="shared" si="11"/>
        <v>1</v>
      </c>
      <c r="R131" s="117">
        <f t="shared" si="11"/>
        <v>0.75</v>
      </c>
      <c r="S131" s="117">
        <f t="shared" si="11"/>
        <v>0.5</v>
      </c>
      <c r="T131" s="117">
        <f t="shared" si="11"/>
        <v>0</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2.75" x14ac:dyDescent="0.2">
      <c r="A132" s="103" t="s">
        <v>1032</v>
      </c>
      <c r="B132" s="117">
        <f t="shared" ref="B132:AC132" si="12">INDEX(17:17,MATCH(B128-$E$126,16:16,0))</f>
        <v>1</v>
      </c>
      <c r="C132" s="117">
        <f t="shared" si="12"/>
        <v>1</v>
      </c>
      <c r="D132" s="117">
        <f t="shared" si="12"/>
        <v>1</v>
      </c>
      <c r="E132" s="117">
        <f t="shared" si="12"/>
        <v>1</v>
      </c>
      <c r="F132" s="117">
        <f t="shared" si="12"/>
        <v>1</v>
      </c>
      <c r="G132" s="117">
        <f t="shared" si="12"/>
        <v>1</v>
      </c>
      <c r="H132" s="117">
        <f t="shared" si="12"/>
        <v>1</v>
      </c>
      <c r="I132" s="117">
        <f t="shared" si="12"/>
        <v>1</v>
      </c>
      <c r="J132" s="117">
        <f t="shared" si="12"/>
        <v>1</v>
      </c>
      <c r="K132" s="117">
        <f t="shared" si="12"/>
        <v>1</v>
      </c>
      <c r="L132" s="117">
        <f t="shared" si="12"/>
        <v>1</v>
      </c>
      <c r="M132" s="117">
        <f t="shared" si="12"/>
        <v>1</v>
      </c>
      <c r="N132" s="117">
        <f t="shared" si="12"/>
        <v>1</v>
      </c>
      <c r="O132" s="117">
        <f t="shared" si="12"/>
        <v>1</v>
      </c>
      <c r="P132" s="117">
        <f t="shared" si="12"/>
        <v>1</v>
      </c>
      <c r="Q132" s="117">
        <f t="shared" si="12"/>
        <v>1</v>
      </c>
      <c r="R132" s="117">
        <f t="shared" si="12"/>
        <v>1</v>
      </c>
      <c r="S132" s="117">
        <f t="shared" si="12"/>
        <v>0.75</v>
      </c>
      <c r="T132" s="117">
        <f t="shared" si="12"/>
        <v>0.5</v>
      </c>
      <c r="U132" s="117">
        <f t="shared" si="12"/>
        <v>0</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2.75" x14ac:dyDescent="0.2">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2.75" x14ac:dyDescent="0.2">
      <c r="A144" s="77" t="s">
        <v>725</v>
      </c>
      <c r="B144" s="350">
        <f>(($B$136*C50+$B$135*(1-C50))+($B$137*C80)+($B$139*$B$140))*(1-$B$138)*B129</f>
        <v>0.37019212259371836</v>
      </c>
      <c r="C144" s="350">
        <f>(($B$136*D50+$B$135*(1-D50))+($B$137*D80)+($B$139*$B$140))*(1-$B$138)*C129</f>
        <v>0.37753261144883488</v>
      </c>
      <c r="D144" s="350">
        <f>(($B$136*E50+$B$135*(1-E50))+($B$137*E80)+($B$139*$B$140))*(1-$B$138)*D129</f>
        <v>0.38487310030395139</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2.75" x14ac:dyDescent="0.2">
      <c r="A145" s="103" t="s">
        <v>1028</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2.75" x14ac:dyDescent="0.2">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2.75" x14ac:dyDescent="0.2">
      <c r="A147" s="77" t="s">
        <v>726</v>
      </c>
      <c r="B147" s="118">
        <f t="shared" ref="B147:AC147" si="13">(($B$136*C50+$B$135*(1-C50))+($B$137*C82)+($B$139*$B$140))*(1-$B$138)*B130</f>
        <v>0.41625000000000001</v>
      </c>
      <c r="C147" s="118">
        <f t="shared" si="13"/>
        <v>0.41625000000000001</v>
      </c>
      <c r="D147" s="118">
        <f t="shared" si="13"/>
        <v>0.41625000000000001</v>
      </c>
      <c r="E147" s="118">
        <f t="shared" si="13"/>
        <v>0.41625000000000001</v>
      </c>
      <c r="F147" s="118">
        <f t="shared" si="13"/>
        <v>0.41625000000000001</v>
      </c>
      <c r="G147" s="118">
        <f t="shared" si="13"/>
        <v>0.41625000000000001</v>
      </c>
      <c r="H147" s="118">
        <f t="shared" si="13"/>
        <v>0.41625000000000001</v>
      </c>
      <c r="I147" s="118">
        <f t="shared" si="13"/>
        <v>0.41625000000000001</v>
      </c>
      <c r="J147" s="118">
        <f t="shared" si="13"/>
        <v>0.41625000000000001</v>
      </c>
      <c r="K147" s="118">
        <f t="shared" si="13"/>
        <v>0.41625000000000001</v>
      </c>
      <c r="L147" s="118">
        <f t="shared" si="13"/>
        <v>0.41625000000000001</v>
      </c>
      <c r="M147" s="118">
        <f t="shared" si="13"/>
        <v>0.41625000000000001</v>
      </c>
      <c r="N147" s="118">
        <f t="shared" si="13"/>
        <v>0.41625000000000001</v>
      </c>
      <c r="O147" s="118">
        <f t="shared" si="13"/>
        <v>0.41625000000000001</v>
      </c>
      <c r="P147" s="118">
        <f t="shared" si="13"/>
        <v>0.41625000000000001</v>
      </c>
      <c r="Q147" s="118">
        <f t="shared" si="13"/>
        <v>0.41625000000000001</v>
      </c>
      <c r="R147" s="118">
        <f t="shared" si="13"/>
        <v>0.41625000000000001</v>
      </c>
      <c r="S147" s="118">
        <f t="shared" si="13"/>
        <v>0.31218750000000001</v>
      </c>
      <c r="T147" s="118">
        <f t="shared" si="13"/>
        <v>0.208125</v>
      </c>
      <c r="U147" s="118">
        <f t="shared" si="13"/>
        <v>0</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2.75" x14ac:dyDescent="0.2">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2.75" x14ac:dyDescent="0.2">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2.75" x14ac:dyDescent="0.2">
      <c r="A150" s="77" t="s">
        <v>727</v>
      </c>
      <c r="B150" s="118">
        <f t="shared" ref="B150:AC150" si="14">(($B$136*C50+$B$135*(1-C50))+($B$137*C82)+($B$139*$B$140))*(1-$B$138)*B131</f>
        <v>0.41625000000000001</v>
      </c>
      <c r="C150" s="118">
        <f t="shared" si="14"/>
        <v>0.41625000000000001</v>
      </c>
      <c r="D150" s="118">
        <f t="shared" si="14"/>
        <v>0.41625000000000001</v>
      </c>
      <c r="E150" s="118">
        <f t="shared" si="14"/>
        <v>0.41625000000000001</v>
      </c>
      <c r="F150" s="118">
        <f t="shared" si="14"/>
        <v>0.41625000000000001</v>
      </c>
      <c r="G150" s="118">
        <f t="shared" si="14"/>
        <v>0.41625000000000001</v>
      </c>
      <c r="H150" s="118">
        <f t="shared" si="14"/>
        <v>0.41625000000000001</v>
      </c>
      <c r="I150" s="118">
        <f t="shared" si="14"/>
        <v>0.41625000000000001</v>
      </c>
      <c r="J150" s="118">
        <f t="shared" si="14"/>
        <v>0.41625000000000001</v>
      </c>
      <c r="K150" s="118">
        <f t="shared" si="14"/>
        <v>0.41625000000000001</v>
      </c>
      <c r="L150" s="118">
        <f t="shared" si="14"/>
        <v>0.41625000000000001</v>
      </c>
      <c r="M150" s="118">
        <f t="shared" si="14"/>
        <v>0.41625000000000001</v>
      </c>
      <c r="N150" s="118">
        <f t="shared" si="14"/>
        <v>0.41625000000000001</v>
      </c>
      <c r="O150" s="118">
        <f t="shared" si="14"/>
        <v>0.41625000000000001</v>
      </c>
      <c r="P150" s="118">
        <f t="shared" si="14"/>
        <v>0.41625000000000001</v>
      </c>
      <c r="Q150" s="118">
        <f t="shared" si="14"/>
        <v>0.41625000000000001</v>
      </c>
      <c r="R150" s="118">
        <f t="shared" si="14"/>
        <v>0.31218750000000001</v>
      </c>
      <c r="S150" s="118">
        <f t="shared" si="14"/>
        <v>0.208125</v>
      </c>
      <c r="T150" s="118">
        <f t="shared" si="14"/>
        <v>0</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2.75" x14ac:dyDescent="0.2">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2.75" x14ac:dyDescent="0.2">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2.75" x14ac:dyDescent="0.2">
      <c r="A153" s="77" t="s">
        <v>728</v>
      </c>
      <c r="B153" s="118">
        <f t="shared" ref="B153:AC153" si="15">(($B$136*C50+$B$135*(1-C50))+($B$137*C82)+($B$139*$B$140))*(1-$B$138)*B132</f>
        <v>0.41625000000000001</v>
      </c>
      <c r="C153" s="118">
        <f t="shared" si="15"/>
        <v>0.41625000000000001</v>
      </c>
      <c r="D153" s="118">
        <f t="shared" si="15"/>
        <v>0.41625000000000001</v>
      </c>
      <c r="E153" s="118">
        <f t="shared" si="15"/>
        <v>0.41625000000000001</v>
      </c>
      <c r="F153" s="118">
        <f t="shared" si="15"/>
        <v>0.41625000000000001</v>
      </c>
      <c r="G153" s="118">
        <f t="shared" si="15"/>
        <v>0.41625000000000001</v>
      </c>
      <c r="H153" s="118">
        <f t="shared" si="15"/>
        <v>0.41625000000000001</v>
      </c>
      <c r="I153" s="118">
        <f t="shared" si="15"/>
        <v>0.41625000000000001</v>
      </c>
      <c r="J153" s="118">
        <f t="shared" si="15"/>
        <v>0.41625000000000001</v>
      </c>
      <c r="K153" s="118">
        <f t="shared" si="15"/>
        <v>0.41625000000000001</v>
      </c>
      <c r="L153" s="118">
        <f t="shared" si="15"/>
        <v>0.41625000000000001</v>
      </c>
      <c r="M153" s="118">
        <f t="shared" si="15"/>
        <v>0.41625000000000001</v>
      </c>
      <c r="N153" s="118">
        <f t="shared" si="15"/>
        <v>0.41625000000000001</v>
      </c>
      <c r="O153" s="118">
        <f t="shared" si="15"/>
        <v>0.41625000000000001</v>
      </c>
      <c r="P153" s="118">
        <f t="shared" si="15"/>
        <v>0.41625000000000001</v>
      </c>
      <c r="Q153" s="118">
        <f t="shared" si="15"/>
        <v>0.41625000000000001</v>
      </c>
      <c r="R153" s="118">
        <f t="shared" si="15"/>
        <v>0.41625000000000001</v>
      </c>
      <c r="S153" s="118">
        <f t="shared" si="15"/>
        <v>0.31218750000000001</v>
      </c>
      <c r="T153" s="118">
        <f t="shared" si="15"/>
        <v>0.208125</v>
      </c>
      <c r="U153" s="118">
        <f t="shared" si="15"/>
        <v>0</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2.75" x14ac:dyDescent="0.2">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2.75" x14ac:dyDescent="0.2">
      <c r="A155" s="113" t="s">
        <v>1016</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2.75" x14ac:dyDescent="0.2">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2.75" x14ac:dyDescent="0.2">
      <c r="A157" s="77" t="s">
        <v>1024</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2.75" x14ac:dyDescent="0.2">
      <c r="A158" s="77" t="s">
        <v>1027</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x14ac:dyDescent="0.2">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x14ac:dyDescent="0.2">
      <c r="A160" s="77" t="s">
        <v>720</v>
      </c>
      <c r="B160" s="348">
        <f>B144</f>
        <v>0.37019212259371836</v>
      </c>
      <c r="C160" s="348">
        <f t="shared" ref="C160:AC160" si="16">C144</f>
        <v>0.37753261144883488</v>
      </c>
      <c r="D160" s="348">
        <f t="shared" si="16"/>
        <v>0.38487310030395139</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x14ac:dyDescent="0.2">
      <c r="A161" s="77" t="s">
        <v>716</v>
      </c>
      <c r="B161" s="348">
        <f t="shared" ref="B161:AC161" si="17">B119</f>
        <v>0</v>
      </c>
      <c r="C161" s="348">
        <f t="shared" si="17"/>
        <v>0</v>
      </c>
      <c r="D161" s="348">
        <f t="shared" si="17"/>
        <v>0</v>
      </c>
      <c r="E161" s="348">
        <f t="shared" si="17"/>
        <v>22.91774335994446</v>
      </c>
      <c r="F161" s="348">
        <f t="shared" si="17"/>
        <v>22.913007930703568</v>
      </c>
      <c r="G161" s="348">
        <f t="shared" si="17"/>
        <v>22.90913348859738</v>
      </c>
      <c r="H161" s="348">
        <f t="shared" si="17"/>
        <v>22.90913348859738</v>
      </c>
      <c r="I161" s="348">
        <f t="shared" si="17"/>
        <v>22.90913348859738</v>
      </c>
      <c r="J161" s="348">
        <f t="shared" si="17"/>
        <v>22.90913348859738</v>
      </c>
      <c r="K161" s="348">
        <f t="shared" si="17"/>
        <v>22.90913348859738</v>
      </c>
      <c r="L161" s="348">
        <f t="shared" si="17"/>
        <v>22.90913348859738</v>
      </c>
      <c r="M161" s="348">
        <f t="shared" si="17"/>
        <v>22.90913348859738</v>
      </c>
      <c r="N161" s="348">
        <f t="shared" si="17"/>
        <v>22.90913348859738</v>
      </c>
      <c r="O161" s="348">
        <f t="shared" si="17"/>
        <v>22.90913348859738</v>
      </c>
      <c r="P161" s="348">
        <f t="shared" si="17"/>
        <v>22.90913348859738</v>
      </c>
      <c r="Q161" s="348">
        <f t="shared" si="17"/>
        <v>17.181850116448036</v>
      </c>
      <c r="R161" s="348">
        <f t="shared" si="17"/>
        <v>11.45456674429869</v>
      </c>
      <c r="S161" s="348">
        <f t="shared" si="17"/>
        <v>0</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x14ac:dyDescent="0.2">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x14ac:dyDescent="0.2">
      <c r="A163" s="77" t="s">
        <v>1017</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x14ac:dyDescent="0.2">
      <c r="A164" s="77" t="s">
        <v>1018</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x14ac:dyDescent="0.2">
      <c r="A165" s="77" t="s">
        <v>1019</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x14ac:dyDescent="0.2">
      <c r="A166" s="77" t="s">
        <v>1025</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x14ac:dyDescent="0.2">
      <c r="A168" s="77" t="s">
        <v>1020</v>
      </c>
      <c r="B168" s="349">
        <f>$B$163*10^6*B157*B160</f>
        <v>49285631.425675482</v>
      </c>
      <c r="C168" s="349">
        <f t="shared" ref="C168:AC168" si="19">$B$163*10^6*C157*C160</f>
        <v>48683110.258298583</v>
      </c>
      <c r="D168" s="349">
        <f t="shared" si="19"/>
        <v>48019155.995882109</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x14ac:dyDescent="0.2">
      <c r="A169" s="77" t="s">
        <v>1021</v>
      </c>
      <c r="B169" s="349">
        <f>B164*B161</f>
        <v>0</v>
      </c>
      <c r="C169" s="349">
        <f t="shared" ref="C169:AC169" si="20">C164*C161</f>
        <v>0</v>
      </c>
      <c r="D169" s="349">
        <f t="shared" si="20"/>
        <v>0</v>
      </c>
      <c r="E169" s="349">
        <f t="shared" si="20"/>
        <v>5018985.7958278367</v>
      </c>
      <c r="F169" s="349">
        <f t="shared" si="20"/>
        <v>5017948.7368240813</v>
      </c>
      <c r="G169" s="349">
        <f t="shared" si="20"/>
        <v>5017100.2340028258</v>
      </c>
      <c r="H169" s="349">
        <f t="shared" si="20"/>
        <v>5017100.2340028258</v>
      </c>
      <c r="I169" s="349">
        <f t="shared" si="20"/>
        <v>5017100.2340028258</v>
      </c>
      <c r="J169" s="349">
        <f t="shared" si="20"/>
        <v>5017100.2340028258</v>
      </c>
      <c r="K169" s="349">
        <f t="shared" si="20"/>
        <v>5017100.2340028258</v>
      </c>
      <c r="L169" s="349">
        <f t="shared" si="20"/>
        <v>5017100.2340028258</v>
      </c>
      <c r="M169" s="349">
        <f t="shared" si="20"/>
        <v>5017100.2340028258</v>
      </c>
      <c r="N169" s="349">
        <f t="shared" si="20"/>
        <v>5017100.2340028258</v>
      </c>
      <c r="O169" s="349">
        <f t="shared" si="20"/>
        <v>5017100.2340028258</v>
      </c>
      <c r="P169" s="349">
        <f t="shared" si="20"/>
        <v>5017100.2340028258</v>
      </c>
      <c r="Q169" s="349">
        <f t="shared" si="20"/>
        <v>3762825.1755021201</v>
      </c>
      <c r="R169" s="349">
        <f t="shared" si="20"/>
        <v>2508550.1170014129</v>
      </c>
      <c r="S169" s="349">
        <f t="shared" si="20"/>
        <v>0</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x14ac:dyDescent="0.2">
      <c r="A170" s="77" t="s">
        <v>1022</v>
      </c>
      <c r="B170" s="349">
        <f>NPV($B$165,B169*$B$166)</f>
        <v>0</v>
      </c>
      <c r="C170" s="349">
        <f t="shared" ref="C170:AC170" si="21">NPV($B$165,C169*$B$166)</f>
        <v>0</v>
      </c>
      <c r="D170" s="349">
        <f t="shared" si="21"/>
        <v>0</v>
      </c>
      <c r="E170" s="349">
        <f t="shared" si="21"/>
        <v>46906409.306802206</v>
      </c>
      <c r="F170" s="349">
        <f t="shared" si="21"/>
        <v>46896717.166580193</v>
      </c>
      <c r="G170" s="349">
        <f t="shared" si="21"/>
        <v>46888787.233671263</v>
      </c>
      <c r="H170" s="349">
        <f t="shared" si="21"/>
        <v>46888787.233671263</v>
      </c>
      <c r="I170" s="349">
        <f t="shared" si="21"/>
        <v>46888787.233671263</v>
      </c>
      <c r="J170" s="349">
        <f t="shared" si="21"/>
        <v>46888787.233671263</v>
      </c>
      <c r="K170" s="349">
        <f t="shared" si="21"/>
        <v>46888787.233671263</v>
      </c>
      <c r="L170" s="349">
        <f t="shared" si="21"/>
        <v>46888787.233671263</v>
      </c>
      <c r="M170" s="349">
        <f t="shared" si="21"/>
        <v>46888787.233671263</v>
      </c>
      <c r="N170" s="349">
        <f t="shared" si="21"/>
        <v>46888787.233671263</v>
      </c>
      <c r="O170" s="349">
        <f t="shared" si="21"/>
        <v>46888787.233671263</v>
      </c>
      <c r="P170" s="349">
        <f t="shared" si="21"/>
        <v>46888787.233671263</v>
      </c>
      <c r="Q170" s="349">
        <f t="shared" si="21"/>
        <v>35166590.425253458</v>
      </c>
      <c r="R170" s="349">
        <f t="shared" si="21"/>
        <v>23444393.616835631</v>
      </c>
      <c r="S170" s="349">
        <f t="shared" si="21"/>
        <v>0</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x14ac:dyDescent="0.2">
      <c r="A171" s="77" t="s">
        <v>1023</v>
      </c>
      <c r="B171" s="349">
        <f>B169*$B$166</f>
        <v>0</v>
      </c>
      <c r="C171" s="349">
        <f t="shared" ref="C171:AC171" si="22">C169*$B$166</f>
        <v>0</v>
      </c>
      <c r="D171" s="349">
        <f t="shared" si="22"/>
        <v>0</v>
      </c>
      <c r="E171" s="349">
        <f t="shared" si="22"/>
        <v>50189857.958278365</v>
      </c>
      <c r="F171" s="349">
        <f t="shared" si="22"/>
        <v>50179487.368240811</v>
      </c>
      <c r="G171" s="349">
        <f t="shared" si="22"/>
        <v>50171002.340028256</v>
      </c>
      <c r="H171" s="349">
        <f t="shared" si="22"/>
        <v>50171002.340028256</v>
      </c>
      <c r="I171" s="349">
        <f t="shared" si="22"/>
        <v>50171002.340028256</v>
      </c>
      <c r="J171" s="349">
        <f t="shared" si="22"/>
        <v>50171002.340028256</v>
      </c>
      <c r="K171" s="349">
        <f t="shared" si="22"/>
        <v>50171002.340028256</v>
      </c>
      <c r="L171" s="349">
        <f t="shared" si="22"/>
        <v>50171002.340028256</v>
      </c>
      <c r="M171" s="349">
        <f t="shared" si="22"/>
        <v>50171002.340028256</v>
      </c>
      <c r="N171" s="349">
        <f t="shared" si="22"/>
        <v>50171002.340028256</v>
      </c>
      <c r="O171" s="349">
        <f t="shared" si="22"/>
        <v>50171002.340028256</v>
      </c>
      <c r="P171" s="349">
        <f t="shared" si="22"/>
        <v>50171002.340028256</v>
      </c>
      <c r="Q171" s="349">
        <f t="shared" si="22"/>
        <v>37628251.7550212</v>
      </c>
      <c r="R171" s="349">
        <f t="shared" si="22"/>
        <v>25085501.170014128</v>
      </c>
      <c r="S171" s="349">
        <f t="shared" si="22"/>
        <v>0</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x14ac:dyDescent="0.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x14ac:dyDescent="0.2">
      <c r="A173" s="77" t="s">
        <v>1026</v>
      </c>
      <c r="B173" s="77" t="str">
        <f>IF(B168&gt;B170,"ITC","PTC")</f>
        <v>ITC</v>
      </c>
      <c r="C173" s="77" t="str">
        <f t="shared" ref="C173:AC173" si="23">IF(C168&gt;C170,"ITC","PTC")</f>
        <v>ITC</v>
      </c>
      <c r="D173" s="77" t="str">
        <f t="shared" si="23"/>
        <v>ITC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x14ac:dyDescent="0.2">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x14ac:dyDescent="0.2">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x14ac:dyDescent="0.2">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x14ac:dyDescent="0.2">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x14ac:dyDescent="0.2">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x14ac:dyDescent="0.2">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x14ac:dyDescent="0.2">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x14ac:dyDescent="0.2">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x14ac:dyDescent="0.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x14ac:dyDescent="0.2">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x14ac:dyDescent="0.2">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x14ac:dyDescent="0.2">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x14ac:dyDescent="0.2">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x14ac:dyDescent="0.2">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x14ac:dyDescent="0.2">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x14ac:dyDescent="0.2">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x14ac:dyDescent="0.2">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x14ac:dyDescent="0.2">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x14ac:dyDescent="0.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x14ac:dyDescent="0.2">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x14ac:dyDescent="0.2">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x14ac:dyDescent="0.2">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x14ac:dyDescent="0.2">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x14ac:dyDescent="0.2">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x14ac:dyDescent="0.2">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x14ac:dyDescent="0.2">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23.620381171332561</v>
      </c>
      <c r="E7" s="4">
        <f>'Inflation Reduction Act - Elec'!C117</f>
        <v>23.620381171332561</v>
      </c>
      <c r="F7" s="4">
        <f>'Inflation Reduction Act - Elec'!D117</f>
        <v>23.620381171332561</v>
      </c>
      <c r="G7" s="4">
        <f>'Inflation Reduction Act - Elec'!E117</f>
        <v>23.620381171332561</v>
      </c>
      <c r="H7" s="4">
        <f>'Inflation Reduction Act - Elec'!F117</f>
        <v>23.620381171332561</v>
      </c>
      <c r="I7" s="4">
        <f>'Inflation Reduction Act - Elec'!G117</f>
        <v>23.620381171332561</v>
      </c>
      <c r="J7" s="4">
        <f>'Inflation Reduction Act - Elec'!H117</f>
        <v>23.620381171332561</v>
      </c>
      <c r="K7" s="4">
        <f>'Inflation Reduction Act - Elec'!I117</f>
        <v>23.620381171332561</v>
      </c>
      <c r="L7" s="4">
        <f>'Inflation Reduction Act - Elec'!J117</f>
        <v>23.620381171332561</v>
      </c>
      <c r="M7" s="4">
        <f>'Inflation Reduction Act - Elec'!K117</f>
        <v>23.620381171332561</v>
      </c>
      <c r="N7" s="4">
        <f>'Inflation Reduction Act - Elec'!L117</f>
        <v>23.620381171332561</v>
      </c>
      <c r="O7" s="4">
        <f>'Inflation Reduction Act - Elec'!M117</f>
        <v>23.620381171332561</v>
      </c>
      <c r="P7" s="4">
        <f>'Inflation Reduction Act - Elec'!N117</f>
        <v>23.620381171332561</v>
      </c>
      <c r="Q7" s="4">
        <f>'Inflation Reduction Act - Elec'!O117</f>
        <v>23.620381171332561</v>
      </c>
      <c r="R7" s="4">
        <f>'Inflation Reduction Act - Elec'!P117</f>
        <v>23.620381171332561</v>
      </c>
      <c r="S7" s="4">
        <f>'Inflation Reduction Act - Elec'!Q117</f>
        <v>23.620381171332561</v>
      </c>
      <c r="T7" s="4">
        <f>'Inflation Reduction Act - Elec'!R117</f>
        <v>23.620381171332561</v>
      </c>
      <c r="U7" s="4">
        <f>'Inflation Reduction Act - Elec'!S117</f>
        <v>17.715285878499422</v>
      </c>
      <c r="V7" s="4">
        <f>'Inflation Reduction Act - Elec'!T117</f>
        <v>11.81019058566628</v>
      </c>
      <c r="W7" s="4">
        <f>'Inflation Reduction Act - Elec'!U117</f>
        <v>0</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25">
      <c r="A8" t="s">
        <v>732</v>
      </c>
      <c r="B8">
        <v>0</v>
      </c>
      <c r="C8">
        <v>0</v>
      </c>
      <c r="D8" s="4">
        <f>'Inflation Reduction Act - Elec'!B119</f>
        <v>0</v>
      </c>
      <c r="E8" s="4">
        <f>'Inflation Reduction Act - Elec'!C119</f>
        <v>0</v>
      </c>
      <c r="F8" s="4">
        <f>'Inflation Reduction Act - Elec'!D119</f>
        <v>0</v>
      </c>
      <c r="G8" s="4">
        <f>'Inflation Reduction Act - Elec'!E119</f>
        <v>22.91774335994446</v>
      </c>
      <c r="H8" s="4">
        <f>'Inflation Reduction Act - Elec'!F119</f>
        <v>22.913007930703568</v>
      </c>
      <c r="I8" s="4">
        <f>'Inflation Reduction Act - Elec'!G119</f>
        <v>22.90913348859738</v>
      </c>
      <c r="J8" s="4">
        <f>'Inflation Reduction Act - Elec'!H119</f>
        <v>22.90913348859738</v>
      </c>
      <c r="K8" s="4">
        <f>'Inflation Reduction Act - Elec'!I119</f>
        <v>22.90913348859738</v>
      </c>
      <c r="L8" s="4">
        <f>'Inflation Reduction Act - Elec'!J119</f>
        <v>22.90913348859738</v>
      </c>
      <c r="M8" s="4">
        <f>'Inflation Reduction Act - Elec'!K119</f>
        <v>22.90913348859738</v>
      </c>
      <c r="N8" s="4">
        <f>'Inflation Reduction Act - Elec'!L119</f>
        <v>22.90913348859738</v>
      </c>
      <c r="O8" s="4">
        <f>'Inflation Reduction Act - Elec'!M119</f>
        <v>22.90913348859738</v>
      </c>
      <c r="P8" s="4">
        <f>'Inflation Reduction Act - Elec'!N119</f>
        <v>22.90913348859738</v>
      </c>
      <c r="Q8" s="4">
        <f>'Inflation Reduction Act - Elec'!O119</f>
        <v>22.90913348859738</v>
      </c>
      <c r="R8" s="4">
        <f>'Inflation Reduction Act - Elec'!P119</f>
        <v>22.90913348859738</v>
      </c>
      <c r="S8" s="4">
        <f>'Inflation Reduction Act - Elec'!Q119</f>
        <v>17.181850116448036</v>
      </c>
      <c r="T8" s="4">
        <f>'Inflation Reduction Act - Elec'!R119</f>
        <v>11.45456674429869</v>
      </c>
      <c r="U8" s="4">
        <f>'Inflation Reduction Act - Elec'!S119</f>
        <v>0</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25">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5" x14ac:dyDescent="0.25"/>
  <cols>
    <col min="1" max="1" width="32.7109375" customWidth="1"/>
  </cols>
  <sheetData>
    <row r="1" spans="1:33" x14ac:dyDescent="0.25">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732</v>
      </c>
      <c r="B8" s="19">
        <f>Calculations!D5</f>
        <v>0.20099999999999998</v>
      </c>
      <c r="C8" s="19">
        <f>Calculations!E5</f>
        <v>0.17419999999999999</v>
      </c>
      <c r="D8" s="19">
        <f>'Inflation Reduction Act - Elec'!B144</f>
        <v>0.37019212259371836</v>
      </c>
      <c r="E8" s="19">
        <f>'Inflation Reduction Act - Elec'!C144</f>
        <v>0.37753261144883488</v>
      </c>
      <c r="F8" s="19">
        <f>'Inflation Reduction Act - Elec'!D144</f>
        <v>0.38487310030395139</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x14ac:dyDescent="0.25">
      <c r="A9" t="s">
        <v>733</v>
      </c>
      <c r="B9" s="19">
        <f>Calculations!D19</f>
        <v>0.20099999999999998</v>
      </c>
      <c r="C9" s="19">
        <f>Calculations!E19</f>
        <v>0.17419999999999999</v>
      </c>
      <c r="D9" s="19">
        <f>'Inflation Reduction Act - Elec'!B147</f>
        <v>0.41625000000000001</v>
      </c>
      <c r="E9" s="19">
        <f>'Inflation Reduction Act - Elec'!C147</f>
        <v>0.41625000000000001</v>
      </c>
      <c r="F9" s="19">
        <f>'Inflation Reduction Act - Elec'!D147</f>
        <v>0.41625000000000001</v>
      </c>
      <c r="G9" s="19">
        <f>'Inflation Reduction Act - Elec'!E147</f>
        <v>0.41625000000000001</v>
      </c>
      <c r="H9" s="19">
        <f>'Inflation Reduction Act - Elec'!F147</f>
        <v>0.41625000000000001</v>
      </c>
      <c r="I9" s="19">
        <f>'Inflation Reduction Act - Elec'!G147</f>
        <v>0.41625000000000001</v>
      </c>
      <c r="J9" s="19">
        <f>'Inflation Reduction Act - Elec'!H147</f>
        <v>0.41625000000000001</v>
      </c>
      <c r="K9" s="19">
        <f>'Inflation Reduction Act - Elec'!I147</f>
        <v>0.41625000000000001</v>
      </c>
      <c r="L9" s="19">
        <f>'Inflation Reduction Act - Elec'!J147</f>
        <v>0.41625000000000001</v>
      </c>
      <c r="M9" s="19">
        <f>'Inflation Reduction Act - Elec'!K147</f>
        <v>0.41625000000000001</v>
      </c>
      <c r="N9" s="19">
        <f>'Inflation Reduction Act - Elec'!L147</f>
        <v>0.41625000000000001</v>
      </c>
      <c r="O9" s="19">
        <f>'Inflation Reduction Act - Elec'!M147</f>
        <v>0.41625000000000001</v>
      </c>
      <c r="P9" s="19">
        <f>'Inflation Reduction Act - Elec'!N147</f>
        <v>0.41625000000000001</v>
      </c>
      <c r="Q9" s="19">
        <f>'Inflation Reduction Act - Elec'!O147</f>
        <v>0.41625000000000001</v>
      </c>
      <c r="R9" s="19">
        <f>'Inflation Reduction Act - Elec'!P147</f>
        <v>0.41625000000000001</v>
      </c>
      <c r="S9" s="19">
        <f>'Inflation Reduction Act - Elec'!Q147</f>
        <v>0.41625000000000001</v>
      </c>
      <c r="T9" s="19">
        <f>'Inflation Reduction Act - Elec'!R147</f>
        <v>0.41625000000000001</v>
      </c>
      <c r="U9" s="19">
        <f>'Inflation Reduction Act - Elec'!S147</f>
        <v>0.31218750000000001</v>
      </c>
      <c r="V9" s="19">
        <f>'Inflation Reduction Act - Elec'!T147</f>
        <v>0.208125</v>
      </c>
      <c r="W9" s="19">
        <f>'Inflation Reduction Act - Elec'!U147</f>
        <v>0</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Elec'!B150</f>
        <v>0.41625000000000001</v>
      </c>
      <c r="E11" s="19">
        <f>'Inflation Reduction Act - Elec'!C150</f>
        <v>0.41625000000000001</v>
      </c>
      <c r="F11" s="19">
        <f>'Inflation Reduction Act - Elec'!D150</f>
        <v>0.41625000000000001</v>
      </c>
      <c r="G11" s="19">
        <f>'Inflation Reduction Act - Elec'!E150</f>
        <v>0.41625000000000001</v>
      </c>
      <c r="H11" s="19">
        <f>'Inflation Reduction Act - Elec'!F150</f>
        <v>0.41625000000000001</v>
      </c>
      <c r="I11" s="19">
        <f>'Inflation Reduction Act - Elec'!G150</f>
        <v>0.41625000000000001</v>
      </c>
      <c r="J11" s="19">
        <f>'Inflation Reduction Act - Elec'!H150</f>
        <v>0.41625000000000001</v>
      </c>
      <c r="K11" s="19">
        <f>'Inflation Reduction Act - Elec'!I150</f>
        <v>0.41625000000000001</v>
      </c>
      <c r="L11" s="19">
        <f>'Inflation Reduction Act - Elec'!J150</f>
        <v>0.41625000000000001</v>
      </c>
      <c r="M11" s="19">
        <f>'Inflation Reduction Act - Elec'!K150</f>
        <v>0.41625000000000001</v>
      </c>
      <c r="N11" s="19">
        <f>'Inflation Reduction Act - Elec'!L150</f>
        <v>0.41625000000000001</v>
      </c>
      <c r="O11" s="19">
        <f>'Inflation Reduction Act - Elec'!M150</f>
        <v>0.41625000000000001</v>
      </c>
      <c r="P11" s="19">
        <f>'Inflation Reduction Act - Elec'!N150</f>
        <v>0.41625000000000001</v>
      </c>
      <c r="Q11" s="19">
        <f>'Inflation Reduction Act - Elec'!O150</f>
        <v>0.41625000000000001</v>
      </c>
      <c r="R11" s="19">
        <f>'Inflation Reduction Act - Elec'!P150</f>
        <v>0.41625000000000001</v>
      </c>
      <c r="S11" s="19">
        <f>'Inflation Reduction Act - Elec'!Q150</f>
        <v>0.41625000000000001</v>
      </c>
      <c r="T11" s="19">
        <f>'Inflation Reduction Act - Elec'!R150</f>
        <v>0.31218750000000001</v>
      </c>
      <c r="U11" s="19">
        <f>'Inflation Reduction Act - Elec'!S150</f>
        <v>0.208125</v>
      </c>
      <c r="V11" s="19">
        <f>'Inflation Reduction Act - Elec'!T150</f>
        <v>0</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x14ac:dyDescent="0.25">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504</v>
      </c>
      <c r="B15" s="19">
        <f>Calculations!D12</f>
        <v>0.20099999999999998</v>
      </c>
      <c r="C15" s="19">
        <f>Calculations!E12</f>
        <v>0.20099999999999998</v>
      </c>
      <c r="D15" s="19">
        <f>'Inflation Reduction Act - Elec'!B153</f>
        <v>0.41625000000000001</v>
      </c>
      <c r="E15" s="19">
        <f>'Inflation Reduction Act - Elec'!C153</f>
        <v>0.41625000000000001</v>
      </c>
      <c r="F15" s="19">
        <f>'Inflation Reduction Act - Elec'!D153</f>
        <v>0.41625000000000001</v>
      </c>
      <c r="G15" s="19">
        <f>'Inflation Reduction Act - Elec'!E153</f>
        <v>0.41625000000000001</v>
      </c>
      <c r="H15" s="19">
        <f>'Inflation Reduction Act - Elec'!F153</f>
        <v>0.41625000000000001</v>
      </c>
      <c r="I15" s="19">
        <f>'Inflation Reduction Act - Elec'!G153</f>
        <v>0.41625000000000001</v>
      </c>
      <c r="J15" s="19">
        <f>'Inflation Reduction Act - Elec'!H153</f>
        <v>0.41625000000000001</v>
      </c>
      <c r="K15" s="19">
        <f>'Inflation Reduction Act - Elec'!I153</f>
        <v>0.41625000000000001</v>
      </c>
      <c r="L15" s="19">
        <f>'Inflation Reduction Act - Elec'!J153</f>
        <v>0.41625000000000001</v>
      </c>
      <c r="M15" s="19">
        <f>'Inflation Reduction Act - Elec'!K153</f>
        <v>0.41625000000000001</v>
      </c>
      <c r="N15" s="19">
        <f>'Inflation Reduction Act - Elec'!L153</f>
        <v>0.41625000000000001</v>
      </c>
      <c r="O15" s="19">
        <f>'Inflation Reduction Act - Elec'!M153</f>
        <v>0.41625000000000001</v>
      </c>
      <c r="P15" s="19">
        <f>'Inflation Reduction Act - Elec'!N153</f>
        <v>0.41625000000000001</v>
      </c>
      <c r="Q15" s="19">
        <f>'Inflation Reduction Act - Elec'!O153</f>
        <v>0.41625000000000001</v>
      </c>
      <c r="R15" s="19">
        <f>'Inflation Reduction Act - Elec'!P153</f>
        <v>0.41625000000000001</v>
      </c>
      <c r="S15" s="19">
        <f>'Inflation Reduction Act - Elec'!Q153</f>
        <v>0.41625000000000001</v>
      </c>
      <c r="T15" s="19">
        <f>'Inflation Reduction Act - Elec'!R153</f>
        <v>0.41625000000000001</v>
      </c>
      <c r="U15" s="19">
        <f>'Inflation Reduction Act - Elec'!S153</f>
        <v>0.31218750000000001</v>
      </c>
      <c r="V15" s="19">
        <f>'Inflation Reduction Act - Elec'!T153</f>
        <v>0.208125</v>
      </c>
      <c r="W15" s="19">
        <f>'Inflation Reduction Act - Elec'!U153</f>
        <v>0</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x14ac:dyDescent="0.2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980</v>
      </c>
      <c r="B1">
        <v>2023</v>
      </c>
      <c r="C1">
        <v>2030</v>
      </c>
      <c r="D1">
        <v>2050</v>
      </c>
    </row>
    <row r="2" spans="1:12" x14ac:dyDescent="0.25">
      <c r="A2" s="1" t="s">
        <v>981</v>
      </c>
      <c r="B2" s="343">
        <v>4.8</v>
      </c>
      <c r="C2" s="343">
        <v>2.08</v>
      </c>
      <c r="D2" s="343">
        <v>0.82</v>
      </c>
    </row>
    <row r="3" spans="1:12" x14ac:dyDescent="0.25">
      <c r="A3" s="1" t="s">
        <v>982</v>
      </c>
      <c r="B3" s="343">
        <v>2.5</v>
      </c>
      <c r="C3" s="343">
        <v>2.4500000000000002</v>
      </c>
      <c r="D3" s="343">
        <v>2.41</v>
      </c>
    </row>
    <row r="5" spans="1:12" x14ac:dyDescent="0.25">
      <c r="A5" s="1" t="s">
        <v>983</v>
      </c>
      <c r="B5">
        <v>2023</v>
      </c>
      <c r="C5">
        <v>2030</v>
      </c>
      <c r="D5">
        <v>2050</v>
      </c>
    </row>
    <row r="6" spans="1:12" x14ac:dyDescent="0.25">
      <c r="A6" s="1" t="s">
        <v>981</v>
      </c>
      <c r="B6" s="343">
        <f>B2*About!$A$84</f>
        <v>4.2581312231705768</v>
      </c>
      <c r="C6" s="343">
        <f>C2*About!$A$84</f>
        <v>1.8451901967072499</v>
      </c>
      <c r="D6" s="343">
        <f>D2*About!$A$84</f>
        <v>0.72743075062497342</v>
      </c>
      <c r="E6" s="343"/>
      <c r="F6" s="343"/>
      <c r="G6" s="343"/>
      <c r="H6" s="343"/>
      <c r="I6" s="343"/>
      <c r="J6" s="343"/>
      <c r="K6" s="343"/>
      <c r="L6" s="343"/>
    </row>
    <row r="7" spans="1:12" x14ac:dyDescent="0.25">
      <c r="A7" s="1" t="s">
        <v>982</v>
      </c>
      <c r="B7" s="343">
        <f>B3*About!$A$84</f>
        <v>2.2177766787346753</v>
      </c>
      <c r="C7" s="343">
        <f>C3*About!$A$84</f>
        <v>2.1734211451599821</v>
      </c>
      <c r="D7" s="343">
        <f>D3*About!$A$84</f>
        <v>2.1379367183002271</v>
      </c>
    </row>
    <row r="9" spans="1:12" x14ac:dyDescent="0.25">
      <c r="A9" s="1" t="s">
        <v>984</v>
      </c>
    </row>
    <row r="10" spans="1:12" x14ac:dyDescent="0.25">
      <c r="A10">
        <v>61013</v>
      </c>
      <c r="B10" t="s">
        <v>985</v>
      </c>
    </row>
    <row r="11" spans="1:12" x14ac:dyDescent="0.25">
      <c r="A11" s="15" t="s">
        <v>986</v>
      </c>
    </row>
    <row r="13" spans="1:12" x14ac:dyDescent="0.25">
      <c r="A13" s="1" t="s">
        <v>987</v>
      </c>
    </row>
    <row r="14" spans="1:12" x14ac:dyDescent="0.25">
      <c r="A14">
        <v>2.2046199999999998</v>
      </c>
      <c r="B14" t="s">
        <v>988</v>
      </c>
    </row>
    <row r="16" spans="1:12" x14ac:dyDescent="0.25">
      <c r="A16" t="s">
        <v>989</v>
      </c>
    </row>
    <row r="17" spans="1:35" x14ac:dyDescent="0.25">
      <c r="A17" t="s">
        <v>990</v>
      </c>
    </row>
    <row r="18" spans="1:35" x14ac:dyDescent="0.25">
      <c r="A18" t="s">
        <v>991</v>
      </c>
    </row>
    <row r="20" spans="1:35" x14ac:dyDescent="0.25">
      <c r="A20" t="s">
        <v>992</v>
      </c>
    </row>
    <row r="21" spans="1:35" x14ac:dyDescent="0.25">
      <c r="A21" t="s">
        <v>993</v>
      </c>
    </row>
    <row r="22" spans="1:35" x14ac:dyDescent="0.25">
      <c r="A22" t="s">
        <v>994</v>
      </c>
    </row>
    <row r="23" spans="1:35" x14ac:dyDescent="0.25">
      <c r="A23" t="s">
        <v>995</v>
      </c>
    </row>
    <row r="24" spans="1:35" x14ac:dyDescent="0.25">
      <c r="A24" t="s">
        <v>996</v>
      </c>
    </row>
    <row r="26" spans="1:35" x14ac:dyDescent="0.25">
      <c r="A26" t="s">
        <v>997</v>
      </c>
      <c r="D26">
        <v>2023</v>
      </c>
      <c r="E26">
        <v>2030</v>
      </c>
      <c r="F26">
        <v>2050</v>
      </c>
    </row>
    <row r="27" spans="1:35" x14ac:dyDescent="0.25">
      <c r="A27" t="s">
        <v>998</v>
      </c>
      <c r="D27" s="5">
        <f>B6/$A$14/$A$10</f>
        <v>3.1656501569774988E-5</v>
      </c>
      <c r="E27" s="5">
        <f t="shared" ref="E27:F28" si="0">C6/$A$14/$A$10</f>
        <v>1.3717817346902493E-5</v>
      </c>
      <c r="F27" s="5">
        <f t="shared" si="0"/>
        <v>5.4079856848365593E-6</v>
      </c>
    </row>
    <row r="28" spans="1:35" x14ac:dyDescent="0.25">
      <c r="A28" t="s">
        <v>999</v>
      </c>
      <c r="D28" s="5">
        <f>B7/$A$14/$A$10</f>
        <v>1.6487761234257805E-5</v>
      </c>
      <c r="E28" s="5">
        <f t="shared" si="0"/>
        <v>1.6158006009572651E-5</v>
      </c>
      <c r="F28" s="5">
        <f t="shared" si="0"/>
        <v>1.5894201829824525E-5</v>
      </c>
      <c r="G28" s="5"/>
    </row>
    <row r="30" spans="1:35" x14ac:dyDescent="0.25">
      <c r="A30" s="344" t="s">
        <v>966</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25">
      <c r="A31" s="1" t="s">
        <v>967</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x14ac:dyDescent="0.25">
      <c r="A32" t="s">
        <v>968</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969</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970</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971</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972</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973</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974</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344" t="s">
        <v>1001</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x14ac:dyDescent="0.25">
      <c r="A41" s="1" t="s">
        <v>749</v>
      </c>
      <c r="E41" s="1"/>
    </row>
    <row r="42" spans="1:35" x14ac:dyDescent="0.25">
      <c r="A42" s="1"/>
    </row>
    <row r="43" spans="1:35" x14ac:dyDescent="0.25">
      <c r="A43" t="s">
        <v>1004</v>
      </c>
      <c r="B43">
        <v>3</v>
      </c>
    </row>
    <row r="44" spans="1:35" x14ac:dyDescent="0.25">
      <c r="A44" t="s">
        <v>750</v>
      </c>
      <c r="B44">
        <v>61127.365236523648</v>
      </c>
    </row>
    <row r="45" spans="1:35" x14ac:dyDescent="0.25">
      <c r="A45" t="s">
        <v>752</v>
      </c>
      <c r="B45">
        <v>2.2046199999999998</v>
      </c>
    </row>
    <row r="46" spans="1:35" x14ac:dyDescent="0.25">
      <c r="A46" t="s">
        <v>753</v>
      </c>
      <c r="B46">
        <f>B44*B45</f>
        <v>134762.61194774476</v>
      </c>
    </row>
    <row r="47" spans="1:35" x14ac:dyDescent="0.25">
      <c r="A47" t="s">
        <v>751</v>
      </c>
      <c r="B47">
        <f>B43/B46*About!$A$84</f>
        <v>1.9748296474941895E-5</v>
      </c>
    </row>
    <row r="49" spans="1:31" x14ac:dyDescent="0.25">
      <c r="A49" t="s">
        <v>1005</v>
      </c>
      <c r="B49">
        <v>0.75</v>
      </c>
    </row>
    <row r="50" spans="1:31" x14ac:dyDescent="0.25">
      <c r="A50" t="s">
        <v>750</v>
      </c>
      <c r="B50">
        <v>61127.365236523648</v>
      </c>
    </row>
    <row r="51" spans="1:31" x14ac:dyDescent="0.25">
      <c r="A51" t="s">
        <v>752</v>
      </c>
      <c r="B51">
        <v>2.2046199999999998</v>
      </c>
    </row>
    <row r="52" spans="1:31" x14ac:dyDescent="0.25">
      <c r="A52" t="s">
        <v>753</v>
      </c>
      <c r="B52">
        <f>B50*B51</f>
        <v>134762.61194774476</v>
      </c>
    </row>
    <row r="53" spans="1:31" x14ac:dyDescent="0.25">
      <c r="A53" t="s">
        <v>751</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1002</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1003</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1000</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25">
      <c r="A3" t="s">
        <v>765</v>
      </c>
      <c r="B3" s="351"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25">
      <c r="A4" t="s">
        <v>767</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2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25">
      <c r="B6" s="351"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25">
      <c r="B7" s="352"/>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25">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25">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x14ac:dyDescent="0.25">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25">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x14ac:dyDescent="0.25">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25">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x14ac:dyDescent="0.25">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25">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x14ac:dyDescent="0.25">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x14ac:dyDescent="0.25">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x14ac:dyDescent="0.25">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x14ac:dyDescent="0.25">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25">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x14ac:dyDescent="0.25">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x14ac:dyDescent="0.25">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x14ac:dyDescent="0.25">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x14ac:dyDescent="0.25">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x14ac:dyDescent="0.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25">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25">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x14ac:dyDescent="0.25">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25">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x14ac:dyDescent="0.25">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25">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25">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25">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25">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25">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25">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x14ac:dyDescent="0.25">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25">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25">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25">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25">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25">
      <c r="A43" s="1" t="s">
        <v>791</v>
      </c>
      <c r="B43" s="129" t="s">
        <v>792</v>
      </c>
    </row>
    <row r="44" spans="1:34" x14ac:dyDescent="0.25">
      <c r="B44" s="129" t="s">
        <v>793</v>
      </c>
    </row>
    <row r="45" spans="1:34" x14ac:dyDescent="0.25">
      <c r="B45" s="129" t="s">
        <v>794</v>
      </c>
    </row>
    <row r="46" spans="1:34" x14ac:dyDescent="0.25">
      <c r="B46" s="129" t="s">
        <v>795</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x14ac:dyDescent="0.25">
      <c r="A1" s="405" t="s">
        <v>936</v>
      </c>
      <c r="B1" s="405"/>
      <c r="C1" s="405"/>
      <c r="D1" s="405"/>
      <c r="E1" s="405"/>
      <c r="F1" s="405"/>
      <c r="G1" s="405"/>
      <c r="H1" s="405"/>
      <c r="I1" s="405"/>
      <c r="J1" s="405"/>
      <c r="M1" s="133" t="s">
        <v>937</v>
      </c>
    </row>
    <row r="2" spans="1:108"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25">
      <c r="A3"/>
      <c r="B3"/>
      <c r="C3"/>
      <c r="D3"/>
      <c r="E3"/>
      <c r="U3" s="136" t="s">
        <v>798</v>
      </c>
    </row>
    <row r="4" spans="1:108" ht="14.25" customHeight="1" x14ac:dyDescent="0.2">
      <c r="J4" s="137"/>
      <c r="U4" s="406" t="s">
        <v>799</v>
      </c>
    </row>
    <row r="5" spans="1:108" ht="14.25" customHeight="1" x14ac:dyDescent="0.2">
      <c r="U5" s="407"/>
    </row>
    <row r="7" spans="1:108" ht="14.25" customHeight="1" x14ac:dyDescent="0.25">
      <c r="B7" s="138" t="s">
        <v>800</v>
      </c>
      <c r="G7" s="381" t="s">
        <v>866</v>
      </c>
      <c r="H7" s="408"/>
      <c r="I7" s="408"/>
      <c r="J7" s="408"/>
      <c r="K7" s="408"/>
      <c r="L7" s="408"/>
      <c r="M7" s="408"/>
      <c r="N7" s="408"/>
      <c r="O7" s="408"/>
      <c r="P7" s="408"/>
      <c r="Q7" s="408"/>
      <c r="R7" s="408"/>
      <c r="S7" s="408"/>
      <c r="T7" s="408"/>
      <c r="U7" s="408"/>
      <c r="V7" s="408"/>
      <c r="W7" s="408"/>
      <c r="X7" s="408"/>
      <c r="Y7" s="408"/>
    </row>
    <row r="8" spans="1:108" ht="14.25" customHeight="1" thickBot="1" x14ac:dyDescent="0.25">
      <c r="G8" s="140"/>
      <c r="U8" s="141"/>
    </row>
    <row r="9" spans="1:108" ht="14.25" customHeight="1" thickBot="1" x14ac:dyDescent="0.3">
      <c r="A9"/>
      <c r="G9" s="140"/>
      <c r="H9" s="409" t="s">
        <v>802</v>
      </c>
      <c r="J9" s="411" t="s">
        <v>803</v>
      </c>
      <c r="K9" s="412"/>
      <c r="L9" s="413"/>
      <c r="M9" s="414">
        <v>2021</v>
      </c>
      <c r="N9" s="415"/>
      <c r="O9" s="415"/>
      <c r="P9" s="415"/>
      <c r="Q9" s="416"/>
      <c r="R9" s="417"/>
    </row>
    <row r="10" spans="1:108" ht="14.25" customHeight="1" thickBot="1" x14ac:dyDescent="0.25">
      <c r="G10" s="140"/>
      <c r="H10" s="410"/>
      <c r="J10" s="143" t="s">
        <v>804</v>
      </c>
      <c r="K10" s="268"/>
      <c r="L10" s="268"/>
      <c r="M10" s="268"/>
      <c r="N10" s="268"/>
      <c r="O10" s="268"/>
      <c r="P10" s="269"/>
      <c r="Q10" s="268"/>
      <c r="R10" s="270"/>
    </row>
    <row r="11" spans="1:108" ht="13.5" customHeight="1" thickBot="1" x14ac:dyDescent="0.3">
      <c r="G11" s="140"/>
      <c r="H11" s="410"/>
      <c r="J11" s="418" t="s">
        <v>938</v>
      </c>
      <c r="K11" s="419"/>
      <c r="L11" s="419"/>
      <c r="M11" s="419"/>
      <c r="N11" s="419"/>
      <c r="O11" s="419"/>
      <c r="P11" s="419"/>
      <c r="Q11" s="419"/>
      <c r="R11" s="420"/>
      <c r="W11" s="271"/>
      <c r="X11" s="272"/>
      <c r="Y11" s="272"/>
      <c r="Z11" s="272"/>
      <c r="AA11" s="272"/>
    </row>
    <row r="12" spans="1:108" ht="13.5" customHeight="1" thickBot="1" x14ac:dyDescent="0.3">
      <c r="G12" s="140"/>
      <c r="H12" s="410"/>
      <c r="J12" s="421" t="s">
        <v>939</v>
      </c>
      <c r="K12" s="422"/>
      <c r="L12" s="422"/>
      <c r="M12" s="422"/>
      <c r="N12" s="422"/>
      <c r="O12" s="422"/>
      <c r="P12" s="422"/>
      <c r="Q12" s="422"/>
      <c r="R12" s="423"/>
      <c r="W12" s="271"/>
      <c r="X12" s="272"/>
      <c r="Y12" s="272"/>
      <c r="Z12" s="272"/>
      <c r="AA12" s="272"/>
    </row>
    <row r="13" spans="1:108" ht="13.5" customHeight="1" thickBot="1" x14ac:dyDescent="0.3">
      <c r="G13" s="140"/>
      <c r="H13" s="410"/>
      <c r="J13" s="421" t="s">
        <v>940</v>
      </c>
      <c r="K13" s="422"/>
      <c r="L13" s="422"/>
      <c r="M13" s="422"/>
      <c r="N13" s="422"/>
      <c r="O13" s="422"/>
      <c r="P13" s="422"/>
      <c r="Q13" s="422"/>
      <c r="R13" s="423"/>
      <c r="W13" s="271"/>
      <c r="X13" s="272"/>
      <c r="Y13" s="272"/>
      <c r="Z13" s="272"/>
      <c r="AA13" s="272"/>
    </row>
    <row r="14" spans="1:108" ht="13.5" customHeight="1" thickBot="1" x14ac:dyDescent="0.3">
      <c r="G14" s="140"/>
      <c r="H14" s="410"/>
      <c r="J14" s="421" t="s">
        <v>941</v>
      </c>
      <c r="K14" s="422"/>
      <c r="L14" s="422"/>
      <c r="M14" s="422"/>
      <c r="N14" s="422"/>
      <c r="O14" s="422"/>
      <c r="P14" s="422"/>
      <c r="Q14" s="422"/>
      <c r="R14" s="423"/>
      <c r="W14" s="272"/>
      <c r="X14" s="272"/>
      <c r="Y14" s="272"/>
      <c r="Z14" s="272"/>
      <c r="AA14" s="272"/>
    </row>
    <row r="15" spans="1:108" ht="14.25" customHeight="1" thickBot="1" x14ac:dyDescent="0.3">
      <c r="G15" s="140"/>
      <c r="H15" s="410"/>
      <c r="J15" s="424" t="s">
        <v>942</v>
      </c>
      <c r="K15" s="425"/>
      <c r="L15" s="425"/>
      <c r="M15" s="425"/>
      <c r="N15" s="425"/>
      <c r="O15" s="425"/>
      <c r="P15" s="425"/>
      <c r="Q15" s="425"/>
      <c r="R15" s="426"/>
      <c r="W15" s="272"/>
      <c r="X15" s="272"/>
      <c r="Y15" s="272"/>
      <c r="Z15" s="272"/>
      <c r="AA15" s="272"/>
    </row>
    <row r="16" spans="1:108" ht="14.25" customHeight="1" thickTop="1" x14ac:dyDescent="0.25">
      <c r="G16" s="140"/>
      <c r="H16" s="410"/>
      <c r="J16" s="427" t="s">
        <v>943</v>
      </c>
      <c r="K16" s="428"/>
      <c r="L16" s="428"/>
      <c r="M16" s="428"/>
      <c r="N16" s="428"/>
      <c r="O16" s="428"/>
      <c r="P16" s="428"/>
      <c r="Q16" s="428"/>
      <c r="R16" s="429"/>
      <c r="W16" s="272"/>
      <c r="X16" s="272"/>
      <c r="Y16" s="272"/>
      <c r="Z16" s="272"/>
      <c r="AA16" s="272"/>
    </row>
    <row r="17" spans="7:27" ht="14.25" customHeight="1" x14ac:dyDescent="0.25">
      <c r="G17" s="140"/>
      <c r="H17" s="410"/>
      <c r="J17" s="430"/>
      <c r="K17" s="431"/>
      <c r="L17" s="431"/>
      <c r="M17" s="431"/>
      <c r="N17" s="431"/>
      <c r="O17" s="431"/>
      <c r="P17" s="431"/>
      <c r="Q17" s="431"/>
      <c r="R17" s="432"/>
      <c r="W17" s="272"/>
      <c r="X17" s="272"/>
      <c r="Y17" s="272"/>
      <c r="Z17" s="272"/>
      <c r="AA17" s="272"/>
    </row>
    <row r="18" spans="7:27" ht="14.25" customHeight="1" thickBot="1" x14ac:dyDescent="0.3">
      <c r="G18" s="140"/>
      <c r="H18" s="410"/>
      <c r="J18" s="433"/>
      <c r="K18" s="434"/>
      <c r="L18" s="434"/>
      <c r="M18" s="434"/>
      <c r="N18" s="434"/>
      <c r="O18" s="434"/>
      <c r="P18" s="434"/>
      <c r="Q18" s="434"/>
      <c r="R18" s="435"/>
      <c r="W18" s="272"/>
      <c r="X18" s="272"/>
      <c r="Y18" s="272"/>
      <c r="Z18" s="272"/>
      <c r="AA18" s="272"/>
    </row>
    <row r="19" spans="7:27" ht="24" customHeight="1" thickTop="1" thickBot="1" x14ac:dyDescent="0.3">
      <c r="G19" s="140"/>
      <c r="H19" s="410"/>
      <c r="J19" s="436">
        <v>118918</v>
      </c>
      <c r="K19" s="437"/>
      <c r="L19" s="437"/>
      <c r="M19" s="437"/>
      <c r="N19" s="437"/>
      <c r="O19" s="437"/>
      <c r="P19" s="437"/>
      <c r="Q19" s="437"/>
      <c r="R19" s="438"/>
      <c r="W19" s="272"/>
      <c r="X19" s="272"/>
      <c r="Y19" s="272"/>
      <c r="Z19" s="272"/>
      <c r="AA19" s="272"/>
    </row>
    <row r="20" spans="7:27" ht="14.25" customHeight="1" thickTop="1" x14ac:dyDescent="0.25">
      <c r="G20" s="140"/>
      <c r="H20" s="410"/>
      <c r="J20" s="273"/>
      <c r="K20" s="274"/>
      <c r="L20" s="275"/>
      <c r="M20" s="439" t="s">
        <v>944</v>
      </c>
      <c r="N20" s="440"/>
      <c r="O20" s="440"/>
      <c r="P20" s="440"/>
      <c r="Q20" s="440"/>
      <c r="R20" s="441"/>
      <c r="V20" s="276"/>
      <c r="W20" s="272"/>
      <c r="X20" s="272"/>
      <c r="Y20" s="272"/>
      <c r="Z20" s="272"/>
      <c r="AA20" s="272"/>
    </row>
    <row r="21" spans="7:27" ht="14.25" customHeight="1" x14ac:dyDescent="0.25">
      <c r="G21" s="140"/>
      <c r="H21" s="410"/>
      <c r="J21" s="277"/>
      <c r="M21" s="442"/>
      <c r="N21" s="443"/>
      <c r="O21" s="443"/>
      <c r="P21" s="443"/>
      <c r="Q21" s="443"/>
      <c r="R21" s="444"/>
      <c r="S21"/>
      <c r="V21" s="276"/>
      <c r="W21" s="272"/>
      <c r="X21" s="272"/>
      <c r="Y21" s="272"/>
      <c r="Z21" s="272"/>
      <c r="AA21" s="272"/>
    </row>
    <row r="22" spans="7:27" ht="14.25" customHeight="1" x14ac:dyDescent="0.25">
      <c r="G22" s="140"/>
      <c r="H22" s="410"/>
      <c r="J22" s="277"/>
      <c r="M22" s="442"/>
      <c r="N22" s="443"/>
      <c r="O22" s="443"/>
      <c r="P22" s="443"/>
      <c r="Q22" s="443"/>
      <c r="R22" s="444"/>
      <c r="S22"/>
      <c r="V22" s="276"/>
      <c r="W22" s="272"/>
      <c r="X22" s="272"/>
      <c r="Y22" s="272"/>
      <c r="Z22" s="272"/>
      <c r="AA22" s="272"/>
    </row>
    <row r="23" spans="7:27" ht="14.25" customHeight="1" x14ac:dyDescent="0.25">
      <c r="G23" s="140"/>
      <c r="H23" s="410"/>
      <c r="J23" s="277"/>
      <c r="M23" s="442"/>
      <c r="N23" s="443"/>
      <c r="O23" s="443"/>
      <c r="P23" s="443"/>
      <c r="Q23" s="443"/>
      <c r="R23" s="444"/>
      <c r="S23"/>
      <c r="V23" s="276"/>
      <c r="W23" s="272"/>
      <c r="X23" s="272"/>
      <c r="Y23" s="272"/>
      <c r="Z23" s="272"/>
      <c r="AA23" s="272"/>
    </row>
    <row r="24" spans="7:27" ht="14.25" customHeight="1" thickBot="1" x14ac:dyDescent="0.3">
      <c r="G24" s="140"/>
      <c r="H24" s="410"/>
      <c r="J24" s="279"/>
      <c r="K24" s="280"/>
      <c r="M24" s="445"/>
      <c r="N24" s="446"/>
      <c r="O24" s="446"/>
      <c r="P24" s="446"/>
      <c r="Q24" s="446"/>
      <c r="R24" s="447"/>
      <c r="S24"/>
      <c r="U24" s="272"/>
      <c r="V24" s="276"/>
      <c r="W24" s="272"/>
      <c r="X24" s="272"/>
      <c r="Y24" s="272"/>
      <c r="Z24" s="272"/>
      <c r="AA24" s="272"/>
    </row>
    <row r="25" spans="7:27" ht="14.25" customHeight="1" thickBot="1" x14ac:dyDescent="0.3">
      <c r="G25" s="140"/>
      <c r="H25" s="267"/>
      <c r="M25" s="278"/>
      <c r="N25" s="278"/>
      <c r="O25" s="278"/>
      <c r="P25" s="278"/>
      <c r="Q25" s="278"/>
      <c r="R25" s="278"/>
      <c r="S25"/>
      <c r="U25" s="272"/>
      <c r="V25" s="276"/>
      <c r="W25" s="272"/>
      <c r="X25" s="272"/>
      <c r="Y25" s="272"/>
      <c r="Z25" s="272"/>
      <c r="AA25" s="272"/>
    </row>
    <row r="26" spans="7:27" ht="14.25" customHeight="1" thickBot="1" x14ac:dyDescent="0.3">
      <c r="G26" s="140"/>
      <c r="H26" s="267"/>
      <c r="J26" s="388"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x14ac:dyDescent="0.25">
      <c r="G27" s="140"/>
      <c r="H27" s="267"/>
      <c r="J27" s="388"/>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x14ac:dyDescent="0.25">
      <c r="G28" s="140"/>
      <c r="H28" s="267"/>
      <c r="J28" s="388"/>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x14ac:dyDescent="0.25">
      <c r="G29" s="140"/>
      <c r="H29" s="267"/>
      <c r="J29" s="388"/>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x14ac:dyDescent="0.25">
      <c r="G30" s="140"/>
      <c r="H30" s="267"/>
      <c r="J30" s="388"/>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x14ac:dyDescent="0.25">
      <c r="G31" s="140"/>
      <c r="H31" s="267"/>
      <c r="J31" s="388"/>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x14ac:dyDescent="0.25">
      <c r="G32" s="140"/>
      <c r="H32" s="267"/>
      <c r="J32" s="388"/>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x14ac:dyDescent="0.25">
      <c r="G33" s="140"/>
      <c r="H33" s="267"/>
      <c r="J33" s="388"/>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x14ac:dyDescent="0.25">
      <c r="G34" s="140"/>
      <c r="H34" s="267"/>
      <c r="J34" s="388"/>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x14ac:dyDescent="0.25">
      <c r="G35" s="140"/>
      <c r="H35" s="267"/>
      <c r="J35" s="388"/>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x14ac:dyDescent="0.3">
      <c r="G36" s="140"/>
      <c r="H36" s="267"/>
      <c r="J36" s="388"/>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x14ac:dyDescent="0.3">
      <c r="G37" s="140"/>
      <c r="H37"/>
      <c r="J37"/>
      <c r="K37"/>
      <c r="L37" s="286"/>
      <c r="M37"/>
      <c r="R37" s="276"/>
      <c r="S37" s="276"/>
      <c r="T37" s="276"/>
      <c r="U37" s="272"/>
      <c r="V37" s="276"/>
      <c r="W37" s="272"/>
      <c r="X37" s="272"/>
      <c r="Y37" s="272"/>
      <c r="Z37" s="272"/>
      <c r="AA37" s="272"/>
    </row>
    <row r="38" spans="6:27" ht="14.25" customHeight="1" x14ac:dyDescent="0.25">
      <c r="G38" s="140"/>
      <c r="H38" s="392" t="s">
        <v>854</v>
      </c>
      <c r="J38" s="394" t="s">
        <v>855</v>
      </c>
      <c r="K38" s="395"/>
      <c r="L38" s="395"/>
      <c r="M38" s="395"/>
      <c r="N38" s="395"/>
      <c r="O38" s="396"/>
      <c r="U38" s="272"/>
      <c r="W38" s="272"/>
      <c r="X38" s="272"/>
      <c r="Y38" s="272"/>
      <c r="Z38" s="272"/>
      <c r="AA38" s="272"/>
    </row>
    <row r="39" spans="6:27" ht="14.25" customHeight="1" thickBot="1" x14ac:dyDescent="0.3">
      <c r="G39" s="140"/>
      <c r="H39" s="393"/>
      <c r="J39" s="397" t="s">
        <v>857</v>
      </c>
      <c r="K39" s="398"/>
      <c r="L39" s="398"/>
      <c r="M39" s="398"/>
      <c r="N39" s="398"/>
      <c r="O39" s="287">
        <v>20</v>
      </c>
      <c r="P39" s="288"/>
      <c r="Q39" s="132" t="s">
        <v>853</v>
      </c>
      <c r="S39" s="159" t="s">
        <v>965</v>
      </c>
      <c r="U39" s="272"/>
    </row>
    <row r="40" spans="6:27" ht="14.25" customHeight="1" x14ac:dyDescent="0.25">
      <c r="G40" s="140"/>
      <c r="H40" s="393"/>
      <c r="J40" s="165" t="s">
        <v>858</v>
      </c>
      <c r="K40" s="166"/>
      <c r="L40" s="166"/>
      <c r="M40" s="166"/>
      <c r="N40" s="166"/>
      <c r="O40" s="167">
        <v>5</v>
      </c>
      <c r="Q40" s="132" t="s">
        <v>856</v>
      </c>
      <c r="S40" s="160">
        <v>20</v>
      </c>
      <c r="U40" s="272"/>
    </row>
    <row r="41" spans="6:27" ht="14.65" customHeight="1" thickBot="1" x14ac:dyDescent="0.25">
      <c r="F41" s="140"/>
      <c r="G41" s="140"/>
      <c r="H41" s="393"/>
      <c r="J41" s="289" t="s">
        <v>859</v>
      </c>
      <c r="K41" s="290"/>
      <c r="L41" s="290"/>
      <c r="M41" s="290"/>
      <c r="N41" s="290"/>
      <c r="O41" s="168">
        <v>0.02</v>
      </c>
      <c r="Z41" s="291"/>
      <c r="AA41" s="291"/>
    </row>
    <row r="42" spans="6:27" ht="15" customHeight="1" x14ac:dyDescent="0.2">
      <c r="F42" s="140"/>
      <c r="G42" s="140"/>
      <c r="H42" s="393"/>
      <c r="J42" s="292" t="s">
        <v>860</v>
      </c>
      <c r="K42" s="293"/>
      <c r="L42" s="293"/>
      <c r="M42" s="293"/>
      <c r="N42" s="293"/>
      <c r="O42" s="172">
        <v>1</v>
      </c>
    </row>
    <row r="43" spans="6:27" ht="15" customHeight="1" x14ac:dyDescent="0.25">
      <c r="G43" s="140"/>
      <c r="H43" s="393"/>
      <c r="J43" s="294" t="s">
        <v>172</v>
      </c>
      <c r="K43" s="295" t="s">
        <v>861</v>
      </c>
      <c r="L43" s="399" t="s">
        <v>862</v>
      </c>
      <c r="M43" s="402" t="s">
        <v>863</v>
      </c>
      <c r="O43"/>
    </row>
    <row r="44" spans="6:27" ht="15" customHeight="1" x14ac:dyDescent="0.25">
      <c r="G44" s="140"/>
      <c r="H44" s="393"/>
      <c r="J44" s="296" t="s">
        <v>864</v>
      </c>
      <c r="K44" s="142" t="s">
        <v>865</v>
      </c>
      <c r="L44" s="400"/>
      <c r="M44" s="403"/>
      <c r="O44"/>
    </row>
    <row r="45" spans="6:27" ht="15" customHeight="1" x14ac:dyDescent="0.25">
      <c r="G45" s="140"/>
      <c r="H45" s="393"/>
      <c r="J45" s="296"/>
      <c r="K45" s="142"/>
      <c r="L45" s="400"/>
      <c r="M45" s="403"/>
      <c r="O45"/>
    </row>
    <row r="46" spans="6:27" ht="15" customHeight="1" x14ac:dyDescent="0.25">
      <c r="G46" s="140"/>
      <c r="H46" s="393"/>
      <c r="J46" s="296"/>
      <c r="K46" s="142"/>
      <c r="L46" s="401"/>
      <c r="M46" s="404"/>
      <c r="O46"/>
    </row>
    <row r="47" spans="6:27" ht="14.25" customHeight="1" x14ac:dyDescent="0.2">
      <c r="G47" s="140"/>
      <c r="H47" s="393"/>
      <c r="J47" s="177">
        <v>0</v>
      </c>
      <c r="K47" s="178">
        <v>1</v>
      </c>
      <c r="L47" s="178">
        <v>0.8</v>
      </c>
      <c r="M47" s="297">
        <v>0.19999999999999996</v>
      </c>
      <c r="O47" s="182"/>
    </row>
    <row r="48" spans="6:27" ht="14.25" customHeight="1" x14ac:dyDescent="0.2">
      <c r="G48" s="140"/>
      <c r="H48" s="393"/>
      <c r="J48" s="180">
        <v>1</v>
      </c>
      <c r="K48" s="181">
        <v>0</v>
      </c>
      <c r="L48" s="181">
        <v>0.8</v>
      </c>
      <c r="M48" s="298">
        <v>0.19999999999999996</v>
      </c>
      <c r="O48" s="182"/>
    </row>
    <row r="49" spans="7:42" ht="14.25" customHeight="1" thickBot="1" x14ac:dyDescent="0.25">
      <c r="G49" s="140"/>
      <c r="H49" s="393"/>
      <c r="J49" s="183">
        <v>2</v>
      </c>
      <c r="K49" s="184">
        <v>0</v>
      </c>
      <c r="L49" s="184">
        <v>0.8</v>
      </c>
      <c r="M49" s="299">
        <v>0.19999999999999996</v>
      </c>
    </row>
    <row r="50" spans="7:42" ht="14.25" customHeight="1" x14ac:dyDescent="0.2">
      <c r="G50" s="140"/>
      <c r="H50" s="393"/>
      <c r="J50" s="300"/>
      <c r="K50" s="300"/>
      <c r="L50" s="300"/>
      <c r="M50" s="300"/>
      <c r="N50" s="182"/>
      <c r="O50" s="291"/>
    </row>
    <row r="51" spans="7:42" ht="14.25" customHeight="1" x14ac:dyDescent="0.2">
      <c r="G51" s="140"/>
      <c r="H51" s="393"/>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2">
      <c r="G52" s="140"/>
      <c r="H52" s="393"/>
      <c r="J52" s="388"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2">
      <c r="G53" s="140"/>
      <c r="H53" s="393"/>
      <c r="J53" s="388"/>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2">
      <c r="G54" s="140"/>
      <c r="H54" s="393"/>
      <c r="J54" s="388"/>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2">
      <c r="G55" s="140"/>
      <c r="H55" s="393"/>
      <c r="J55" s="388"/>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25">
      <c r="G56" s="140"/>
      <c r="H56" s="393"/>
      <c r="J56" s="388"/>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25">
      <c r="G57" s="140"/>
      <c r="H57" s="393"/>
      <c r="J57" s="388"/>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25">
      <c r="G58" s="140"/>
      <c r="H58" s="393"/>
      <c r="J58" s="388"/>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2">
      <c r="G59" s="140"/>
      <c r="H59" s="393"/>
      <c r="J59" s="388"/>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2">
      <c r="G60" s="140"/>
      <c r="H60" s="393"/>
      <c r="J60" s="388"/>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2">
      <c r="G61" s="140"/>
      <c r="H61" s="393"/>
      <c r="J61" s="388"/>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2">
      <c r="G62" s="140"/>
      <c r="H62" s="393"/>
      <c r="J62" s="388"/>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25">
      <c r="G63" s="140"/>
      <c r="H63" s="393"/>
      <c r="J63" s="388"/>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25">
      <c r="G64" s="140"/>
      <c r="H64" s="393"/>
      <c r="J64" s="388"/>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25">
      <c r="G65" s="140"/>
      <c r="H65" s="393"/>
      <c r="J65" s="388"/>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2">
      <c r="G66" s="140"/>
      <c r="H66" s="393"/>
      <c r="J66" s="388"/>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2">
      <c r="G67" s="140"/>
      <c r="H67" s="393"/>
      <c r="J67" s="388"/>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2">
      <c r="G68" s="140"/>
      <c r="H68" s="393"/>
      <c r="J68" s="388"/>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2">
      <c r="G69" s="140"/>
      <c r="H69" s="393"/>
      <c r="J69" s="388"/>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2">
      <c r="G70" s="140"/>
      <c r="H70" s="393"/>
      <c r="J70" s="388"/>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2">
      <c r="G71" s="140"/>
      <c r="H71" s="393"/>
      <c r="J71" s="388"/>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2">
      <c r="G72" s="140"/>
      <c r="H72" s="393"/>
      <c r="J72" s="388"/>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25">
      <c r="G73" s="140"/>
      <c r="H73" s="393"/>
      <c r="J73" s="388"/>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25">
      <c r="G74" s="140"/>
      <c r="H74" s="393"/>
      <c r="J74" s="388"/>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25">
      <c r="G75" s="140"/>
      <c r="H75" s="393"/>
      <c r="J75" s="388"/>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2">
      <c r="G76" s="140"/>
      <c r="H76" s="393"/>
      <c r="J76" s="388"/>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2">
      <c r="G77" s="140"/>
      <c r="H77" s="393"/>
      <c r="J77" s="388"/>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2">
      <c r="G78" s="140"/>
      <c r="H78" s="393"/>
      <c r="J78" s="388"/>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2">
      <c r="G79" s="140"/>
      <c r="H79" s="393"/>
      <c r="J79" s="388"/>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2">
      <c r="G80" s="140"/>
      <c r="H80" s="393"/>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2">
      <c r="G81" s="140"/>
      <c r="H81" s="393"/>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2">
      <c r="D84" s="138" t="s">
        <v>800</v>
      </c>
      <c r="G84" s="381" t="s">
        <v>883</v>
      </c>
      <c r="H84" s="381"/>
      <c r="I84" s="381"/>
      <c r="J84" s="381"/>
      <c r="K84" s="381"/>
      <c r="L84" s="381"/>
      <c r="M84" s="381"/>
      <c r="N84" s="381"/>
      <c r="O84" s="381"/>
      <c r="P84" s="381"/>
      <c r="Q84" s="381"/>
      <c r="R84" s="381"/>
      <c r="S84" s="381"/>
      <c r="T84" s="381"/>
      <c r="U84" s="381"/>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
      <c r="G85" s="140"/>
      <c r="M85" s="132" t="s">
        <v>884</v>
      </c>
      <c r="AA85" s="301"/>
      <c r="AB85" s="301"/>
      <c r="AC85" s="301"/>
      <c r="AD85" s="301"/>
      <c r="AP85" s="301"/>
      <c r="AQ85" s="301"/>
    </row>
    <row r="86" spans="4:44" ht="14.25" customHeight="1" x14ac:dyDescent="0.2">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2">
      <c r="G87" s="140"/>
      <c r="H87" s="391" t="s">
        <v>885</v>
      </c>
      <c r="J87" s="351"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2">
      <c r="G88" s="140"/>
      <c r="H88" s="391"/>
      <c r="J88" s="352"/>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25">
      <c r="G89" s="140"/>
      <c r="H89" s="391"/>
      <c r="J89" s="352"/>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2">
      <c r="G90" s="140"/>
      <c r="H90" s="391"/>
      <c r="J90" s="352"/>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2">
      <c r="G91" s="140"/>
      <c r="H91" s="391"/>
      <c r="J91" s="352"/>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25">
      <c r="G92" s="140"/>
      <c r="H92" s="391"/>
      <c r="J92" s="352"/>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2">
      <c r="G93" s="140"/>
      <c r="H93" s="391"/>
      <c r="J93" s="352"/>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2">
      <c r="G94" s="140"/>
      <c r="H94" s="391"/>
      <c r="J94" s="352"/>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25">
      <c r="G95" s="140"/>
      <c r="H95" s="391"/>
      <c r="J95" s="352"/>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2">
      <c r="G96" s="140"/>
      <c r="H96" s="391"/>
      <c r="J96" s="352"/>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2">
      <c r="G97" s="140"/>
      <c r="H97" s="391"/>
      <c r="J97" s="352"/>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25">
      <c r="G98" s="140"/>
      <c r="H98" s="391"/>
      <c r="J98" s="352"/>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2">
      <c r="G99" s="140"/>
      <c r="H99" s="391"/>
      <c r="J99" s="352"/>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2">
      <c r="G100" s="140"/>
      <c r="H100" s="391"/>
      <c r="J100" s="352"/>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25">
      <c r="G101" s="140"/>
      <c r="H101" s="391"/>
      <c r="J101" s="352"/>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2">
      <c r="G102" s="140"/>
      <c r="H102" s="391"/>
      <c r="J102" s="352"/>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2">
      <c r="G103" s="140"/>
      <c r="H103" s="391"/>
      <c r="J103" s="352"/>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25">
      <c r="G104" s="140"/>
      <c r="H104" s="391"/>
      <c r="J104" s="352"/>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2">
      <c r="G105" s="140"/>
      <c r="H105" s="391"/>
      <c r="J105" s="352"/>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2">
      <c r="G106" s="140"/>
      <c r="H106" s="391"/>
      <c r="J106" s="352"/>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25">
      <c r="G107" s="140"/>
      <c r="H107" s="391"/>
      <c r="J107" s="352"/>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2">
      <c r="G108" s="140"/>
      <c r="H108" s="391"/>
      <c r="J108" s="352"/>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2">
      <c r="G109" s="140"/>
      <c r="H109" s="391"/>
      <c r="J109" s="352"/>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25">
      <c r="G110" s="140"/>
      <c r="H110" s="391"/>
      <c r="J110" s="352"/>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2">
      <c r="G111" s="140"/>
      <c r="H111" s="391"/>
      <c r="J111" s="352"/>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2">
      <c r="G112" s="140"/>
      <c r="H112" s="391"/>
      <c r="J112" s="352"/>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25">
      <c r="G113" s="140"/>
      <c r="H113" s="391"/>
      <c r="J113" s="352"/>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2">
      <c r="G114" s="140"/>
      <c r="H114" s="391"/>
      <c r="J114" s="352"/>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2">
      <c r="G115" s="140"/>
      <c r="H115" s="391"/>
      <c r="J115" s="352"/>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25">
      <c r="G116" s="140"/>
      <c r="H116" s="391"/>
      <c r="J116" s="385"/>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2">
      <c r="G117" s="140"/>
      <c r="H117" s="391"/>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
      <c r="G118" s="140"/>
      <c r="H118" s="391"/>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2">
      <c r="G119" s="140"/>
      <c r="H119" s="391"/>
      <c r="J119" s="351"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2">
      <c r="G120" s="140"/>
      <c r="H120" s="391"/>
      <c r="J120" s="352"/>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25">
      <c r="G121" s="140"/>
      <c r="H121" s="391"/>
      <c r="J121" s="352"/>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2">
      <c r="G122" s="140"/>
      <c r="H122" s="391"/>
      <c r="J122" s="352"/>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2">
      <c r="G123" s="140"/>
      <c r="H123" s="391"/>
      <c r="J123" s="352"/>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25">
      <c r="G124" s="140"/>
      <c r="H124" s="391"/>
      <c r="J124" s="352"/>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2">
      <c r="G125" s="140"/>
      <c r="H125" s="391"/>
      <c r="J125" s="352"/>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2">
      <c r="G126" s="140"/>
      <c r="H126" s="391"/>
      <c r="J126" s="352"/>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25">
      <c r="G127" s="140"/>
      <c r="H127" s="391"/>
      <c r="J127" s="352"/>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2">
      <c r="G128" s="140"/>
      <c r="H128" s="391"/>
      <c r="J128" s="352"/>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2">
      <c r="G129" s="140"/>
      <c r="H129" s="391"/>
      <c r="J129" s="352"/>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25">
      <c r="G130" s="140"/>
      <c r="H130" s="391"/>
      <c r="J130" s="352"/>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2">
      <c r="G131" s="140"/>
      <c r="H131" s="391"/>
      <c r="J131" s="352"/>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2">
      <c r="G132" s="140"/>
      <c r="H132" s="391"/>
      <c r="J132" s="352"/>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25">
      <c r="G133" s="140"/>
      <c r="H133" s="391"/>
      <c r="J133" s="352"/>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2">
      <c r="G134" s="140"/>
      <c r="H134" s="391"/>
      <c r="J134" s="352"/>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2">
      <c r="G135" s="140"/>
      <c r="H135" s="391"/>
      <c r="J135" s="352"/>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25">
      <c r="G136" s="140"/>
      <c r="H136" s="391"/>
      <c r="J136" s="352"/>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2">
      <c r="G137" s="140"/>
      <c r="H137" s="391"/>
      <c r="J137" s="352"/>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2">
      <c r="G138" s="140"/>
      <c r="H138" s="391"/>
      <c r="J138" s="352"/>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25">
      <c r="G139" s="140"/>
      <c r="H139" s="391"/>
      <c r="J139" s="352"/>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2">
      <c r="G140" s="140"/>
      <c r="H140" s="391"/>
      <c r="J140" s="352"/>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2">
      <c r="G141" s="140"/>
      <c r="H141" s="391"/>
      <c r="J141" s="352"/>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25">
      <c r="G142" s="140"/>
      <c r="H142" s="391"/>
      <c r="J142" s="352"/>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2">
      <c r="G143" s="140"/>
      <c r="H143" s="391"/>
      <c r="J143" s="352"/>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2">
      <c r="G144" s="140"/>
      <c r="H144" s="391"/>
      <c r="J144" s="352"/>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25">
      <c r="G145" s="140"/>
      <c r="H145" s="391"/>
      <c r="J145" s="352"/>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2">
      <c r="G146" s="140"/>
      <c r="H146" s="391"/>
      <c r="J146" s="352"/>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2">
      <c r="G147" s="140"/>
      <c r="H147" s="391"/>
      <c r="J147" s="352"/>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25">
      <c r="G148" s="140"/>
      <c r="H148" s="391"/>
      <c r="J148" s="385"/>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2">
      <c r="G149" s="140"/>
      <c r="H149" s="391"/>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
      <c r="G150" s="140"/>
      <c r="H150" s="391"/>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2">
      <c r="G151" s="140"/>
      <c r="H151" s="391"/>
      <c r="J151" s="351"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2">
      <c r="G152" s="140"/>
      <c r="H152" s="391"/>
      <c r="J152" s="352"/>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25">
      <c r="G153" s="140"/>
      <c r="H153" s="391"/>
      <c r="J153" s="352"/>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2">
      <c r="G154" s="140"/>
      <c r="H154" s="391"/>
      <c r="J154" s="352"/>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2">
      <c r="G155" s="140"/>
      <c r="H155" s="391"/>
      <c r="J155" s="352"/>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25">
      <c r="G156" s="140"/>
      <c r="H156" s="391"/>
      <c r="J156" s="352"/>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25">
      <c r="G157" s="140"/>
      <c r="H157" s="391"/>
      <c r="J157" s="352"/>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25">
      <c r="A158" s="132"/>
      <c r="B158" s="132"/>
      <c r="C158" s="132"/>
      <c r="D158" s="132"/>
      <c r="E158" s="132"/>
      <c r="F158" s="132"/>
      <c r="G158" s="140"/>
      <c r="H158" s="391"/>
      <c r="I158" s="132"/>
      <c r="J158" s="352"/>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25">
      <c r="A159" s="132"/>
      <c r="B159" s="132"/>
      <c r="C159" s="132"/>
      <c r="D159" s="132"/>
      <c r="E159" s="132"/>
      <c r="F159" s="132"/>
      <c r="G159" s="140"/>
      <c r="H159" s="391"/>
      <c r="I159" s="132"/>
      <c r="J159" s="352"/>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25">
      <c r="G160" s="140"/>
      <c r="H160" s="391"/>
      <c r="J160" s="352"/>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25">
      <c r="A161" s="132"/>
      <c r="B161" s="132"/>
      <c r="C161" s="132"/>
      <c r="D161" s="132"/>
      <c r="E161" s="132"/>
      <c r="F161" s="132"/>
      <c r="G161" s="140"/>
      <c r="H161" s="391"/>
      <c r="I161" s="132"/>
      <c r="J161" s="352"/>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25">
      <c r="A162" s="132"/>
      <c r="B162" s="132"/>
      <c r="C162" s="132"/>
      <c r="D162" s="132"/>
      <c r="E162" s="132"/>
      <c r="F162" s="132"/>
      <c r="G162" s="140"/>
      <c r="H162" s="391"/>
      <c r="I162" s="132"/>
      <c r="J162" s="352"/>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25">
      <c r="G163" s="140"/>
      <c r="H163" s="391"/>
      <c r="J163" s="352"/>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25">
      <c r="A164" s="132"/>
      <c r="B164" s="132"/>
      <c r="C164" s="132"/>
      <c r="D164" s="132"/>
      <c r="E164" s="132"/>
      <c r="F164" s="132"/>
      <c r="G164" s="140"/>
      <c r="H164" s="391"/>
      <c r="I164" s="132"/>
      <c r="J164" s="352"/>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25">
      <c r="A165" s="132"/>
      <c r="B165" s="132"/>
      <c r="C165" s="132"/>
      <c r="D165" s="132"/>
      <c r="E165" s="132"/>
      <c r="F165" s="132"/>
      <c r="G165" s="140"/>
      <c r="H165" s="391"/>
      <c r="I165" s="132"/>
      <c r="J165" s="352"/>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2">
      <c r="G166" s="140"/>
      <c r="H166" s="391"/>
      <c r="J166" s="352"/>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2">
      <c r="G167" s="140"/>
      <c r="H167" s="391"/>
      <c r="J167" s="352"/>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25">
      <c r="G168" s="140"/>
      <c r="H168" s="391"/>
      <c r="J168" s="352"/>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2">
      <c r="G169" s="140"/>
      <c r="H169" s="391"/>
      <c r="J169" s="352"/>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2">
      <c r="G170" s="140"/>
      <c r="H170" s="391"/>
      <c r="J170" s="352"/>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25">
      <c r="G171" s="140"/>
      <c r="H171" s="391"/>
      <c r="J171" s="352"/>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25">
      <c r="G172" s="140"/>
      <c r="H172" s="391"/>
      <c r="J172" s="352"/>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25">
      <c r="A173" s="132"/>
      <c r="B173" s="132"/>
      <c r="C173" s="132"/>
      <c r="D173" s="132"/>
      <c r="E173" s="132"/>
      <c r="F173" s="132"/>
      <c r="G173" s="140"/>
      <c r="H173" s="391"/>
      <c r="I173" s="132"/>
      <c r="J173" s="352"/>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25">
      <c r="A174" s="132"/>
      <c r="B174" s="132"/>
      <c r="C174" s="132"/>
      <c r="D174" s="132"/>
      <c r="E174" s="132"/>
      <c r="F174" s="132"/>
      <c r="G174" s="140"/>
      <c r="H174" s="391"/>
      <c r="I174" s="132"/>
      <c r="J174" s="352"/>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25">
      <c r="G175" s="140"/>
      <c r="H175" s="391"/>
      <c r="J175" s="352"/>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25">
      <c r="A176" s="132"/>
      <c r="B176" s="132"/>
      <c r="C176" s="132"/>
      <c r="D176" s="132"/>
      <c r="E176" s="132"/>
      <c r="F176" s="132"/>
      <c r="G176" s="140"/>
      <c r="H176" s="391"/>
      <c r="I176" s="132"/>
      <c r="J176" s="352"/>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25">
      <c r="A177" s="132"/>
      <c r="B177" s="132"/>
      <c r="C177" s="132"/>
      <c r="D177" s="132"/>
      <c r="E177" s="132"/>
      <c r="F177" s="132"/>
      <c r="G177" s="140"/>
      <c r="H177" s="391"/>
      <c r="I177" s="132"/>
      <c r="J177" s="352"/>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25">
      <c r="G178" s="140"/>
      <c r="H178" s="391"/>
      <c r="J178" s="352"/>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25">
      <c r="A179" s="132"/>
      <c r="B179" s="132"/>
      <c r="C179" s="132"/>
      <c r="D179" s="132"/>
      <c r="E179" s="132"/>
      <c r="F179" s="132"/>
      <c r="G179" s="140"/>
      <c r="H179" s="391"/>
      <c r="I179" s="132"/>
      <c r="J179" s="352"/>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25">
      <c r="A180" s="132"/>
      <c r="B180" s="132"/>
      <c r="C180" s="132"/>
      <c r="D180" s="132"/>
      <c r="E180" s="132"/>
      <c r="F180" s="132"/>
      <c r="G180" s="140"/>
      <c r="H180" s="391"/>
      <c r="I180" s="132"/>
      <c r="J180" s="385"/>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25">
      <c r="G181" s="140"/>
      <c r="H181" s="391"/>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25">
      <c r="G182" s="140"/>
      <c r="H182" s="391"/>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2">
      <c r="G183" s="140"/>
      <c r="H183" s="391"/>
      <c r="J183" s="351"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2">
      <c r="G184" s="140"/>
      <c r="H184" s="391"/>
      <c r="J184" s="352"/>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25">
      <c r="G185" s="140"/>
      <c r="H185" s="391"/>
      <c r="J185" s="352"/>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25">
      <c r="G186" s="140"/>
      <c r="H186" s="391"/>
      <c r="J186" s="352"/>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2">
      <c r="G187" s="140"/>
      <c r="H187" s="391"/>
      <c r="J187" s="352"/>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25">
      <c r="G188" s="140"/>
      <c r="H188" s="391"/>
      <c r="J188" s="352"/>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25">
      <c r="G189" s="140"/>
      <c r="H189" s="391"/>
      <c r="J189" s="352"/>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25">
      <c r="A190" s="132"/>
      <c r="B190" s="132"/>
      <c r="C190" s="132"/>
      <c r="D190" s="132"/>
      <c r="E190" s="132"/>
      <c r="F190" s="132"/>
      <c r="G190" s="140"/>
      <c r="H190" s="391"/>
      <c r="I190" s="132"/>
      <c r="J190" s="352"/>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25">
      <c r="A191" s="132"/>
      <c r="B191" s="132"/>
      <c r="C191" s="132"/>
      <c r="D191" s="132"/>
      <c r="E191" s="132"/>
      <c r="F191" s="132"/>
      <c r="G191" s="140"/>
      <c r="H191" s="391"/>
      <c r="I191" s="132"/>
      <c r="J191" s="352"/>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25">
      <c r="G192" s="140"/>
      <c r="H192" s="391"/>
      <c r="J192" s="352"/>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25">
      <c r="A193" s="132"/>
      <c r="B193" s="132"/>
      <c r="C193" s="132"/>
      <c r="D193" s="132"/>
      <c r="E193" s="132"/>
      <c r="F193" s="132"/>
      <c r="G193" s="140"/>
      <c r="H193" s="391"/>
      <c r="I193" s="132"/>
      <c r="J193" s="352"/>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25">
      <c r="A194" s="132"/>
      <c r="B194" s="132"/>
      <c r="C194" s="132"/>
      <c r="D194" s="132"/>
      <c r="E194" s="132"/>
      <c r="F194" s="132"/>
      <c r="G194" s="140"/>
      <c r="H194" s="391"/>
      <c r="I194" s="132"/>
      <c r="J194" s="352"/>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2">
      <c r="G195" s="140"/>
      <c r="H195" s="391"/>
      <c r="J195" s="352"/>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2">
      <c r="G196" s="140"/>
      <c r="H196" s="391"/>
      <c r="J196" s="352"/>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25">
      <c r="G197" s="140"/>
      <c r="H197" s="391"/>
      <c r="J197" s="352"/>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2">
      <c r="G198" s="140"/>
      <c r="H198" s="391"/>
      <c r="J198" s="352"/>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2">
      <c r="G199" s="140"/>
      <c r="H199" s="391"/>
      <c r="J199" s="352"/>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25">
      <c r="G200" s="140"/>
      <c r="H200" s="391"/>
      <c r="J200" s="352"/>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25">
      <c r="G201" s="140"/>
      <c r="H201" s="391"/>
      <c r="J201" s="352"/>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2">
      <c r="G202" s="140"/>
      <c r="H202" s="391"/>
      <c r="J202" s="352"/>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25">
      <c r="G203" s="140"/>
      <c r="H203" s="391"/>
      <c r="J203" s="352"/>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25">
      <c r="G204" s="140"/>
      <c r="H204" s="391"/>
      <c r="J204" s="352"/>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25">
      <c r="A205" s="132"/>
      <c r="B205" s="132"/>
      <c r="C205" s="132"/>
      <c r="D205" s="132"/>
      <c r="E205" s="132"/>
      <c r="F205" s="132"/>
      <c r="G205" s="140"/>
      <c r="H205" s="391"/>
      <c r="I205" s="132"/>
      <c r="J205" s="352"/>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25">
      <c r="A206" s="132"/>
      <c r="B206" s="132"/>
      <c r="C206" s="132"/>
      <c r="D206" s="132"/>
      <c r="E206" s="132"/>
      <c r="F206" s="132"/>
      <c r="G206" s="140"/>
      <c r="H206" s="391"/>
      <c r="I206" s="132"/>
      <c r="J206" s="352"/>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25">
      <c r="G207" s="140"/>
      <c r="H207" s="391"/>
      <c r="J207" s="352"/>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25">
      <c r="A208" s="132"/>
      <c r="B208" s="132"/>
      <c r="C208" s="132"/>
      <c r="D208" s="132"/>
      <c r="E208" s="132"/>
      <c r="F208" s="132"/>
      <c r="G208" s="140"/>
      <c r="H208" s="391"/>
      <c r="I208" s="132"/>
      <c r="J208" s="352"/>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25">
      <c r="A209" s="132"/>
      <c r="B209" s="132"/>
      <c r="C209" s="132"/>
      <c r="D209" s="132"/>
      <c r="E209" s="132"/>
      <c r="F209" s="132"/>
      <c r="G209" s="140"/>
      <c r="H209" s="391"/>
      <c r="I209" s="132"/>
      <c r="J209" s="352"/>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2">
      <c r="G210" s="140"/>
      <c r="H210" s="391"/>
      <c r="J210" s="352"/>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2">
      <c r="G211" s="140"/>
      <c r="H211" s="391"/>
      <c r="J211" s="352"/>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25">
      <c r="G212" s="140"/>
      <c r="H212" s="391"/>
      <c r="J212" s="385"/>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2">
      <c r="G213" s="140"/>
      <c r="H213" s="391"/>
      <c r="J213" s="203"/>
      <c r="K213" s="137"/>
      <c r="L213" s="137"/>
    </row>
    <row r="214" spans="1:89" ht="14.25" customHeight="1" x14ac:dyDescent="0.2">
      <c r="G214" s="140"/>
      <c r="H214" s="391"/>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2">
      <c r="G215" s="140"/>
      <c r="H215" s="391"/>
      <c r="J215" s="351"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2">
      <c r="G216" s="140"/>
      <c r="H216" s="391"/>
      <c r="J216" s="352"/>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25">
      <c r="G217" s="140"/>
      <c r="H217" s="391"/>
      <c r="J217" s="352"/>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2">
      <c r="G218" s="140"/>
      <c r="H218" s="391"/>
      <c r="J218" s="352"/>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25">
      <c r="G219" s="140"/>
      <c r="H219" s="391"/>
      <c r="J219" s="352"/>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25">
      <c r="G220" s="140"/>
      <c r="H220" s="391"/>
      <c r="J220" s="352"/>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25">
      <c r="G221" s="140"/>
      <c r="H221" s="391"/>
      <c r="J221" s="352"/>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25">
      <c r="A222" s="132"/>
      <c r="B222" s="132"/>
      <c r="C222" s="132"/>
      <c r="D222" s="132"/>
      <c r="E222" s="132"/>
      <c r="F222" s="132"/>
      <c r="G222" s="140"/>
      <c r="H222" s="391"/>
      <c r="I222" s="132"/>
      <c r="J222" s="352"/>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25">
      <c r="A223" s="132"/>
      <c r="B223" s="132"/>
      <c r="C223" s="132"/>
      <c r="D223" s="132"/>
      <c r="E223" s="132"/>
      <c r="F223" s="132"/>
      <c r="G223" s="140"/>
      <c r="H223" s="391"/>
      <c r="I223" s="132"/>
      <c r="J223" s="352"/>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25">
      <c r="G224" s="140"/>
      <c r="H224" s="391"/>
      <c r="J224" s="352"/>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25">
      <c r="A225" s="132"/>
      <c r="B225" s="132"/>
      <c r="C225" s="132"/>
      <c r="D225" s="132"/>
      <c r="E225" s="132"/>
      <c r="F225" s="132"/>
      <c r="G225" s="140"/>
      <c r="H225" s="391"/>
      <c r="I225" s="132"/>
      <c r="J225" s="352"/>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25">
      <c r="A226" s="132"/>
      <c r="B226" s="132"/>
      <c r="C226" s="132"/>
      <c r="D226" s="132"/>
      <c r="E226" s="132"/>
      <c r="F226" s="132"/>
      <c r="G226" s="140"/>
      <c r="H226" s="391"/>
      <c r="I226" s="132"/>
      <c r="J226" s="352"/>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25">
      <c r="G227" s="140"/>
      <c r="H227" s="391"/>
      <c r="J227" s="352"/>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25">
      <c r="G228" s="140"/>
      <c r="H228" s="391"/>
      <c r="J228" s="352"/>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3">
      <c r="G229" s="140"/>
      <c r="H229" s="391"/>
      <c r="J229" s="352"/>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2">
      <c r="G230" s="140"/>
      <c r="H230" s="391"/>
      <c r="J230" s="352"/>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2">
      <c r="G231" s="140"/>
      <c r="H231" s="391"/>
      <c r="J231" s="352"/>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25">
      <c r="G232" s="140"/>
      <c r="H232" s="391"/>
      <c r="J232" s="352"/>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2">
      <c r="G233" s="140"/>
      <c r="H233" s="391"/>
      <c r="J233" s="352"/>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25">
      <c r="G234" s="140"/>
      <c r="H234" s="391"/>
      <c r="J234" s="352"/>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25">
      <c r="G235" s="140"/>
      <c r="H235" s="391"/>
      <c r="J235" s="352"/>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25">
      <c r="G236" s="140"/>
      <c r="H236" s="391"/>
      <c r="J236" s="352"/>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25">
      <c r="A237" s="132"/>
      <c r="B237" s="132"/>
      <c r="C237" s="132"/>
      <c r="D237" s="132"/>
      <c r="E237" s="132"/>
      <c r="F237" s="132"/>
      <c r="G237" s="140"/>
      <c r="H237" s="391"/>
      <c r="I237" s="132"/>
      <c r="J237" s="352"/>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25">
      <c r="A238" s="132"/>
      <c r="B238" s="132"/>
      <c r="C238" s="132"/>
      <c r="D238" s="132"/>
      <c r="E238" s="132"/>
      <c r="F238" s="132"/>
      <c r="G238" s="140"/>
      <c r="H238" s="391"/>
      <c r="I238" s="132"/>
      <c r="J238" s="352"/>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25">
      <c r="G239" s="140"/>
      <c r="H239" s="391"/>
      <c r="J239" s="352"/>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25">
      <c r="A240" s="132"/>
      <c r="B240" s="132"/>
      <c r="C240" s="132"/>
      <c r="D240" s="132"/>
      <c r="E240" s="132"/>
      <c r="F240" s="132"/>
      <c r="G240" s="140"/>
      <c r="H240" s="391"/>
      <c r="I240" s="132"/>
      <c r="J240" s="352"/>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25">
      <c r="A241" s="132"/>
      <c r="B241" s="132"/>
      <c r="C241" s="132"/>
      <c r="D241" s="132"/>
      <c r="E241" s="132"/>
      <c r="F241" s="132"/>
      <c r="G241" s="140"/>
      <c r="H241" s="391"/>
      <c r="I241" s="132"/>
      <c r="J241" s="352"/>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25">
      <c r="G242" s="140"/>
      <c r="H242" s="391"/>
      <c r="J242" s="352"/>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25">
      <c r="G243" s="140"/>
      <c r="H243" s="391"/>
      <c r="J243" s="352"/>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25">
      <c r="G244" s="140"/>
      <c r="H244" s="391"/>
      <c r="J244" s="385"/>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25">
      <c r="G245" s="140"/>
      <c r="H245" s="391"/>
      <c r="J245" s="203"/>
      <c r="K245" s="137"/>
      <c r="L245" s="137"/>
      <c r="AX245"/>
      <c r="AY245"/>
    </row>
    <row r="246" spans="1:97" ht="14.25" customHeight="1" x14ac:dyDescent="0.2">
      <c r="G246" s="140"/>
      <c r="H246" s="391"/>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2">
      <c r="G247" s="140"/>
      <c r="H247" s="391"/>
      <c r="J247" s="351"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25">
      <c r="G248" s="140"/>
      <c r="H248" s="391"/>
      <c r="J248" s="352"/>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25">
      <c r="G249" s="140"/>
      <c r="H249" s="391"/>
      <c r="J249" s="352"/>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2">
      <c r="G250" s="140"/>
      <c r="H250" s="391"/>
      <c r="J250" s="352"/>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25">
      <c r="G251" s="140"/>
      <c r="H251" s="391"/>
      <c r="J251" s="352"/>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3">
      <c r="G252" s="140"/>
      <c r="H252" s="391"/>
      <c r="J252" s="352"/>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25">
      <c r="G253" s="140"/>
      <c r="H253" s="391"/>
      <c r="J253" s="352"/>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25">
      <c r="G254" s="140"/>
      <c r="H254" s="391"/>
      <c r="J254" s="352"/>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0"/>
      <c r="H255" s="391"/>
      <c r="J255" s="352"/>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25">
      <c r="G256" s="140"/>
      <c r="H256" s="391"/>
      <c r="J256" s="352"/>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25">
      <c r="G257" s="140"/>
      <c r="H257" s="391"/>
      <c r="J257" s="352"/>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0"/>
      <c r="H258" s="391"/>
      <c r="J258" s="352"/>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25">
      <c r="G259" s="140"/>
      <c r="H259" s="391"/>
      <c r="J259" s="352"/>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25">
      <c r="G260" s="140"/>
      <c r="H260" s="391"/>
      <c r="J260" s="352"/>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0"/>
      <c r="H261" s="391"/>
      <c r="J261" s="352"/>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2">
      <c r="G262" s="140"/>
      <c r="H262" s="391"/>
      <c r="J262" s="352"/>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25">
      <c r="G263" s="140"/>
      <c r="H263" s="391"/>
      <c r="J263" s="352"/>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25">
      <c r="G264" s="140"/>
      <c r="H264" s="391"/>
      <c r="J264" s="352"/>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2">
      <c r="G265" s="140"/>
      <c r="H265" s="391"/>
      <c r="J265" s="352"/>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25">
      <c r="G266" s="140"/>
      <c r="H266" s="391"/>
      <c r="J266" s="352"/>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3">
      <c r="G267" s="140"/>
      <c r="H267" s="391"/>
      <c r="J267" s="352"/>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25">
      <c r="G268" s="140"/>
      <c r="H268" s="391"/>
      <c r="J268" s="352"/>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25">
      <c r="G269" s="140"/>
      <c r="H269" s="391"/>
      <c r="J269" s="352"/>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0"/>
      <c r="H270" s="391"/>
      <c r="J270" s="352"/>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25">
      <c r="G271" s="140"/>
      <c r="H271" s="391"/>
      <c r="J271" s="352"/>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25">
      <c r="G272" s="140"/>
      <c r="H272" s="391"/>
      <c r="J272" s="352"/>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0"/>
      <c r="H273" s="391"/>
      <c r="J273" s="352"/>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25">
      <c r="G274" s="140"/>
      <c r="H274" s="391"/>
      <c r="J274" s="352"/>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25">
      <c r="G275" s="140"/>
      <c r="H275" s="391"/>
      <c r="J275" s="352"/>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0"/>
      <c r="H276" s="391"/>
      <c r="J276" s="385"/>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25">
      <c r="G277" s="140"/>
      <c r="H277" s="391"/>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
      <c r="A278" s="132" t="s">
        <v>824</v>
      </c>
      <c r="G278" s="140"/>
      <c r="H278" s="391"/>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2">
      <c r="G279" s="140"/>
      <c r="H279" s="391"/>
      <c r="J279" s="351"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25">
      <c r="G280" s="140"/>
      <c r="H280" s="391"/>
      <c r="J280" s="352"/>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25">
      <c r="G281" s="140"/>
      <c r="H281" s="391"/>
      <c r="J281" s="352"/>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2">
      <c r="G282" s="140"/>
      <c r="H282" s="391"/>
      <c r="J282" s="352"/>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25">
      <c r="G283" s="140"/>
      <c r="H283" s="391"/>
      <c r="J283" s="352"/>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25">
      <c r="G284" s="140"/>
      <c r="H284" s="391"/>
      <c r="J284" s="352"/>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2">
      <c r="G285" s="140"/>
      <c r="H285" s="391"/>
      <c r="J285" s="352"/>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2">
      <c r="G286" s="140"/>
      <c r="H286" s="391"/>
      <c r="J286" s="352"/>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25">
      <c r="G287" s="140"/>
      <c r="H287" s="391"/>
      <c r="J287" s="352"/>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2">
      <c r="G288" s="140"/>
      <c r="H288" s="391"/>
      <c r="J288" s="352"/>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2">
      <c r="G289" s="140"/>
      <c r="H289" s="391"/>
      <c r="J289" s="352"/>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25">
      <c r="G290" s="140"/>
      <c r="H290" s="391"/>
      <c r="J290" s="352"/>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2">
      <c r="G291" s="140"/>
      <c r="H291" s="391"/>
      <c r="J291" s="352"/>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2">
      <c r="G292" s="140"/>
      <c r="H292" s="391"/>
      <c r="J292" s="352"/>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2">
      <c r="G293" s="140"/>
      <c r="H293" s="391"/>
      <c r="J293" s="352"/>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2">
      <c r="G294" s="140"/>
      <c r="H294" s="391"/>
      <c r="J294" s="352"/>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25">
      <c r="G295" s="140"/>
      <c r="H295" s="391"/>
      <c r="J295" s="352"/>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25">
      <c r="G296" s="140"/>
      <c r="H296" s="391"/>
      <c r="J296" s="352"/>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2">
      <c r="G297" s="140"/>
      <c r="H297" s="391"/>
      <c r="J297" s="352"/>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25">
      <c r="G298" s="140"/>
      <c r="H298" s="391"/>
      <c r="J298" s="352"/>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25">
      <c r="G299" s="140"/>
      <c r="H299" s="391"/>
      <c r="J299" s="352"/>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2">
      <c r="G300" s="140"/>
      <c r="H300" s="391"/>
      <c r="J300" s="352"/>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2">
      <c r="G301" s="140"/>
      <c r="H301" s="391"/>
      <c r="J301" s="352"/>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25">
      <c r="G302" s="140"/>
      <c r="H302" s="391"/>
      <c r="J302" s="352"/>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2">
      <c r="G303" s="140"/>
      <c r="H303" s="391"/>
      <c r="J303" s="352"/>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2">
      <c r="G304" s="140"/>
      <c r="H304" s="391"/>
      <c r="J304" s="352"/>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25">
      <c r="G305" s="140"/>
      <c r="H305" s="391"/>
      <c r="J305" s="352"/>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2">
      <c r="G306" s="140"/>
      <c r="H306" s="391"/>
      <c r="J306" s="352"/>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2">
      <c r="G307" s="140"/>
      <c r="H307" s="391"/>
      <c r="J307" s="352"/>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0"/>
      <c r="H308" s="391"/>
      <c r="J308" s="385"/>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25">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25">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2">
      <c r="G314" s="140"/>
      <c r="H314" s="384" t="s">
        <v>893</v>
      </c>
      <c r="J314" s="351"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2">
      <c r="G315" s="140"/>
      <c r="H315" s="384"/>
      <c r="J315" s="352"/>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25">
      <c r="G316" s="140"/>
      <c r="H316" s="384"/>
      <c r="J316" s="352"/>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2">
      <c r="G317" s="140"/>
      <c r="H317" s="384"/>
      <c r="J317" s="352"/>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2">
      <c r="G318" s="140"/>
      <c r="H318" s="384"/>
      <c r="J318" s="352"/>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25">
      <c r="G319" s="140"/>
      <c r="H319" s="384"/>
      <c r="J319" s="352"/>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2">
      <c r="G320" s="140"/>
      <c r="H320" s="384"/>
      <c r="J320" s="352"/>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2">
      <c r="G321" s="140"/>
      <c r="H321" s="384"/>
      <c r="J321" s="352"/>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25">
      <c r="G322" s="140"/>
      <c r="H322" s="384"/>
      <c r="J322" s="352"/>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2">
      <c r="G323" s="140"/>
      <c r="H323" s="384"/>
      <c r="J323" s="352"/>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2">
      <c r="G324" s="140"/>
      <c r="H324" s="384"/>
      <c r="J324" s="352"/>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25">
      <c r="G325" s="140"/>
      <c r="H325" s="384"/>
      <c r="J325" s="352"/>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2">
      <c r="G326" s="140"/>
      <c r="H326" s="384"/>
      <c r="J326" s="352"/>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2">
      <c r="G327" s="140"/>
      <c r="H327" s="384"/>
      <c r="J327" s="352"/>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2">
      <c r="G328" s="140"/>
      <c r="H328" s="384"/>
      <c r="J328" s="352"/>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2">
      <c r="G329" s="140"/>
      <c r="H329" s="384"/>
      <c r="J329" s="352"/>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2">
      <c r="G330" s="140"/>
      <c r="H330" s="384"/>
      <c r="J330" s="352"/>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25">
      <c r="G331" s="140"/>
      <c r="H331" s="384"/>
      <c r="J331" s="352"/>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2">
      <c r="G332" s="140"/>
      <c r="H332" s="384"/>
      <c r="J332" s="352"/>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2">
      <c r="G333" s="140"/>
      <c r="H333" s="384"/>
      <c r="J333" s="352"/>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25">
      <c r="G334" s="140"/>
      <c r="H334" s="384"/>
      <c r="J334" s="352"/>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2">
      <c r="G335" s="140"/>
      <c r="H335" s="384"/>
      <c r="J335" s="352"/>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2">
      <c r="G336" s="140"/>
      <c r="H336" s="384"/>
      <c r="J336" s="352"/>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25">
      <c r="G337" s="140"/>
      <c r="H337" s="384"/>
      <c r="J337" s="352"/>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2">
      <c r="G338" s="140"/>
      <c r="H338" s="384"/>
      <c r="J338" s="352"/>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2">
      <c r="G339" s="140"/>
      <c r="H339" s="384"/>
      <c r="J339" s="352"/>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25">
      <c r="G340" s="140"/>
      <c r="H340" s="384"/>
      <c r="J340" s="352"/>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2">
      <c r="G341" s="140"/>
      <c r="H341" s="384"/>
      <c r="J341" s="352"/>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2">
      <c r="G342" s="140"/>
      <c r="H342" s="384"/>
      <c r="J342" s="352"/>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2">
      <c r="G343" s="140"/>
      <c r="H343" s="384"/>
      <c r="J343" s="385"/>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25">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2">
      <c r="G347" s="140"/>
      <c r="H347" s="386" t="s">
        <v>895</v>
      </c>
      <c r="J347" s="388"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2">
      <c r="G348" s="140"/>
      <c r="H348" s="386"/>
      <c r="J348" s="388"/>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25">
      <c r="G349" s="140"/>
      <c r="H349" s="386"/>
      <c r="J349" s="388"/>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2">
      <c r="G350" s="140"/>
      <c r="H350" s="386"/>
      <c r="J350" s="388"/>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2">
      <c r="G351" s="140"/>
      <c r="H351" s="386"/>
      <c r="J351" s="388"/>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25">
      <c r="G352" s="140"/>
      <c r="H352" s="386"/>
      <c r="J352" s="388"/>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2">
      <c r="G353" s="140"/>
      <c r="H353" s="386"/>
      <c r="J353" s="388"/>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2">
      <c r="G354" s="140"/>
      <c r="H354" s="386"/>
      <c r="J354" s="388"/>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25">
      <c r="G355" s="140"/>
      <c r="H355" s="386"/>
      <c r="J355" s="388"/>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2">
      <c r="G356" s="140"/>
      <c r="H356" s="386"/>
      <c r="J356" s="388"/>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2">
      <c r="G357" s="140"/>
      <c r="H357" s="386"/>
      <c r="J357" s="388"/>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25">
      <c r="G358" s="140"/>
      <c r="H358" s="386"/>
      <c r="J358" s="388"/>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2">
      <c r="G359" s="140"/>
      <c r="H359" s="386"/>
      <c r="J359" s="388"/>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2">
      <c r="G360" s="140"/>
      <c r="H360" s="386"/>
      <c r="J360" s="388"/>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25">
      <c r="G361" s="140"/>
      <c r="H361" s="386"/>
      <c r="J361" s="388"/>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2">
      <c r="G362" s="140"/>
      <c r="H362" s="386"/>
      <c r="J362" s="388"/>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2">
      <c r="G363" s="140"/>
      <c r="H363" s="386"/>
      <c r="J363" s="388"/>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25">
      <c r="G364" s="140"/>
      <c r="H364" s="386"/>
      <c r="J364" s="388"/>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2">
      <c r="G365" s="140"/>
      <c r="H365" s="386"/>
      <c r="J365" s="388"/>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2">
      <c r="G366" s="140"/>
      <c r="H366" s="386"/>
      <c r="J366" s="388"/>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25">
      <c r="G367" s="140"/>
      <c r="H367" s="386"/>
      <c r="J367" s="388"/>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2">
      <c r="G368" s="140"/>
      <c r="H368" s="386"/>
      <c r="J368" s="388"/>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2">
      <c r="G369" s="140"/>
      <c r="H369" s="386"/>
      <c r="J369" s="388"/>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25">
      <c r="G370" s="140"/>
      <c r="H370" s="386"/>
      <c r="J370" s="388"/>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2">
      <c r="G371" s="140"/>
      <c r="H371" s="386"/>
      <c r="J371" s="388"/>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2">
      <c r="G372" s="140"/>
      <c r="H372" s="386"/>
      <c r="J372" s="388"/>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25">
      <c r="G373" s="140"/>
      <c r="H373" s="386"/>
      <c r="J373" s="388"/>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2">
      <c r="G374" s="140"/>
      <c r="H374" s="386"/>
      <c r="J374" s="388"/>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2">
      <c r="G375" s="140"/>
      <c r="H375" s="386"/>
      <c r="J375" s="388"/>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25">
      <c r="G376" s="140"/>
      <c r="H376" s="387"/>
      <c r="J376" s="389"/>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2">
      <c r="G379" s="140"/>
      <c r="H379" s="390" t="s">
        <v>897</v>
      </c>
      <c r="J379" s="351"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2">
      <c r="G380" s="140"/>
      <c r="H380" s="390"/>
      <c r="J380" s="352"/>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2">
      <c r="G381" s="140"/>
      <c r="H381" s="390"/>
      <c r="J381" s="352"/>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2">
      <c r="G382" s="140"/>
      <c r="H382" s="390"/>
      <c r="J382" s="352"/>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2">
      <c r="G383" s="140"/>
      <c r="H383" s="390"/>
      <c r="J383" s="352"/>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2">
      <c r="G384" s="140"/>
      <c r="H384" s="390"/>
      <c r="J384" s="352"/>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2">
      <c r="G385" s="140"/>
      <c r="H385" s="390"/>
      <c r="J385" s="352"/>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2">
      <c r="G386" s="140"/>
      <c r="H386" s="390"/>
      <c r="J386" s="352"/>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2">
      <c r="G387" s="140"/>
      <c r="H387" s="390"/>
      <c r="J387" s="352"/>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2">
      <c r="G388" s="140"/>
      <c r="H388" s="390"/>
      <c r="J388" s="352"/>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2">
      <c r="G389" s="140"/>
      <c r="H389" s="390"/>
      <c r="J389" s="352"/>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2">
      <c r="G390" s="140"/>
      <c r="H390" s="390"/>
      <c r="J390" s="352"/>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2">
      <c r="G391" s="140"/>
      <c r="H391" s="390"/>
      <c r="J391" s="352"/>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2">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2">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
      <c r="G413" s="310"/>
      <c r="J413" s="311"/>
      <c r="K413" s="311"/>
      <c r="L413" s="311"/>
      <c r="M413" s="311"/>
      <c r="N413" s="311"/>
    </row>
    <row r="414" spans="6:42" ht="15.75" customHeight="1" thickBot="1" x14ac:dyDescent="0.25">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25">
      <c r="F415" s="252"/>
      <c r="H415" s="235"/>
      <c r="J415" s="351"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25">
      <c r="F416" s="252"/>
      <c r="H416" s="235"/>
      <c r="J416" s="352"/>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2">
      <c r="F417" s="252"/>
      <c r="H417" s="235"/>
      <c r="J417" s="352"/>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25">
      <c r="F418" s="252"/>
      <c r="H418" s="235"/>
      <c r="J418" s="127"/>
    </row>
    <row r="419" spans="6:42" ht="14.25" customHeight="1" thickTop="1" thickBot="1" x14ac:dyDescent="0.25">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25">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25">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25">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25">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25">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25">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25">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25">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25">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25">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2">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2">
      <c r="C433" s="138" t="s">
        <v>800</v>
      </c>
      <c r="G433" s="380" t="s">
        <v>916</v>
      </c>
      <c r="H433" s="381"/>
      <c r="I433" s="381"/>
      <c r="J433" s="381"/>
      <c r="K433" s="381"/>
      <c r="L433" s="381"/>
      <c r="M433" s="381"/>
      <c r="N433" s="381"/>
      <c r="O433" s="381"/>
      <c r="P433" s="381"/>
      <c r="Q433" s="381"/>
      <c r="R433" s="381"/>
      <c r="S433" s="381"/>
      <c r="T433" s="381"/>
      <c r="U433" s="381"/>
      <c r="V433" s="139"/>
      <c r="W433" s="139"/>
      <c r="X433" s="139"/>
      <c r="Y433" s="139"/>
      <c r="Z433" s="139"/>
      <c r="AA433" s="139"/>
      <c r="AB433" s="139"/>
    </row>
    <row r="434" spans="3:29" ht="14.25" customHeight="1" thickBot="1" x14ac:dyDescent="0.25">
      <c r="N434" s="312"/>
      <c r="O434" s="312"/>
      <c r="P434" s="312"/>
      <c r="Q434" s="312"/>
      <c r="R434" s="312"/>
      <c r="S434" s="312"/>
      <c r="T434" s="312"/>
      <c r="U434" s="312"/>
    </row>
    <row r="435" spans="3:29" ht="14.25" customHeight="1" x14ac:dyDescent="0.2">
      <c r="H435" s="371" t="s">
        <v>917</v>
      </c>
      <c r="I435" s="372"/>
      <c r="J435" s="372"/>
      <c r="K435" s="372"/>
      <c r="L435" s="372"/>
      <c r="M435" s="372"/>
      <c r="N435" s="374" t="s">
        <v>918</v>
      </c>
      <c r="O435" s="375"/>
      <c r="P435" s="375"/>
      <c r="Q435" s="375"/>
      <c r="R435" s="376"/>
      <c r="S435" s="313" t="s">
        <v>919</v>
      </c>
      <c r="T435" s="313" t="s">
        <v>920</v>
      </c>
      <c r="U435" s="314"/>
      <c r="V435" s="315"/>
      <c r="W435" s="315"/>
      <c r="X435" s="315"/>
      <c r="Y435" s="315"/>
      <c r="Z435" s="315"/>
      <c r="AA435" s="315"/>
      <c r="AB435" s="316"/>
    </row>
    <row r="436" spans="3:29" ht="14.25" customHeight="1" x14ac:dyDescent="0.25">
      <c r="H436" s="353" t="s">
        <v>943</v>
      </c>
      <c r="I436" s="354"/>
      <c r="J436" s="354"/>
      <c r="K436" s="354"/>
      <c r="L436" s="354"/>
      <c r="M436" s="355"/>
      <c r="N436" s="382" t="s">
        <v>956</v>
      </c>
      <c r="O436" s="383"/>
      <c r="P436" s="383"/>
      <c r="Q436" s="383"/>
      <c r="R436" s="383"/>
      <c r="S436" s="317"/>
      <c r="T436" s="317"/>
      <c r="U436" s="318"/>
      <c r="V436" s="318"/>
      <c r="W436" s="318"/>
      <c r="X436" s="318"/>
      <c r="Y436" s="318"/>
      <c r="Z436" s="318"/>
      <c r="AA436" s="318"/>
      <c r="AB436" s="319"/>
      <c r="AC436" s="132" t="s">
        <v>957</v>
      </c>
    </row>
    <row r="437" spans="3:29" ht="14.25" customHeight="1" x14ac:dyDescent="0.2">
      <c r="H437" s="353" t="s">
        <v>886</v>
      </c>
      <c r="I437" s="354"/>
      <c r="J437" s="354"/>
      <c r="K437" s="354"/>
      <c r="L437" s="354"/>
      <c r="M437" s="355"/>
      <c r="N437" s="377" t="s">
        <v>958</v>
      </c>
      <c r="O437" s="378"/>
      <c r="P437" s="378"/>
      <c r="Q437" s="378"/>
      <c r="R437" s="378"/>
      <c r="S437" s="320"/>
      <c r="T437" s="320"/>
      <c r="U437" s="321"/>
      <c r="V437" s="321"/>
      <c r="W437" s="321"/>
      <c r="X437" s="321"/>
      <c r="Y437" s="321"/>
      <c r="Z437" s="321"/>
      <c r="AA437" s="321"/>
      <c r="AB437" s="322"/>
    </row>
    <row r="438" spans="3:29" ht="30.4" customHeight="1" x14ac:dyDescent="0.25">
      <c r="H438" s="353" t="s">
        <v>890</v>
      </c>
      <c r="I438" s="354"/>
      <c r="J438" s="354"/>
      <c r="K438" s="354"/>
      <c r="L438" s="354"/>
      <c r="M438" s="355"/>
      <c r="N438" s="368" t="s">
        <v>959</v>
      </c>
      <c r="O438" s="369"/>
      <c r="P438" s="369"/>
      <c r="Q438" s="369"/>
      <c r="R438" s="370"/>
      <c r="S438" s="323"/>
      <c r="T438" s="323"/>
      <c r="U438" s="324"/>
      <c r="V438" s="324"/>
      <c r="W438" s="324"/>
      <c r="X438" s="324"/>
      <c r="Y438" s="324"/>
      <c r="Z438" s="324"/>
      <c r="AA438" s="324"/>
      <c r="AB438" s="325"/>
      <c r="AC438" s="132" t="s">
        <v>960</v>
      </c>
    </row>
    <row r="439" spans="3:29" ht="32.65" customHeight="1" x14ac:dyDescent="0.25">
      <c r="H439" s="353" t="s">
        <v>925</v>
      </c>
      <c r="I439" s="354"/>
      <c r="J439" s="354"/>
      <c r="K439" s="354"/>
      <c r="L439" s="354"/>
      <c r="M439" s="355"/>
      <c r="N439" s="368" t="s">
        <v>959</v>
      </c>
      <c r="O439" s="369"/>
      <c r="P439" s="369"/>
      <c r="Q439" s="369"/>
      <c r="R439" s="370"/>
      <c r="S439" s="326"/>
      <c r="T439" s="326"/>
      <c r="U439" s="327"/>
      <c r="V439" s="327"/>
      <c r="W439" s="327"/>
      <c r="X439" s="327"/>
      <c r="Y439" s="327"/>
      <c r="Z439" s="327"/>
      <c r="AA439" s="327"/>
      <c r="AB439" s="328"/>
      <c r="AC439" s="132" t="s">
        <v>960</v>
      </c>
    </row>
    <row r="440" spans="3:29" ht="14.25" customHeight="1" x14ac:dyDescent="0.2">
      <c r="H440" s="353" t="s">
        <v>926</v>
      </c>
      <c r="I440" s="354"/>
      <c r="J440" s="354"/>
      <c r="K440" s="354"/>
      <c r="L440" s="354"/>
      <c r="M440" s="355"/>
      <c r="N440" s="358" t="s">
        <v>927</v>
      </c>
      <c r="O440" s="359"/>
      <c r="P440" s="359"/>
      <c r="Q440" s="359"/>
      <c r="R440" s="359"/>
      <c r="S440" s="329"/>
      <c r="T440" s="329"/>
      <c r="U440" s="330"/>
      <c r="V440" s="330"/>
      <c r="W440" s="330"/>
      <c r="X440" s="330"/>
      <c r="Y440" s="330"/>
      <c r="Z440" s="330"/>
      <c r="AA440" s="330"/>
      <c r="AB440" s="331"/>
    </row>
    <row r="441" spans="3:29" ht="14.25" customHeight="1" thickBot="1" x14ac:dyDescent="0.25">
      <c r="H441" s="360" t="s">
        <v>928</v>
      </c>
      <c r="I441" s="361"/>
      <c r="J441" s="361"/>
      <c r="K441" s="361"/>
      <c r="L441" s="361"/>
      <c r="M441" s="362"/>
      <c r="N441" s="363" t="s">
        <v>927</v>
      </c>
      <c r="O441" s="364"/>
      <c r="P441" s="364"/>
      <c r="Q441" s="364"/>
      <c r="R441" s="364"/>
      <c r="S441" s="332"/>
      <c r="T441" s="333"/>
      <c r="U441" s="333"/>
      <c r="V441" s="334"/>
      <c r="W441" s="334"/>
      <c r="X441" s="334"/>
      <c r="Y441" s="334"/>
      <c r="Z441" s="334"/>
      <c r="AA441" s="334"/>
      <c r="AB441" s="335"/>
    </row>
    <row r="442" spans="3:29" ht="14.25" customHeight="1" thickBot="1" x14ac:dyDescent="0.25">
      <c r="H442" s="379"/>
      <c r="I442" s="379"/>
      <c r="J442" s="379"/>
      <c r="K442" s="379"/>
      <c r="L442" s="379"/>
      <c r="M442" s="379"/>
      <c r="N442" s="336"/>
      <c r="O442" s="336"/>
      <c r="P442" s="336"/>
      <c r="Q442" s="336"/>
      <c r="R442" s="336"/>
      <c r="S442" s="336"/>
      <c r="T442" s="336"/>
      <c r="U442" s="337"/>
      <c r="V442" s="337"/>
      <c r="W442" s="337"/>
      <c r="X442" s="337"/>
      <c r="Y442" s="337"/>
      <c r="Z442" s="337"/>
      <c r="AA442" s="337"/>
      <c r="AB442" s="337"/>
    </row>
    <row r="443" spans="3:29" ht="14.25" customHeight="1" x14ac:dyDescent="0.2">
      <c r="H443" s="371" t="s">
        <v>929</v>
      </c>
      <c r="I443" s="372"/>
      <c r="J443" s="372"/>
      <c r="K443" s="372"/>
      <c r="L443" s="372"/>
      <c r="M443" s="373"/>
      <c r="N443" s="374" t="s">
        <v>918</v>
      </c>
      <c r="O443" s="375"/>
      <c r="P443" s="375"/>
      <c r="Q443" s="375"/>
      <c r="R443" s="376"/>
      <c r="S443" s="313" t="s">
        <v>919</v>
      </c>
      <c r="T443" s="313" t="s">
        <v>920</v>
      </c>
      <c r="U443" s="338"/>
      <c r="V443" s="338"/>
      <c r="W443" s="338"/>
      <c r="X443" s="338"/>
      <c r="Y443" s="338"/>
      <c r="Z443" s="338"/>
      <c r="AA443" s="338"/>
      <c r="AB443" s="339"/>
    </row>
    <row r="444" spans="3:29" ht="14.25" customHeight="1" x14ac:dyDescent="0.2">
      <c r="H444" s="353" t="s">
        <v>886</v>
      </c>
      <c r="I444" s="354"/>
      <c r="J444" s="354"/>
      <c r="K444" s="354"/>
      <c r="L444" s="354"/>
      <c r="M444" s="355"/>
      <c r="N444" s="356" t="s">
        <v>961</v>
      </c>
      <c r="O444" s="357"/>
      <c r="P444" s="357"/>
      <c r="Q444" s="357"/>
      <c r="R444" s="357"/>
      <c r="S444" s="329"/>
      <c r="T444" s="329"/>
      <c r="U444" s="330"/>
      <c r="V444" s="330"/>
      <c r="W444" s="330"/>
      <c r="X444" s="330"/>
      <c r="Y444" s="330"/>
      <c r="Z444" s="330"/>
      <c r="AA444" s="330"/>
      <c r="AB444" s="340"/>
    </row>
    <row r="445" spans="3:29" ht="14.25" customHeight="1" x14ac:dyDescent="0.2">
      <c r="H445" s="353" t="s">
        <v>890</v>
      </c>
      <c r="I445" s="354"/>
      <c r="J445" s="354"/>
      <c r="K445" s="354"/>
      <c r="L445" s="354"/>
      <c r="M445" s="355"/>
      <c r="N445" s="356" t="s">
        <v>962</v>
      </c>
      <c r="O445" s="357"/>
      <c r="P445" s="357"/>
      <c r="Q445" s="357"/>
      <c r="R445" s="357"/>
      <c r="S445" s="329"/>
      <c r="T445" s="329"/>
      <c r="U445" s="330"/>
      <c r="V445" s="330"/>
      <c r="W445" s="330"/>
      <c r="X445" s="330"/>
      <c r="Y445" s="330"/>
      <c r="Z445" s="330"/>
      <c r="AA445" s="330"/>
      <c r="AB445" s="340"/>
    </row>
    <row r="446" spans="3:29" ht="30.4" customHeight="1" x14ac:dyDescent="0.25">
      <c r="H446" s="365" t="s">
        <v>932</v>
      </c>
      <c r="I446" s="366"/>
      <c r="J446" s="366"/>
      <c r="K446" s="366"/>
      <c r="L446" s="366"/>
      <c r="M446" s="367"/>
      <c r="N446" s="368" t="s">
        <v>959</v>
      </c>
      <c r="O446" s="369"/>
      <c r="P446" s="369"/>
      <c r="Q446" s="369"/>
      <c r="R446" s="370"/>
      <c r="S446" s="256"/>
      <c r="T446" s="263"/>
      <c r="U446" s="256"/>
      <c r="V446" s="256"/>
      <c r="W446" s="256"/>
      <c r="X446" s="256"/>
      <c r="Y446" s="256"/>
      <c r="Z446" s="256"/>
      <c r="AA446" s="256"/>
      <c r="AB446" s="257"/>
    </row>
    <row r="447" spans="3:29" ht="30.75" customHeight="1" x14ac:dyDescent="0.2">
      <c r="H447" s="353" t="s">
        <v>925</v>
      </c>
      <c r="I447" s="354"/>
      <c r="J447" s="354"/>
      <c r="K447" s="354"/>
      <c r="L447" s="354"/>
      <c r="M447" s="355"/>
      <c r="N447" s="356" t="s">
        <v>962</v>
      </c>
      <c r="O447" s="357"/>
      <c r="P447" s="357"/>
      <c r="Q447" s="357"/>
      <c r="R447" s="357"/>
      <c r="S447" s="329"/>
      <c r="T447" s="329"/>
      <c r="U447" s="330"/>
      <c r="V447" s="330"/>
      <c r="W447" s="330"/>
      <c r="X447" s="330"/>
      <c r="Y447" s="330"/>
      <c r="Z447" s="330"/>
      <c r="AA447" s="330"/>
      <c r="AB447" s="340"/>
    </row>
    <row r="448" spans="3:29" ht="13.5" customHeight="1" x14ac:dyDescent="0.2">
      <c r="H448" s="353" t="s">
        <v>926</v>
      </c>
      <c r="I448" s="354"/>
      <c r="J448" s="354"/>
      <c r="K448" s="354"/>
      <c r="L448" s="354"/>
      <c r="M448" s="355"/>
      <c r="N448" s="358" t="s">
        <v>927</v>
      </c>
      <c r="O448" s="359"/>
      <c r="P448" s="359"/>
      <c r="Q448" s="359"/>
      <c r="R448" s="359"/>
      <c r="S448" s="329"/>
      <c r="T448" s="329"/>
      <c r="U448" s="330"/>
      <c r="V448" s="330"/>
      <c r="W448" s="330"/>
      <c r="X448" s="330"/>
      <c r="Y448" s="330"/>
      <c r="Z448" s="330"/>
      <c r="AA448" s="330"/>
      <c r="AB448" s="340"/>
    </row>
    <row r="449" spans="8:28" ht="14.25" customHeight="1" thickBot="1" x14ac:dyDescent="0.25">
      <c r="H449" s="360" t="s">
        <v>934</v>
      </c>
      <c r="I449" s="361"/>
      <c r="J449" s="361"/>
      <c r="K449" s="361"/>
      <c r="L449" s="361"/>
      <c r="M449" s="362"/>
      <c r="N449" s="363" t="s">
        <v>927</v>
      </c>
      <c r="O449" s="364"/>
      <c r="P449" s="364"/>
      <c r="Q449" s="364"/>
      <c r="R449" s="364"/>
      <c r="S449" s="333"/>
      <c r="T449" s="333"/>
      <c r="U449" s="333"/>
      <c r="V449" s="334"/>
      <c r="W449" s="334"/>
      <c r="X449" s="334"/>
      <c r="Y449" s="334"/>
      <c r="Z449" s="334"/>
      <c r="AA449" s="334"/>
      <c r="AB449" s="335"/>
    </row>
    <row r="453" spans="8:28" ht="14.25" customHeight="1" x14ac:dyDescent="0.2">
      <c r="S453" s="132" t="s">
        <v>824</v>
      </c>
    </row>
    <row r="455" spans="8:28" ht="14.25" customHeight="1" x14ac:dyDescent="0.2">
      <c r="N455" s="341"/>
    </row>
    <row r="457" spans="8:28" ht="14.25" customHeight="1" x14ac:dyDescent="0.2">
      <c r="M457" s="341"/>
    </row>
    <row r="702" spans="13:44" ht="14.25" customHeight="1" x14ac:dyDescent="0.2">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x14ac:dyDescent="0.25">
      <c r="A1" s="130" t="s">
        <v>773</v>
      </c>
      <c r="B1" s="130"/>
      <c r="C1" s="130"/>
      <c r="D1" s="130"/>
      <c r="E1" s="130"/>
      <c r="F1" s="130"/>
      <c r="G1" s="130"/>
      <c r="H1" s="130"/>
      <c r="I1" s="131"/>
      <c r="M1" s="133" t="s">
        <v>796</v>
      </c>
    </row>
    <row r="2" spans="1:110"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25">
      <c r="A3"/>
      <c r="B3"/>
      <c r="C3"/>
      <c r="D3"/>
      <c r="E3"/>
      <c r="U3" s="136" t="s">
        <v>798</v>
      </c>
    </row>
    <row r="4" spans="1:110" ht="14.25" customHeight="1" x14ac:dyDescent="0.2">
      <c r="J4" s="137"/>
      <c r="U4" s="406" t="s">
        <v>799</v>
      </c>
    </row>
    <row r="5" spans="1:110" ht="14.25" customHeight="1" x14ac:dyDescent="0.2">
      <c r="U5" s="407"/>
    </row>
    <row r="7" spans="1:110" ht="14.25" customHeight="1" x14ac:dyDescent="0.25">
      <c r="B7" s="138" t="s">
        <v>800</v>
      </c>
      <c r="G7" s="381" t="s">
        <v>801</v>
      </c>
      <c r="H7" s="468"/>
      <c r="I7" s="468"/>
      <c r="J7" s="468"/>
      <c r="K7" s="468"/>
      <c r="L7" s="468"/>
      <c r="M7" s="468"/>
      <c r="N7" s="468"/>
      <c r="O7" s="468"/>
      <c r="P7" s="468"/>
      <c r="Q7" s="468"/>
      <c r="R7" s="468"/>
      <c r="S7" s="468"/>
      <c r="T7" s="468"/>
      <c r="U7" s="468"/>
      <c r="V7" s="468"/>
      <c r="W7" s="468"/>
      <c r="X7" s="469"/>
    </row>
    <row r="8" spans="1:110" ht="14.25" customHeight="1" thickBot="1" x14ac:dyDescent="0.25">
      <c r="G8" s="140"/>
      <c r="X8" s="141"/>
    </row>
    <row r="9" spans="1:110" ht="14.25" customHeight="1" thickBot="1" x14ac:dyDescent="0.25">
      <c r="G9" s="140"/>
      <c r="H9" s="470" t="s">
        <v>802</v>
      </c>
      <c r="J9" s="411" t="s">
        <v>803</v>
      </c>
      <c r="K9" s="412"/>
      <c r="L9" s="413"/>
      <c r="M9" s="472">
        <v>2021</v>
      </c>
      <c r="N9" s="473"/>
      <c r="O9" s="473"/>
      <c r="P9" s="474"/>
      <c r="R9" s="142"/>
      <c r="X9" s="141"/>
    </row>
    <row r="10" spans="1:110" ht="14.25" customHeight="1" thickBot="1" x14ac:dyDescent="0.3">
      <c r="G10" s="140"/>
      <c r="H10" s="471"/>
      <c r="J10" s="143" t="s">
        <v>804</v>
      </c>
      <c r="P10" s="141"/>
      <c r="R10"/>
      <c r="S10"/>
      <c r="T10"/>
      <c r="U10"/>
      <c r="V10"/>
      <c r="X10" s="141"/>
      <c r="AB10"/>
      <c r="AC10"/>
    </row>
    <row r="11" spans="1:110" ht="14.25" customHeight="1" x14ac:dyDescent="0.25">
      <c r="G11" s="140"/>
      <c r="H11" s="471"/>
      <c r="J11" s="144" t="s">
        <v>805</v>
      </c>
      <c r="K11" s="145"/>
      <c r="L11" s="145"/>
      <c r="M11" s="145"/>
      <c r="N11" s="145"/>
      <c r="P11"/>
      <c r="Q11"/>
      <c r="R11"/>
      <c r="S11"/>
      <c r="T11"/>
      <c r="X11" s="141"/>
    </row>
    <row r="12" spans="1:110" ht="13.5" customHeight="1" thickBot="1" x14ac:dyDescent="0.25">
      <c r="G12" s="140"/>
      <c r="H12" s="471"/>
      <c r="X12" s="141"/>
    </row>
    <row r="13" spans="1:110" ht="45.75" customHeight="1" thickBot="1" x14ac:dyDescent="0.25">
      <c r="G13" s="140"/>
      <c r="H13" s="471"/>
      <c r="J13" s="388" t="s">
        <v>806</v>
      </c>
      <c r="K13" s="147" t="s">
        <v>807</v>
      </c>
      <c r="L13" s="147" t="s">
        <v>808</v>
      </c>
      <c r="M13" s="147" t="s">
        <v>809</v>
      </c>
      <c r="N13" s="147" t="s">
        <v>810</v>
      </c>
      <c r="O13" s="147" t="s">
        <v>811</v>
      </c>
      <c r="P13" s="147" t="s">
        <v>812</v>
      </c>
      <c r="Q13" s="147" t="s">
        <v>813</v>
      </c>
      <c r="R13" s="147" t="s">
        <v>814</v>
      </c>
      <c r="X13" s="141"/>
    </row>
    <row r="14" spans="1:110" ht="14.25" customHeight="1" x14ac:dyDescent="0.2">
      <c r="G14" s="140"/>
      <c r="H14" s="471"/>
      <c r="J14" s="388"/>
      <c r="K14" s="148" t="s">
        <v>815</v>
      </c>
      <c r="L14" s="148" t="s">
        <v>816</v>
      </c>
      <c r="M14" s="148" t="s">
        <v>817</v>
      </c>
      <c r="N14" s="148" t="s">
        <v>818</v>
      </c>
      <c r="O14" s="148" t="s">
        <v>819</v>
      </c>
      <c r="P14" s="148" t="s">
        <v>817</v>
      </c>
      <c r="Q14" s="148" t="s">
        <v>820</v>
      </c>
      <c r="R14" s="149">
        <v>9.5</v>
      </c>
      <c r="S14" s="150"/>
      <c r="X14" s="141"/>
    </row>
    <row r="15" spans="1:110" ht="14.25" customHeight="1" x14ac:dyDescent="0.2">
      <c r="G15" s="140"/>
      <c r="H15" s="471"/>
      <c r="J15" s="388"/>
      <c r="K15" s="151" t="s">
        <v>821</v>
      </c>
      <c r="L15" s="151" t="s">
        <v>816</v>
      </c>
      <c r="M15" s="151" t="s">
        <v>822</v>
      </c>
      <c r="N15" s="151" t="s">
        <v>818</v>
      </c>
      <c r="O15" s="151" t="s">
        <v>819</v>
      </c>
      <c r="P15" s="151" t="s">
        <v>822</v>
      </c>
      <c r="Q15" s="151" t="s">
        <v>823</v>
      </c>
      <c r="R15" s="152">
        <v>8.9</v>
      </c>
      <c r="X15" s="141"/>
      <c r="AA15" s="132" t="s">
        <v>824</v>
      </c>
    </row>
    <row r="16" spans="1:110" ht="14.25" customHeight="1" x14ac:dyDescent="0.2">
      <c r="G16" s="140"/>
      <c r="H16" s="471"/>
      <c r="J16" s="388"/>
      <c r="K16" s="153" t="s">
        <v>825</v>
      </c>
      <c r="L16" s="153" t="s">
        <v>816</v>
      </c>
      <c r="M16" s="153" t="s">
        <v>826</v>
      </c>
      <c r="N16" s="153" t="s">
        <v>818</v>
      </c>
      <c r="O16" s="153" t="s">
        <v>819</v>
      </c>
      <c r="P16" s="153" t="s">
        <v>826</v>
      </c>
      <c r="Q16" s="153" t="s">
        <v>827</v>
      </c>
      <c r="R16" s="154">
        <v>8.6999999999999993</v>
      </c>
      <c r="X16" s="141"/>
    </row>
    <row r="17" spans="7:29" ht="14.25" customHeight="1" x14ac:dyDescent="0.2">
      <c r="G17" s="140"/>
      <c r="H17" s="471"/>
      <c r="J17" s="388"/>
      <c r="K17" s="151" t="s">
        <v>828</v>
      </c>
      <c r="L17" s="151" t="s">
        <v>816</v>
      </c>
      <c r="M17" s="151" t="s">
        <v>829</v>
      </c>
      <c r="N17" s="151" t="s">
        <v>818</v>
      </c>
      <c r="O17" s="151" t="s">
        <v>819</v>
      </c>
      <c r="P17" s="151" t="s">
        <v>829</v>
      </c>
      <c r="Q17" s="151" t="s">
        <v>830</v>
      </c>
      <c r="R17" s="152">
        <v>8.5</v>
      </c>
      <c r="X17" s="141"/>
    </row>
    <row r="18" spans="7:29" ht="14.25" customHeight="1" x14ac:dyDescent="0.2">
      <c r="G18" s="140"/>
      <c r="H18" s="471"/>
      <c r="J18" s="388"/>
      <c r="K18" s="153" t="s">
        <v>831</v>
      </c>
      <c r="L18" s="153" t="s">
        <v>816</v>
      </c>
      <c r="M18" s="153" t="s">
        <v>832</v>
      </c>
      <c r="N18" s="153" t="s">
        <v>818</v>
      </c>
      <c r="O18" s="153" t="s">
        <v>819</v>
      </c>
      <c r="P18" s="153" t="s">
        <v>832</v>
      </c>
      <c r="Q18" s="153" t="s">
        <v>833</v>
      </c>
      <c r="R18" s="154">
        <v>8.1999999999999993</v>
      </c>
    </row>
    <row r="19" spans="7:29" ht="14.25" customHeight="1" x14ac:dyDescent="0.2">
      <c r="G19" s="140"/>
      <c r="H19" s="471"/>
      <c r="J19" s="388"/>
      <c r="K19" s="155" t="s">
        <v>834</v>
      </c>
      <c r="L19" s="155" t="s">
        <v>816</v>
      </c>
      <c r="M19" s="155" t="s">
        <v>835</v>
      </c>
      <c r="N19" s="155" t="s">
        <v>818</v>
      </c>
      <c r="O19" s="155" t="s">
        <v>819</v>
      </c>
      <c r="P19" s="155" t="s">
        <v>835</v>
      </c>
      <c r="Q19" s="155" t="s">
        <v>836</v>
      </c>
      <c r="R19" s="156">
        <v>7.8</v>
      </c>
    </row>
    <row r="20" spans="7:29" ht="14.25" customHeight="1" x14ac:dyDescent="0.2">
      <c r="G20" s="140"/>
      <c r="H20" s="471"/>
      <c r="J20" s="388"/>
      <c r="K20" s="153" t="s">
        <v>837</v>
      </c>
      <c r="L20" s="153" t="s">
        <v>816</v>
      </c>
      <c r="M20" s="153" t="s">
        <v>838</v>
      </c>
      <c r="N20" s="153" t="s">
        <v>818</v>
      </c>
      <c r="O20" s="153" t="s">
        <v>819</v>
      </c>
      <c r="P20" s="153" t="s">
        <v>838</v>
      </c>
      <c r="Q20" s="153" t="s">
        <v>839</v>
      </c>
      <c r="R20" s="154">
        <v>7.4</v>
      </c>
    </row>
    <row r="21" spans="7:29" ht="14.25" customHeight="1" x14ac:dyDescent="0.2">
      <c r="G21" s="140"/>
      <c r="H21" s="471"/>
      <c r="J21" s="388"/>
      <c r="K21" s="151" t="s">
        <v>840</v>
      </c>
      <c r="L21" s="151" t="s">
        <v>841</v>
      </c>
      <c r="M21" s="151" t="s">
        <v>842</v>
      </c>
      <c r="N21" s="151" t="s">
        <v>818</v>
      </c>
      <c r="O21" s="151" t="s">
        <v>819</v>
      </c>
      <c r="P21" s="151" t="s">
        <v>842</v>
      </c>
      <c r="Q21" s="151" t="s">
        <v>843</v>
      </c>
      <c r="R21" s="152">
        <v>6.8</v>
      </c>
    </row>
    <row r="22" spans="7:29" ht="14.25" customHeight="1" x14ac:dyDescent="0.2">
      <c r="G22" s="140"/>
      <c r="H22" s="471"/>
      <c r="J22" s="388"/>
      <c r="K22" s="153" t="s">
        <v>844</v>
      </c>
      <c r="L22" s="153" t="s">
        <v>845</v>
      </c>
      <c r="M22" s="153" t="s">
        <v>846</v>
      </c>
      <c r="N22" s="153" t="s">
        <v>818</v>
      </c>
      <c r="O22" s="153" t="s">
        <v>819</v>
      </c>
      <c r="P22" s="153" t="s">
        <v>846</v>
      </c>
      <c r="Q22" s="153" t="s">
        <v>847</v>
      </c>
      <c r="R22" s="154">
        <v>6.2</v>
      </c>
    </row>
    <row r="23" spans="7:29" ht="14.25" customHeight="1" thickBot="1" x14ac:dyDescent="0.25">
      <c r="G23" s="140"/>
      <c r="H23" s="471"/>
      <c r="J23" s="388"/>
      <c r="K23" s="157" t="s">
        <v>848</v>
      </c>
      <c r="L23" s="157" t="s">
        <v>849</v>
      </c>
      <c r="M23" s="157" t="s">
        <v>850</v>
      </c>
      <c r="N23" s="157" t="s">
        <v>818</v>
      </c>
      <c r="O23" s="157" t="s">
        <v>819</v>
      </c>
      <c r="P23" s="157" t="s">
        <v>850</v>
      </c>
      <c r="Q23" s="157" t="s">
        <v>851</v>
      </c>
      <c r="R23" s="158">
        <v>5.2</v>
      </c>
    </row>
    <row r="24" spans="7:29" ht="14.25" customHeight="1" x14ac:dyDescent="0.2">
      <c r="G24" s="140"/>
      <c r="H24" s="471"/>
      <c r="J24" s="388"/>
    </row>
    <row r="25" spans="7:29" ht="14.25" customHeight="1" x14ac:dyDescent="0.2">
      <c r="G25" s="140"/>
      <c r="H25" s="471"/>
      <c r="J25" s="388"/>
      <c r="P25" s="132" t="s">
        <v>852</v>
      </c>
      <c r="U25" s="141"/>
    </row>
    <row r="26" spans="7:29" ht="14.25" customHeight="1" x14ac:dyDescent="0.2">
      <c r="G26" s="140"/>
    </row>
    <row r="27" spans="7:29" ht="14.25" customHeight="1" thickBot="1" x14ac:dyDescent="0.25">
      <c r="G27" s="140"/>
      <c r="Q27" s="132" t="s">
        <v>853</v>
      </c>
      <c r="S27" s="159" t="s">
        <v>965</v>
      </c>
    </row>
    <row r="28" spans="7:29" ht="14.25" customHeight="1" x14ac:dyDescent="0.2">
      <c r="G28" s="140"/>
      <c r="H28" s="460" t="s">
        <v>854</v>
      </c>
      <c r="J28" s="394" t="s">
        <v>855</v>
      </c>
      <c r="K28" s="395"/>
      <c r="L28" s="395"/>
      <c r="M28" s="395"/>
      <c r="N28" s="395"/>
      <c r="O28" s="396"/>
      <c r="Q28" s="132" t="s">
        <v>856</v>
      </c>
      <c r="S28" s="160">
        <v>20</v>
      </c>
    </row>
    <row r="29" spans="7:29" ht="14.25" customHeight="1" thickBot="1" x14ac:dyDescent="0.25">
      <c r="G29" s="140"/>
      <c r="H29" s="461"/>
      <c r="J29" s="161" t="s">
        <v>857</v>
      </c>
      <c r="K29" s="162"/>
      <c r="L29" s="162"/>
      <c r="M29" s="162"/>
      <c r="N29" s="162"/>
      <c r="O29" s="163">
        <v>20</v>
      </c>
      <c r="Z29" s="164"/>
      <c r="AA29" s="164"/>
      <c r="AB29" s="164"/>
      <c r="AC29" s="164"/>
    </row>
    <row r="30" spans="7:29" ht="14.25" customHeight="1" x14ac:dyDescent="0.2">
      <c r="G30" s="140"/>
      <c r="H30" s="461"/>
      <c r="J30" s="165" t="s">
        <v>858</v>
      </c>
      <c r="K30" s="166"/>
      <c r="L30" s="166"/>
      <c r="M30" s="166"/>
      <c r="N30" s="166"/>
      <c r="O30" s="167">
        <v>5</v>
      </c>
    </row>
    <row r="31" spans="7:29" ht="14.25" customHeight="1" thickBot="1" x14ac:dyDescent="0.25">
      <c r="G31" s="140"/>
      <c r="H31" s="461"/>
      <c r="J31" s="462" t="s">
        <v>859</v>
      </c>
      <c r="K31" s="463"/>
      <c r="L31" s="463"/>
      <c r="M31" s="463"/>
      <c r="N31" s="463"/>
      <c r="O31" s="168">
        <v>0.02</v>
      </c>
    </row>
    <row r="32" spans="7:29" ht="14.25" customHeight="1" x14ac:dyDescent="0.2">
      <c r="G32" s="140"/>
      <c r="H32" s="461"/>
      <c r="J32" s="169" t="s">
        <v>860</v>
      </c>
      <c r="K32" s="170"/>
      <c r="L32" s="170"/>
      <c r="N32" s="171"/>
      <c r="O32" s="172">
        <v>3</v>
      </c>
    </row>
    <row r="33" spans="7:42" ht="26.25" customHeight="1" x14ac:dyDescent="0.2">
      <c r="G33" s="140"/>
      <c r="H33" s="461"/>
      <c r="J33" s="173" t="s">
        <v>172</v>
      </c>
      <c r="K33" s="174" t="s">
        <v>861</v>
      </c>
      <c r="L33" s="464" t="s">
        <v>862</v>
      </c>
      <c r="M33" s="466" t="s">
        <v>863</v>
      </c>
    </row>
    <row r="34" spans="7:42" ht="26.25" customHeight="1" x14ac:dyDescent="0.2">
      <c r="G34" s="140"/>
      <c r="H34" s="461"/>
      <c r="J34" s="175" t="s">
        <v>864</v>
      </c>
      <c r="K34" s="176" t="s">
        <v>865</v>
      </c>
      <c r="L34" s="465"/>
      <c r="M34" s="467"/>
    </row>
    <row r="35" spans="7:42" ht="14.25" customHeight="1" x14ac:dyDescent="0.2">
      <c r="G35" s="140"/>
      <c r="H35" s="461"/>
      <c r="J35" s="177">
        <v>0</v>
      </c>
      <c r="K35" s="178">
        <v>0.8</v>
      </c>
      <c r="L35" s="178">
        <v>0.8</v>
      </c>
      <c r="M35" s="179">
        <v>0.19999999999999996</v>
      </c>
    </row>
    <row r="36" spans="7:42" ht="14.25" customHeight="1" x14ac:dyDescent="0.2">
      <c r="G36" s="140"/>
      <c r="H36" s="461"/>
      <c r="J36" s="180">
        <v>1</v>
      </c>
      <c r="K36" s="181">
        <v>0.1</v>
      </c>
      <c r="L36" s="181">
        <v>0.8</v>
      </c>
      <c r="M36" s="179">
        <v>0.19999999999999996</v>
      </c>
      <c r="O36" s="182"/>
    </row>
    <row r="37" spans="7:42" ht="14.25" customHeight="1" thickBot="1" x14ac:dyDescent="0.25">
      <c r="G37" s="140"/>
      <c r="H37" s="461"/>
      <c r="J37" s="183">
        <v>2</v>
      </c>
      <c r="K37" s="184">
        <v>0.1</v>
      </c>
      <c r="L37" s="184">
        <v>0.8</v>
      </c>
      <c r="M37" s="185">
        <v>0.19999999999999996</v>
      </c>
    </row>
    <row r="38" spans="7:42" ht="14.25" customHeight="1" x14ac:dyDescent="0.2">
      <c r="G38" s="140"/>
      <c r="H38" s="461"/>
      <c r="M38" s="186"/>
    </row>
    <row r="39" spans="7:42" ht="14.25" customHeight="1" x14ac:dyDescent="0.25">
      <c r="H39" s="461"/>
      <c r="P39"/>
      <c r="Q39"/>
      <c r="R39"/>
      <c r="S39"/>
      <c r="T39"/>
    </row>
    <row r="40" spans="7:42" ht="14.25" customHeight="1" x14ac:dyDescent="0.2">
      <c r="H40" s="461"/>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2">
      <c r="H41" s="461"/>
      <c r="J41" s="388"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2">
      <c r="H42" s="461"/>
      <c r="J42" s="388"/>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2">
      <c r="H43" s="461"/>
      <c r="J43" s="388"/>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2">
      <c r="H44" s="461"/>
      <c r="J44" s="388"/>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25">
      <c r="H45" s="461"/>
      <c r="J45" s="388"/>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25">
      <c r="H46" s="461"/>
      <c r="J46" s="388"/>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25">
      <c r="H47" s="461"/>
      <c r="J47" s="388"/>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2">
      <c r="H48" s="461"/>
      <c r="J48" s="388"/>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2">
      <c r="H49" s="461"/>
      <c r="J49" s="388"/>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2">
      <c r="H50" s="461"/>
      <c r="J50" s="388"/>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2">
      <c r="H51" s="461"/>
      <c r="J51" s="388"/>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25">
      <c r="H52" s="461"/>
      <c r="J52" s="388"/>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25">
      <c r="H53" s="461"/>
      <c r="J53" s="388"/>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25">
      <c r="H54" s="461"/>
      <c r="J54" s="388"/>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2">
      <c r="H55" s="461"/>
      <c r="J55" s="388"/>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2">
      <c r="H56" s="461"/>
      <c r="J56" s="388"/>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2">
      <c r="H57" s="461"/>
      <c r="J57" s="388"/>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2">
      <c r="H58" s="461"/>
      <c r="J58" s="388"/>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2">
      <c r="H59" s="461"/>
      <c r="J59" s="388"/>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2">
      <c r="H60" s="461"/>
      <c r="J60" s="388"/>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2">
      <c r="H61" s="461"/>
      <c r="J61" s="388"/>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25">
      <c r="H62" s="461"/>
      <c r="J62" s="388"/>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25">
      <c r="H63" s="461"/>
      <c r="J63" s="388"/>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25">
      <c r="H64" s="461"/>
      <c r="J64" s="388"/>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2">
      <c r="H65" s="461"/>
      <c r="J65" s="388"/>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2">
      <c r="H66" s="461"/>
      <c r="J66" s="388"/>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2">
      <c r="H67" s="461"/>
      <c r="J67" s="388"/>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2">
      <c r="H68" s="461"/>
      <c r="J68" s="388"/>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2">
      <c r="H69" s="461"/>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2">
      <c r="H70" s="461"/>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
      <c r="X71" s="192"/>
    </row>
    <row r="72" spans="4:44" ht="14.25" customHeight="1" x14ac:dyDescent="0.2">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2">
      <c r="D73" s="138" t="s">
        <v>800</v>
      </c>
      <c r="G73" s="381" t="s">
        <v>883</v>
      </c>
      <c r="H73" s="381"/>
      <c r="I73" s="381"/>
      <c r="J73" s="381"/>
      <c r="K73" s="381"/>
      <c r="L73" s="381"/>
      <c r="M73" s="381"/>
      <c r="N73" s="381"/>
      <c r="O73" s="381"/>
      <c r="P73" s="381"/>
      <c r="Q73" s="381"/>
      <c r="R73" s="381"/>
      <c r="S73" s="381"/>
      <c r="T73" s="381"/>
      <c r="U73" s="381"/>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
      <c r="G74" s="140"/>
      <c r="M74" s="132" t="s">
        <v>884</v>
      </c>
    </row>
    <row r="75" spans="4:44" ht="14.25" customHeight="1" thickBot="1" x14ac:dyDescent="0.25">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2">
      <c r="G76" s="140"/>
      <c r="H76" s="391" t="s">
        <v>885</v>
      </c>
      <c r="J76" s="351"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2">
      <c r="G77" s="140"/>
      <c r="H77" s="391"/>
      <c r="J77" s="352"/>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25">
      <c r="G78" s="140"/>
      <c r="H78" s="391"/>
      <c r="J78" s="352"/>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2">
      <c r="G79" s="140"/>
      <c r="H79" s="391"/>
      <c r="J79" s="352"/>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2">
      <c r="G80" s="140"/>
      <c r="H80" s="391"/>
      <c r="J80" s="352"/>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25">
      <c r="G81" s="140"/>
      <c r="H81" s="391"/>
      <c r="J81" s="352"/>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2">
      <c r="G82" s="140"/>
      <c r="H82" s="391"/>
      <c r="J82" s="352"/>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2">
      <c r="G83" s="140"/>
      <c r="H83" s="391"/>
      <c r="J83" s="352"/>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25">
      <c r="G84" s="140"/>
      <c r="H84" s="391"/>
      <c r="J84" s="352"/>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2">
      <c r="G85" s="140"/>
      <c r="H85" s="391"/>
      <c r="J85" s="352"/>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2">
      <c r="G86" s="140"/>
      <c r="H86" s="391"/>
      <c r="J86" s="352"/>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25">
      <c r="G87" s="140"/>
      <c r="H87" s="391"/>
      <c r="J87" s="352"/>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2">
      <c r="G88" s="140"/>
      <c r="H88" s="391"/>
      <c r="J88" s="352"/>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2">
      <c r="G89" s="140"/>
      <c r="H89" s="391"/>
      <c r="J89" s="352"/>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25">
      <c r="G90" s="140"/>
      <c r="H90" s="391"/>
      <c r="J90" s="352"/>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2">
      <c r="G91" s="140"/>
      <c r="H91" s="391"/>
      <c r="J91" s="352"/>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2">
      <c r="G92" s="140"/>
      <c r="H92" s="391"/>
      <c r="J92" s="352"/>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25">
      <c r="G93" s="140"/>
      <c r="H93" s="391"/>
      <c r="J93" s="352"/>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2">
      <c r="G94" s="140"/>
      <c r="H94" s="391"/>
      <c r="J94" s="352"/>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2">
      <c r="G95" s="140"/>
      <c r="H95" s="391"/>
      <c r="J95" s="352"/>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25">
      <c r="G96" s="140"/>
      <c r="H96" s="391"/>
      <c r="J96" s="352"/>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2">
      <c r="G97" s="140"/>
      <c r="H97" s="391"/>
      <c r="J97" s="352"/>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2">
      <c r="G98" s="140"/>
      <c r="H98" s="391"/>
      <c r="J98" s="352"/>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25">
      <c r="G99" s="140"/>
      <c r="H99" s="391"/>
      <c r="J99" s="352"/>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2">
      <c r="G100" s="140"/>
      <c r="H100" s="391"/>
      <c r="J100" s="352"/>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25">
      <c r="G101" s="140"/>
      <c r="H101" s="391"/>
      <c r="J101" s="352"/>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25">
      <c r="G102" s="140"/>
      <c r="H102" s="391"/>
      <c r="J102" s="352"/>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2">
      <c r="G103" s="140"/>
      <c r="H103" s="391"/>
      <c r="J103" s="352"/>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2">
      <c r="G104" s="140"/>
      <c r="H104" s="391"/>
      <c r="J104" s="352"/>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2">
      <c r="G105" s="140"/>
      <c r="H105" s="391"/>
      <c r="J105" s="385"/>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2">
      <c r="G106" s="140"/>
      <c r="H106" s="391"/>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
      <c r="G107" s="140"/>
      <c r="H107" s="391"/>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2">
      <c r="G108" s="140"/>
      <c r="H108" s="391"/>
      <c r="J108" s="351"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2">
      <c r="G109" s="140"/>
      <c r="H109" s="391"/>
      <c r="J109" s="352"/>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25">
      <c r="G110" s="140"/>
      <c r="H110" s="391"/>
      <c r="J110" s="352"/>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2">
      <c r="G111" s="140"/>
      <c r="H111" s="391"/>
      <c r="J111" s="352"/>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2">
      <c r="G112" s="140"/>
      <c r="H112" s="391"/>
      <c r="J112" s="352"/>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25">
      <c r="G113" s="140"/>
      <c r="H113" s="391"/>
      <c r="J113" s="352"/>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2">
      <c r="G114" s="140"/>
      <c r="H114" s="391"/>
      <c r="J114" s="352"/>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2">
      <c r="G115" s="140"/>
      <c r="H115" s="391"/>
      <c r="J115" s="352"/>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25">
      <c r="G116" s="140"/>
      <c r="H116" s="391"/>
      <c r="J116" s="352"/>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2">
      <c r="G117" s="140"/>
      <c r="H117" s="391"/>
      <c r="J117" s="352"/>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2">
      <c r="G118" s="140"/>
      <c r="H118" s="391"/>
      <c r="J118" s="352"/>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25">
      <c r="G119" s="140"/>
      <c r="H119" s="391"/>
      <c r="J119" s="352"/>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2">
      <c r="G120" s="140"/>
      <c r="H120" s="391"/>
      <c r="J120" s="352"/>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2">
      <c r="G121" s="140"/>
      <c r="H121" s="391"/>
      <c r="J121" s="352"/>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25">
      <c r="G122" s="140"/>
      <c r="H122" s="391"/>
      <c r="J122" s="352"/>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2">
      <c r="G123" s="140"/>
      <c r="H123" s="391"/>
      <c r="J123" s="352"/>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25">
      <c r="A124" s="132"/>
      <c r="B124" s="132"/>
      <c r="C124" s="132"/>
      <c r="D124" s="132"/>
      <c r="E124" s="132"/>
      <c r="F124" s="132"/>
      <c r="G124" s="140"/>
      <c r="H124" s="391"/>
      <c r="I124" s="132"/>
      <c r="J124" s="352"/>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25">
      <c r="A125" s="132"/>
      <c r="B125" s="132"/>
      <c r="C125" s="132"/>
      <c r="D125" s="132"/>
      <c r="E125" s="132"/>
      <c r="F125" s="132"/>
      <c r="G125" s="140"/>
      <c r="H125" s="391"/>
      <c r="I125" s="132"/>
      <c r="J125" s="352"/>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2">
      <c r="G126" s="140"/>
      <c r="H126" s="391"/>
      <c r="J126" s="352"/>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2">
      <c r="G127" s="140"/>
      <c r="H127" s="391"/>
      <c r="J127" s="352"/>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25">
      <c r="G128" s="140"/>
      <c r="H128" s="391"/>
      <c r="J128" s="352"/>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2">
      <c r="G129" s="140"/>
      <c r="H129" s="391"/>
      <c r="J129" s="352"/>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2">
      <c r="G130" s="140"/>
      <c r="H130" s="391"/>
      <c r="J130" s="352"/>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25">
      <c r="G131" s="140"/>
      <c r="H131" s="391"/>
      <c r="J131" s="352"/>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2">
      <c r="G132" s="140"/>
      <c r="H132" s="391"/>
      <c r="J132" s="352"/>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2">
      <c r="G133" s="140"/>
      <c r="H133" s="391"/>
      <c r="J133" s="352"/>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25">
      <c r="G134" s="140"/>
      <c r="H134" s="391"/>
      <c r="J134" s="352"/>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2">
      <c r="G135" s="140"/>
      <c r="H135" s="391"/>
      <c r="J135" s="352"/>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2">
      <c r="G136" s="140"/>
      <c r="H136" s="391"/>
      <c r="J136" s="352"/>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2">
      <c r="G137" s="140"/>
      <c r="H137" s="391"/>
      <c r="J137" s="385"/>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2">
      <c r="G138" s="140"/>
      <c r="H138" s="391"/>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
      <c r="G139" s="140"/>
      <c r="H139" s="391"/>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2">
      <c r="G140" s="140"/>
      <c r="H140" s="391"/>
      <c r="J140" s="351"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2">
      <c r="G141" s="140"/>
      <c r="H141" s="391"/>
      <c r="J141" s="352"/>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25">
      <c r="G142" s="140"/>
      <c r="H142" s="391"/>
      <c r="J142" s="352"/>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2">
      <c r="G143" s="140"/>
      <c r="H143" s="391"/>
      <c r="J143" s="352"/>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2">
      <c r="G144" s="140"/>
      <c r="H144" s="391"/>
      <c r="J144" s="352"/>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25">
      <c r="G145" s="140"/>
      <c r="H145" s="391"/>
      <c r="J145" s="352"/>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2">
      <c r="G146" s="140"/>
      <c r="H146" s="391"/>
      <c r="J146" s="352"/>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2">
      <c r="G147" s="140"/>
      <c r="H147" s="391"/>
      <c r="J147" s="352"/>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25">
      <c r="G148" s="140"/>
      <c r="H148" s="391"/>
      <c r="J148" s="352"/>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2">
      <c r="G149" s="140"/>
      <c r="H149" s="391"/>
      <c r="J149" s="352"/>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2">
      <c r="G150" s="140"/>
      <c r="H150" s="391"/>
      <c r="J150" s="352"/>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25">
      <c r="G151" s="140"/>
      <c r="H151" s="391"/>
      <c r="J151" s="352"/>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2">
      <c r="G152" s="140"/>
      <c r="H152" s="391"/>
      <c r="J152" s="352"/>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2">
      <c r="G153" s="140"/>
      <c r="H153" s="391"/>
      <c r="J153" s="352"/>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25">
      <c r="G154" s="140"/>
      <c r="H154" s="391"/>
      <c r="J154" s="352"/>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2">
      <c r="G155" s="140"/>
      <c r="H155" s="391"/>
      <c r="J155" s="352"/>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2">
      <c r="G156" s="140"/>
      <c r="H156" s="391"/>
      <c r="J156" s="352"/>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25">
      <c r="G157" s="140"/>
      <c r="H157" s="391"/>
      <c r="J157" s="352"/>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2">
      <c r="G158" s="140"/>
      <c r="H158" s="391"/>
      <c r="J158" s="352"/>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2">
      <c r="G159" s="140"/>
      <c r="H159" s="391"/>
      <c r="J159" s="352"/>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25">
      <c r="G160" s="140"/>
      <c r="H160" s="391"/>
      <c r="J160" s="352"/>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2">
      <c r="G161" s="140"/>
      <c r="H161" s="391"/>
      <c r="J161" s="352"/>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2">
      <c r="G162" s="140"/>
      <c r="H162" s="391"/>
      <c r="J162" s="352"/>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25">
      <c r="G163" s="140"/>
      <c r="H163" s="391"/>
      <c r="J163" s="352"/>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2">
      <c r="G164" s="140"/>
      <c r="H164" s="391"/>
      <c r="J164" s="352"/>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2">
      <c r="G165" s="140"/>
      <c r="H165" s="391"/>
      <c r="J165" s="352"/>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25">
      <c r="G166" s="140"/>
      <c r="H166" s="391"/>
      <c r="J166" s="352"/>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2">
      <c r="G167" s="140"/>
      <c r="H167" s="391"/>
      <c r="J167" s="352"/>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2">
      <c r="G168" s="140"/>
      <c r="H168" s="391"/>
      <c r="J168" s="352"/>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2">
      <c r="G169" s="140"/>
      <c r="H169" s="391"/>
      <c r="J169" s="385"/>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2">
      <c r="G170" s="140"/>
      <c r="H170" s="391"/>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
      <c r="G171" s="140"/>
      <c r="H171" s="391"/>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2">
      <c r="G172" s="140"/>
      <c r="H172" s="391"/>
      <c r="J172" s="351"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2">
      <c r="G173" s="140"/>
      <c r="H173" s="391"/>
      <c r="J173" s="352"/>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25">
      <c r="G174" s="140"/>
      <c r="H174" s="391"/>
      <c r="J174" s="352"/>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2">
      <c r="G175" s="140"/>
      <c r="H175" s="391"/>
      <c r="J175" s="352"/>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2">
      <c r="G176" s="140"/>
      <c r="H176" s="391"/>
      <c r="J176" s="352"/>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25">
      <c r="G177" s="140"/>
      <c r="H177" s="391"/>
      <c r="J177" s="352"/>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2">
      <c r="G178" s="140"/>
      <c r="H178" s="391"/>
      <c r="J178" s="352"/>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2">
      <c r="G179" s="140"/>
      <c r="H179" s="391"/>
      <c r="J179" s="352"/>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25">
      <c r="G180" s="140"/>
      <c r="H180" s="391"/>
      <c r="J180" s="352"/>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2">
      <c r="G181" s="140"/>
      <c r="H181" s="391"/>
      <c r="J181" s="352"/>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2">
      <c r="G182" s="140"/>
      <c r="H182" s="391"/>
      <c r="J182" s="352"/>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25">
      <c r="G183" s="140"/>
      <c r="H183" s="391"/>
      <c r="J183" s="352"/>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2">
      <c r="G184" s="140"/>
      <c r="H184" s="391"/>
      <c r="J184" s="352"/>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2">
      <c r="G185" s="140"/>
      <c r="H185" s="391"/>
      <c r="J185" s="352"/>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25">
      <c r="G186" s="140"/>
      <c r="H186" s="391"/>
      <c r="J186" s="352"/>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2">
      <c r="G187" s="140"/>
      <c r="H187" s="391"/>
      <c r="J187" s="352"/>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2">
      <c r="G188" s="140"/>
      <c r="H188" s="391"/>
      <c r="J188" s="352"/>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25">
      <c r="G189" s="140"/>
      <c r="H189" s="391"/>
      <c r="J189" s="352"/>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2">
      <c r="G190" s="140"/>
      <c r="H190" s="391"/>
      <c r="J190" s="352"/>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2">
      <c r="G191" s="140"/>
      <c r="H191" s="391"/>
      <c r="J191" s="352"/>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25">
      <c r="G192" s="140"/>
      <c r="H192" s="391"/>
      <c r="J192" s="352"/>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2">
      <c r="G193" s="140"/>
      <c r="H193" s="391"/>
      <c r="J193" s="352"/>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2">
      <c r="G194" s="140"/>
      <c r="H194" s="391"/>
      <c r="J194" s="352"/>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25">
      <c r="G195" s="140"/>
      <c r="H195" s="391"/>
      <c r="J195" s="352"/>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2">
      <c r="G196" s="140"/>
      <c r="H196" s="391"/>
      <c r="J196" s="352"/>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2">
      <c r="G197" s="140"/>
      <c r="H197" s="391"/>
      <c r="J197" s="352"/>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25">
      <c r="G198" s="140"/>
      <c r="H198" s="391"/>
      <c r="J198" s="352"/>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2">
      <c r="G199" s="140"/>
      <c r="H199" s="391"/>
      <c r="J199" s="352"/>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2">
      <c r="G200" s="140"/>
      <c r="H200" s="391"/>
      <c r="J200" s="352"/>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2">
      <c r="G201" s="140"/>
      <c r="H201" s="391"/>
      <c r="J201" s="385"/>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2">
      <c r="G202" s="140"/>
      <c r="H202" s="391"/>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2">
      <c r="G203" s="140"/>
      <c r="H203" s="391"/>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2">
      <c r="G204" s="140"/>
      <c r="H204" s="391"/>
      <c r="J204" s="351"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2">
      <c r="G205" s="140"/>
      <c r="H205" s="391"/>
      <c r="J205" s="352"/>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25">
      <c r="G206" s="140"/>
      <c r="H206" s="391"/>
      <c r="J206" s="352"/>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2">
      <c r="G207" s="140"/>
      <c r="H207" s="391"/>
      <c r="J207" s="352"/>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2">
      <c r="G208" s="140"/>
      <c r="H208" s="391"/>
      <c r="J208" s="352"/>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25">
      <c r="G209" s="140"/>
      <c r="H209" s="391"/>
      <c r="J209" s="352"/>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2">
      <c r="G210" s="140"/>
      <c r="H210" s="391"/>
      <c r="J210" s="352"/>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2">
      <c r="G211" s="140"/>
      <c r="H211" s="391"/>
      <c r="J211" s="352"/>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25">
      <c r="G212" s="140"/>
      <c r="H212" s="391"/>
      <c r="J212" s="352"/>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2">
      <c r="G213" s="140"/>
      <c r="H213" s="391"/>
      <c r="J213" s="352"/>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2">
      <c r="G214" s="140"/>
      <c r="H214" s="391"/>
      <c r="J214" s="352"/>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25">
      <c r="G215" s="140"/>
      <c r="H215" s="391"/>
      <c r="J215" s="352"/>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2">
      <c r="G216" s="140"/>
      <c r="H216" s="391"/>
      <c r="J216" s="352"/>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2">
      <c r="G217" s="140"/>
      <c r="H217" s="391"/>
      <c r="J217" s="352"/>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25">
      <c r="G218" s="140"/>
      <c r="H218" s="391"/>
      <c r="J218" s="352"/>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2">
      <c r="G219" s="140"/>
      <c r="H219" s="391"/>
      <c r="J219" s="352"/>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2">
      <c r="G220" s="140"/>
      <c r="H220" s="391"/>
      <c r="J220" s="352"/>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25">
      <c r="G221" s="140"/>
      <c r="H221" s="391"/>
      <c r="J221" s="352"/>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2">
      <c r="G222" s="140"/>
      <c r="H222" s="391"/>
      <c r="J222" s="352"/>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2">
      <c r="G223" s="140"/>
      <c r="H223" s="391"/>
      <c r="J223" s="352"/>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25">
      <c r="G224" s="140"/>
      <c r="H224" s="391"/>
      <c r="J224" s="352"/>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2">
      <c r="G225" s="140"/>
      <c r="H225" s="391"/>
      <c r="J225" s="352"/>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2">
      <c r="G226" s="140"/>
      <c r="H226" s="391"/>
      <c r="J226" s="352"/>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25">
      <c r="G227" s="140"/>
      <c r="H227" s="391"/>
      <c r="J227" s="352"/>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2">
      <c r="G228" s="140"/>
      <c r="H228" s="391"/>
      <c r="J228" s="352"/>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2">
      <c r="G229" s="140"/>
      <c r="H229" s="391"/>
      <c r="J229" s="352"/>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25">
      <c r="G230" s="140"/>
      <c r="H230" s="391"/>
      <c r="J230" s="352"/>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2">
      <c r="G231" s="140"/>
      <c r="H231" s="391"/>
      <c r="J231" s="352"/>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2">
      <c r="G232" s="140"/>
      <c r="H232" s="391"/>
      <c r="J232" s="352"/>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25">
      <c r="G233" s="140"/>
      <c r="H233" s="391"/>
      <c r="J233" s="385"/>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2">
      <c r="G234" s="140"/>
      <c r="H234" s="391"/>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2">
      <c r="G235" s="140"/>
      <c r="H235" s="391"/>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2">
      <c r="G236" s="140"/>
      <c r="H236" s="391"/>
      <c r="J236" s="351"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2">
      <c r="G237" s="140"/>
      <c r="H237" s="391"/>
      <c r="J237" s="352"/>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25">
      <c r="G238" s="140"/>
      <c r="H238" s="391"/>
      <c r="J238" s="352"/>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2">
      <c r="G239" s="140"/>
      <c r="H239" s="391"/>
      <c r="J239" s="352"/>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2">
      <c r="G240" s="140"/>
      <c r="H240" s="391"/>
      <c r="J240" s="352"/>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25">
      <c r="G241" s="140"/>
      <c r="H241" s="391"/>
      <c r="J241" s="352"/>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2">
      <c r="G242" s="140"/>
      <c r="H242" s="391"/>
      <c r="J242" s="352"/>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2">
      <c r="G243" s="140"/>
      <c r="H243" s="391"/>
      <c r="J243" s="352"/>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25">
      <c r="G244" s="140"/>
      <c r="H244" s="391"/>
      <c r="J244" s="352"/>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2">
      <c r="G245" s="140"/>
      <c r="H245" s="391"/>
      <c r="J245" s="352"/>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2">
      <c r="G246" s="140"/>
      <c r="H246" s="391"/>
      <c r="J246" s="352"/>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25">
      <c r="G247" s="140"/>
      <c r="H247" s="391"/>
      <c r="J247" s="352"/>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2">
      <c r="G248" s="140"/>
      <c r="H248" s="391"/>
      <c r="J248" s="352"/>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2">
      <c r="G249" s="140"/>
      <c r="H249" s="391"/>
      <c r="J249" s="352"/>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25">
      <c r="G250" s="140"/>
      <c r="H250" s="391"/>
      <c r="J250" s="352"/>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2">
      <c r="G251" s="140"/>
      <c r="H251" s="391"/>
      <c r="J251" s="352"/>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2">
      <c r="G252" s="140"/>
      <c r="H252" s="391"/>
      <c r="J252" s="352"/>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25">
      <c r="G253" s="140"/>
      <c r="H253" s="391"/>
      <c r="J253" s="352"/>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2">
      <c r="G254" s="140"/>
      <c r="H254" s="391"/>
      <c r="J254" s="352"/>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2">
      <c r="G255" s="140"/>
      <c r="H255" s="391"/>
      <c r="J255" s="352"/>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25">
      <c r="G256" s="140"/>
      <c r="H256" s="391"/>
      <c r="J256" s="352"/>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2">
      <c r="G257" s="140"/>
      <c r="H257" s="391"/>
      <c r="J257" s="352"/>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2">
      <c r="G258" s="140"/>
      <c r="H258" s="391"/>
      <c r="J258" s="352"/>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25">
      <c r="G259" s="140"/>
      <c r="H259" s="391"/>
      <c r="J259" s="352"/>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2">
      <c r="G260" s="140"/>
      <c r="H260" s="391"/>
      <c r="J260" s="352"/>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2">
      <c r="G261" s="140"/>
      <c r="H261" s="391"/>
      <c r="J261" s="352"/>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25">
      <c r="G262" s="140"/>
      <c r="H262" s="391"/>
      <c r="J262" s="352"/>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2">
      <c r="G263" s="140"/>
      <c r="H263" s="391"/>
      <c r="J263" s="352"/>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2">
      <c r="G264" s="140"/>
      <c r="H264" s="391"/>
      <c r="J264" s="352"/>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25">
      <c r="G265" s="140"/>
      <c r="H265" s="391"/>
      <c r="J265" s="385"/>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2">
      <c r="G266" s="140"/>
      <c r="H266" s="391"/>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
      <c r="G267" s="140"/>
      <c r="H267" s="391"/>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2">
      <c r="G268" s="140"/>
      <c r="H268" s="391"/>
      <c r="J268" s="351"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2">
      <c r="G269" s="140"/>
      <c r="H269" s="391"/>
      <c r="J269" s="352"/>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25">
      <c r="G270" s="140"/>
      <c r="H270" s="391"/>
      <c r="J270" s="352"/>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2">
      <c r="G271" s="140"/>
      <c r="H271" s="391"/>
      <c r="J271" s="352"/>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2">
      <c r="G272" s="140"/>
      <c r="H272" s="391"/>
      <c r="J272" s="352"/>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25">
      <c r="G273" s="140"/>
      <c r="H273" s="391"/>
      <c r="J273" s="352"/>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2">
      <c r="G274" s="140"/>
      <c r="H274" s="391"/>
      <c r="J274" s="352"/>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2">
      <c r="G275" s="140"/>
      <c r="H275" s="391"/>
      <c r="J275" s="352"/>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25">
      <c r="G276" s="140"/>
      <c r="H276" s="391"/>
      <c r="J276" s="352"/>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2">
      <c r="G277" s="140"/>
      <c r="H277" s="391"/>
      <c r="J277" s="352"/>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2">
      <c r="G278" s="140"/>
      <c r="H278" s="391"/>
      <c r="J278" s="352"/>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25">
      <c r="G279" s="140"/>
      <c r="H279" s="391"/>
      <c r="J279" s="352"/>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2">
      <c r="G280" s="140"/>
      <c r="H280" s="391"/>
      <c r="J280" s="352"/>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2">
      <c r="G281" s="140"/>
      <c r="H281" s="391"/>
      <c r="J281" s="352"/>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25">
      <c r="G282" s="140"/>
      <c r="H282" s="391"/>
      <c r="J282" s="352"/>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2">
      <c r="G283" s="140"/>
      <c r="H283" s="391"/>
      <c r="J283" s="352"/>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2">
      <c r="G284" s="140"/>
      <c r="H284" s="391"/>
      <c r="J284" s="352"/>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25">
      <c r="G285" s="140"/>
      <c r="H285" s="391"/>
      <c r="J285" s="352"/>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2">
      <c r="G286" s="140"/>
      <c r="H286" s="391"/>
      <c r="J286" s="352"/>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2">
      <c r="G287" s="140"/>
      <c r="H287" s="391"/>
      <c r="J287" s="352"/>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25">
      <c r="G288" s="140"/>
      <c r="H288" s="391"/>
      <c r="J288" s="352"/>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2">
      <c r="G289" s="140"/>
      <c r="H289" s="391"/>
      <c r="J289" s="352"/>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2">
      <c r="G290" s="140"/>
      <c r="H290" s="391"/>
      <c r="J290" s="352"/>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25">
      <c r="G291" s="140"/>
      <c r="H291" s="391"/>
      <c r="J291" s="352"/>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2">
      <c r="G292" s="140"/>
      <c r="H292" s="391"/>
      <c r="J292" s="352"/>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2">
      <c r="G293" s="140"/>
      <c r="H293" s="391"/>
      <c r="J293" s="352"/>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25">
      <c r="G294" s="140"/>
      <c r="H294" s="391"/>
      <c r="J294" s="352"/>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2">
      <c r="G295" s="140"/>
      <c r="H295" s="391"/>
      <c r="J295" s="352"/>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2">
      <c r="G296" s="140"/>
      <c r="H296" s="391"/>
      <c r="J296" s="352"/>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2">
      <c r="G297" s="140"/>
      <c r="H297" s="391"/>
      <c r="J297" s="385"/>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25">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
      <c r="G299" s="140"/>
      <c r="H299" s="233"/>
      <c r="I299" s="233"/>
    </row>
    <row r="300" spans="7:42" ht="14.25" customHeight="1" x14ac:dyDescent="0.2">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2">
      <c r="G301" s="140"/>
      <c r="H301" s="458" t="s">
        <v>893</v>
      </c>
      <c r="J301" s="351"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2">
      <c r="G302" s="140"/>
      <c r="H302" s="458"/>
      <c r="J302" s="352"/>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25">
      <c r="G303" s="140"/>
      <c r="H303" s="458"/>
      <c r="J303" s="352"/>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2">
      <c r="G304" s="140"/>
      <c r="H304" s="458"/>
      <c r="J304" s="352"/>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2">
      <c r="G305" s="140"/>
      <c r="H305" s="458"/>
      <c r="J305" s="352"/>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25">
      <c r="G306" s="140"/>
      <c r="H306" s="458"/>
      <c r="J306" s="352"/>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2">
      <c r="G307" s="140"/>
      <c r="H307" s="458"/>
      <c r="J307" s="352"/>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2">
      <c r="G308" s="140"/>
      <c r="H308" s="458"/>
      <c r="J308" s="352"/>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25">
      <c r="G309" s="140"/>
      <c r="H309" s="458"/>
      <c r="J309" s="352"/>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2">
      <c r="G310" s="140"/>
      <c r="H310" s="458"/>
      <c r="J310" s="352"/>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2">
      <c r="G311" s="140"/>
      <c r="H311" s="458"/>
      <c r="J311" s="352"/>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25">
      <c r="G312" s="140"/>
      <c r="H312" s="458"/>
      <c r="J312" s="352"/>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2">
      <c r="G313" s="140"/>
      <c r="H313" s="458"/>
      <c r="J313" s="352"/>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2">
      <c r="G314" s="140"/>
      <c r="H314" s="458"/>
      <c r="J314" s="352"/>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25">
      <c r="G315" s="140"/>
      <c r="H315" s="458"/>
      <c r="J315" s="352"/>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2">
      <c r="G316" s="140"/>
      <c r="H316" s="458"/>
      <c r="J316" s="352"/>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2">
      <c r="G317" s="140"/>
      <c r="H317" s="458"/>
      <c r="J317" s="352"/>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25">
      <c r="G318" s="140"/>
      <c r="H318" s="458"/>
      <c r="J318" s="352"/>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2">
      <c r="G319" s="140"/>
      <c r="H319" s="458"/>
      <c r="J319" s="352"/>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2">
      <c r="G320" s="140"/>
      <c r="H320" s="458"/>
      <c r="J320" s="352"/>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25">
      <c r="G321" s="140"/>
      <c r="H321" s="458"/>
      <c r="J321" s="352"/>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2">
      <c r="G322" s="140"/>
      <c r="H322" s="458"/>
      <c r="J322" s="352"/>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2">
      <c r="G323" s="140"/>
      <c r="H323" s="458"/>
      <c r="J323" s="352"/>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25">
      <c r="G324" s="140"/>
      <c r="H324" s="458"/>
      <c r="J324" s="352"/>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2">
      <c r="G325" s="140"/>
      <c r="H325" s="458"/>
      <c r="J325" s="352"/>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2">
      <c r="G326" s="140"/>
      <c r="H326" s="458"/>
      <c r="J326" s="352"/>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25">
      <c r="G327" s="140"/>
      <c r="H327" s="458"/>
      <c r="J327" s="352"/>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2">
      <c r="G328" s="140"/>
      <c r="H328" s="458"/>
      <c r="J328" s="352"/>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2">
      <c r="G329" s="140"/>
      <c r="H329" s="458"/>
      <c r="J329" s="352"/>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2">
      <c r="G330" s="140"/>
      <c r="H330" s="458"/>
      <c r="J330" s="385"/>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25">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25">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2">
      <c r="G334" s="140"/>
      <c r="H334" s="386" t="s">
        <v>895</v>
      </c>
      <c r="J334" s="351"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2">
      <c r="G335" s="140"/>
      <c r="H335" s="386"/>
      <c r="J335" s="352"/>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25">
      <c r="G336" s="140"/>
      <c r="H336" s="386"/>
      <c r="J336" s="352"/>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2">
      <c r="G337" s="140"/>
      <c r="H337" s="386"/>
      <c r="J337" s="352"/>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2">
      <c r="G338" s="140"/>
      <c r="H338" s="386"/>
      <c r="J338" s="352"/>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25">
      <c r="G339" s="140"/>
      <c r="H339" s="386"/>
      <c r="J339" s="352"/>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2">
      <c r="G340" s="140"/>
      <c r="H340" s="386"/>
      <c r="J340" s="352"/>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2">
      <c r="G341" s="140"/>
      <c r="H341" s="386"/>
      <c r="J341" s="352"/>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25">
      <c r="G342" s="140"/>
      <c r="H342" s="386"/>
      <c r="J342" s="352"/>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2">
      <c r="G343" s="140"/>
      <c r="H343" s="386"/>
      <c r="J343" s="352"/>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2">
      <c r="G344" s="140"/>
      <c r="H344" s="386"/>
      <c r="J344" s="352"/>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25">
      <c r="G345" s="140"/>
      <c r="H345" s="386"/>
      <c r="J345" s="352"/>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2">
      <c r="G346" s="140"/>
      <c r="H346" s="386"/>
      <c r="J346" s="352"/>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2">
      <c r="G347" s="140"/>
      <c r="H347" s="386"/>
      <c r="J347" s="352"/>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25">
      <c r="G348" s="140"/>
      <c r="H348" s="386"/>
      <c r="J348" s="352"/>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2">
      <c r="G349" s="140"/>
      <c r="H349" s="386"/>
      <c r="J349" s="352"/>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2">
      <c r="G350" s="140"/>
      <c r="H350" s="386"/>
      <c r="J350" s="352"/>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25">
      <c r="G351" s="140"/>
      <c r="H351" s="386"/>
      <c r="J351" s="352"/>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2">
      <c r="G352" s="140"/>
      <c r="H352" s="386"/>
      <c r="J352" s="352"/>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2">
      <c r="G353" s="140"/>
      <c r="H353" s="386"/>
      <c r="J353" s="352"/>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25">
      <c r="G354" s="140"/>
      <c r="H354" s="386"/>
      <c r="J354" s="352"/>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2">
      <c r="G355" s="140"/>
      <c r="H355" s="386"/>
      <c r="J355" s="352"/>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2">
      <c r="G356" s="140"/>
      <c r="H356" s="386"/>
      <c r="J356" s="352"/>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25">
      <c r="G357" s="140"/>
      <c r="H357" s="386"/>
      <c r="J357" s="352"/>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2">
      <c r="G358" s="140"/>
      <c r="H358" s="386"/>
      <c r="J358" s="352"/>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2">
      <c r="G359" s="140"/>
      <c r="H359" s="386"/>
      <c r="J359" s="352"/>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25">
      <c r="G360" s="140"/>
      <c r="H360" s="386"/>
      <c r="J360" s="352"/>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2">
      <c r="G361" s="140"/>
      <c r="H361" s="386"/>
      <c r="J361" s="352"/>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2">
      <c r="G362" s="140"/>
      <c r="H362" s="386"/>
      <c r="J362" s="352"/>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2">
      <c r="G363" s="140"/>
      <c r="H363" s="386"/>
      <c r="J363" s="385"/>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25">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2">
      <c r="G367" s="140"/>
      <c r="H367" s="390" t="s">
        <v>897</v>
      </c>
      <c r="J367" s="351"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2">
      <c r="G368" s="140"/>
      <c r="H368" s="390"/>
      <c r="J368" s="352"/>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2">
      <c r="G369" s="140"/>
      <c r="H369" s="390"/>
      <c r="J369" s="352"/>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2">
      <c r="G370" s="140"/>
      <c r="H370" s="390"/>
      <c r="J370" s="352"/>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2">
      <c r="G371" s="140"/>
      <c r="H371" s="390"/>
      <c r="J371" s="352"/>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2">
      <c r="G372" s="140"/>
      <c r="H372" s="390"/>
      <c r="J372" s="352"/>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2">
      <c r="G373" s="140"/>
      <c r="H373" s="390"/>
      <c r="J373" s="352"/>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2">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2">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2">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2">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2">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2">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2">
      <c r="G380" s="140"/>
      <c r="H380" s="235"/>
      <c r="I380" s="241" t="s">
        <v>903</v>
      </c>
      <c r="J380" s="459"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
      <c r="G381" s="140"/>
      <c r="H381" s="235"/>
      <c r="I381" s="132">
        <v>0.2</v>
      </c>
      <c r="J381" s="459"/>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
      <c r="G382" s="140"/>
      <c r="H382" s="235"/>
      <c r="I382" s="132">
        <v>0.32</v>
      </c>
      <c r="J382" s="459"/>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
      <c r="G383" s="140"/>
      <c r="H383" s="235"/>
      <c r="I383" s="132">
        <v>0.192</v>
      </c>
      <c r="J383" s="459"/>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
      <c r="G384" s="140"/>
      <c r="H384" s="235"/>
      <c r="I384" s="132">
        <v>0.1152</v>
      </c>
      <c r="J384" s="459"/>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
      <c r="G385" s="140"/>
      <c r="H385" s="235"/>
      <c r="I385" s="132">
        <v>0.1152</v>
      </c>
      <c r="J385" s="459"/>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
      <c r="G386" s="140"/>
      <c r="H386" s="235"/>
      <c r="I386" s="132">
        <v>5.7599999999999998E-2</v>
      </c>
      <c r="J386" s="459"/>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2">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25">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2">
      <c r="G403" s="250"/>
      <c r="H403" s="235"/>
      <c r="J403" s="351"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2">
      <c r="F404" s="252"/>
      <c r="H404" s="235"/>
      <c r="J404" s="352"/>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2">
      <c r="F405" s="252"/>
      <c r="H405" s="235"/>
      <c r="J405" s="352"/>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25">
      <c r="F406" s="252"/>
      <c r="H406" s="235"/>
      <c r="J406" s="127"/>
    </row>
    <row r="407" spans="6:42" ht="14.25" customHeight="1" thickTop="1" thickBot="1" x14ac:dyDescent="0.25">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25">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25">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25">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25">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25">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25">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25">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25">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25">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25">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2">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2">
      <c r="C420" s="138" t="s">
        <v>800</v>
      </c>
      <c r="G420" s="380" t="s">
        <v>916</v>
      </c>
      <c r="H420" s="381"/>
      <c r="I420" s="381"/>
      <c r="J420" s="381"/>
      <c r="K420" s="381"/>
      <c r="L420" s="381"/>
      <c r="M420" s="381"/>
      <c r="N420" s="381"/>
      <c r="O420" s="381"/>
      <c r="P420" s="381"/>
      <c r="Q420" s="381"/>
      <c r="R420" s="381"/>
      <c r="S420" s="381"/>
      <c r="T420" s="381"/>
      <c r="U420" s="381"/>
      <c r="V420" s="139"/>
      <c r="W420" s="139"/>
      <c r="X420" s="139"/>
      <c r="Y420" s="139"/>
      <c r="Z420" s="139"/>
      <c r="AA420" s="139"/>
      <c r="AB420" s="139"/>
    </row>
    <row r="422" spans="3:42" ht="14.25" customHeight="1" x14ac:dyDescent="0.2">
      <c r="H422" s="452" t="s">
        <v>917</v>
      </c>
      <c r="I422" s="453"/>
      <c r="J422" s="453"/>
      <c r="K422" s="453"/>
      <c r="L422" s="453"/>
      <c r="M422" s="453"/>
      <c r="N422" s="454" t="s">
        <v>918</v>
      </c>
      <c r="O422" s="455"/>
      <c r="P422" s="455"/>
      <c r="Q422" s="455"/>
      <c r="R422" s="456"/>
      <c r="S422" s="255" t="s">
        <v>919</v>
      </c>
      <c r="T422" s="255" t="s">
        <v>920</v>
      </c>
      <c r="U422" s="256"/>
      <c r="V422" s="256"/>
      <c r="W422" s="256"/>
      <c r="X422" s="256"/>
      <c r="Y422" s="256"/>
      <c r="Z422" s="256"/>
      <c r="AA422" s="256"/>
      <c r="AB422" s="257"/>
    </row>
    <row r="423" spans="3:42" ht="14.25" customHeight="1" x14ac:dyDescent="0.25">
      <c r="H423" s="448" t="s">
        <v>921</v>
      </c>
      <c r="I423" s="354"/>
      <c r="J423" s="354"/>
      <c r="K423" s="354"/>
      <c r="L423" s="354"/>
      <c r="M423" s="354"/>
      <c r="N423" s="451" t="s">
        <v>922</v>
      </c>
      <c r="O423" s="369"/>
      <c r="P423" s="369"/>
      <c r="Q423" s="369"/>
      <c r="R423" s="369"/>
      <c r="S423" s="259"/>
      <c r="T423" s="259"/>
      <c r="U423" s="260"/>
      <c r="V423" s="260"/>
      <c r="W423" s="260"/>
      <c r="X423" s="260"/>
      <c r="Y423" s="260"/>
      <c r="Z423" s="260"/>
      <c r="AA423" s="260"/>
      <c r="AB423" s="261"/>
    </row>
    <row r="424" spans="3:42" ht="14.25" customHeight="1" x14ac:dyDescent="0.25">
      <c r="H424" s="448" t="s">
        <v>886</v>
      </c>
      <c r="I424" s="354"/>
      <c r="J424" s="354"/>
      <c r="K424" s="354"/>
      <c r="L424" s="354"/>
      <c r="M424" s="354"/>
      <c r="N424" s="451" t="s">
        <v>923</v>
      </c>
      <c r="O424" s="369"/>
      <c r="P424" s="369"/>
      <c r="Q424" s="369"/>
      <c r="R424" s="369"/>
      <c r="S424" s="259"/>
      <c r="T424" s="259"/>
      <c r="U424" s="260"/>
      <c r="V424" s="260"/>
      <c r="W424" s="260"/>
      <c r="X424" s="260"/>
      <c r="Y424" s="260"/>
      <c r="Z424" s="260"/>
      <c r="AA424" s="260"/>
      <c r="AB424" s="261"/>
    </row>
    <row r="425" spans="3:42" ht="14.25" customHeight="1" x14ac:dyDescent="0.25">
      <c r="H425" s="448" t="s">
        <v>890</v>
      </c>
      <c r="I425" s="354"/>
      <c r="J425" s="354"/>
      <c r="K425" s="354"/>
      <c r="L425" s="354"/>
      <c r="M425" s="354"/>
      <c r="N425" s="451" t="s">
        <v>924</v>
      </c>
      <c r="O425" s="369"/>
      <c r="P425" s="369"/>
      <c r="Q425" s="369"/>
      <c r="R425" s="369"/>
      <c r="S425" s="259"/>
      <c r="T425" s="259"/>
      <c r="U425" s="260"/>
      <c r="V425" s="260"/>
      <c r="W425" s="260"/>
      <c r="X425" s="260"/>
      <c r="Y425" s="260"/>
      <c r="Z425" s="260"/>
      <c r="AA425" s="260"/>
      <c r="AB425" s="261"/>
    </row>
    <row r="426" spans="3:42" ht="14.25" customHeight="1" x14ac:dyDescent="0.25">
      <c r="H426" s="448" t="s">
        <v>925</v>
      </c>
      <c r="I426" s="354"/>
      <c r="J426" s="354"/>
      <c r="K426" s="354"/>
      <c r="L426" s="354"/>
      <c r="M426" s="354"/>
      <c r="N426" s="451" t="s">
        <v>924</v>
      </c>
      <c r="O426" s="369"/>
      <c r="P426" s="369"/>
      <c r="Q426" s="369"/>
      <c r="R426" s="369"/>
      <c r="S426" s="262"/>
      <c r="T426" s="262"/>
      <c r="U426"/>
      <c r="V426"/>
      <c r="W426"/>
      <c r="X426"/>
      <c r="Y426"/>
      <c r="Z426"/>
      <c r="AA426"/>
      <c r="AB426"/>
    </row>
    <row r="427" spans="3:42" ht="14.25" customHeight="1" x14ac:dyDescent="0.2">
      <c r="H427" s="448" t="s">
        <v>926</v>
      </c>
      <c r="I427" s="354"/>
      <c r="J427" s="354"/>
      <c r="K427" s="354"/>
      <c r="L427" s="354"/>
      <c r="M427" s="354"/>
      <c r="N427" s="449" t="s">
        <v>927</v>
      </c>
      <c r="O427" s="450"/>
      <c r="P427" s="450"/>
      <c r="Q427" s="450"/>
      <c r="R427" s="450"/>
      <c r="S427" s="263"/>
      <c r="T427" s="263"/>
      <c r="U427" s="256"/>
      <c r="V427" s="256"/>
      <c r="W427" s="256"/>
      <c r="X427" s="256"/>
      <c r="Y427" s="256"/>
      <c r="Z427" s="256"/>
      <c r="AA427" s="256"/>
      <c r="AB427" s="257"/>
    </row>
    <row r="428" spans="3:42" ht="14.25" customHeight="1" x14ac:dyDescent="0.2">
      <c r="H428" s="448" t="s">
        <v>928</v>
      </c>
      <c r="I428" s="354"/>
      <c r="J428" s="354"/>
      <c r="K428" s="354"/>
      <c r="L428" s="354"/>
      <c r="M428" s="354"/>
      <c r="N428" s="449" t="s">
        <v>927</v>
      </c>
      <c r="O428" s="450"/>
      <c r="P428" s="450"/>
      <c r="Q428" s="450"/>
      <c r="R428" s="450"/>
      <c r="S428" s="263"/>
      <c r="T428" s="263"/>
      <c r="U428" s="256"/>
      <c r="V428" s="256"/>
      <c r="W428" s="256"/>
      <c r="X428" s="256"/>
      <c r="Y428" s="256"/>
      <c r="Z428" s="256"/>
      <c r="AA428" s="256"/>
      <c r="AB428" s="257"/>
    </row>
    <row r="429" spans="3:42" ht="14.25" customHeight="1" x14ac:dyDescent="0.2">
      <c r="H429" s="457"/>
      <c r="I429" s="457"/>
      <c r="J429" s="457"/>
      <c r="K429" s="457"/>
      <c r="L429" s="457"/>
      <c r="M429" s="457"/>
      <c r="O429" s="256"/>
      <c r="P429" s="256"/>
      <c r="Q429" s="256"/>
      <c r="R429" s="256"/>
      <c r="S429" s="256"/>
      <c r="T429" s="256"/>
      <c r="U429" s="256"/>
      <c r="V429" s="256"/>
      <c r="W429" s="256"/>
      <c r="X429" s="256"/>
      <c r="Y429" s="256"/>
      <c r="Z429" s="256"/>
      <c r="AA429" s="256"/>
      <c r="AB429" s="257"/>
    </row>
    <row r="430" spans="3:42" ht="14.25" customHeight="1" x14ac:dyDescent="0.2">
      <c r="H430" s="452" t="s">
        <v>929</v>
      </c>
      <c r="I430" s="453"/>
      <c r="J430" s="453"/>
      <c r="K430" s="453"/>
      <c r="L430" s="453"/>
      <c r="M430" s="453"/>
      <c r="N430" s="454" t="s">
        <v>918</v>
      </c>
      <c r="O430" s="455"/>
      <c r="P430" s="455"/>
      <c r="Q430" s="455"/>
      <c r="R430" s="456"/>
      <c r="S430" s="255" t="s">
        <v>919</v>
      </c>
      <c r="T430" s="255" t="s">
        <v>920</v>
      </c>
      <c r="U430" s="256"/>
      <c r="V430" s="256"/>
      <c r="W430" s="256"/>
      <c r="X430" s="256"/>
      <c r="Y430" s="256"/>
      <c r="Z430" s="256"/>
      <c r="AA430" s="256"/>
      <c r="AB430" s="257"/>
    </row>
    <row r="431" spans="3:42" ht="14.25" customHeight="1" x14ac:dyDescent="0.25">
      <c r="H431" s="448" t="s">
        <v>886</v>
      </c>
      <c r="I431" s="354"/>
      <c r="J431" s="354"/>
      <c r="K431" s="354"/>
      <c r="L431" s="354"/>
      <c r="M431" s="355"/>
      <c r="N431" s="451" t="s">
        <v>923</v>
      </c>
      <c r="O431" s="369"/>
      <c r="P431" s="369"/>
      <c r="Q431" s="369"/>
      <c r="R431" s="369"/>
      <c r="S431" s="259"/>
      <c r="T431" s="259"/>
      <c r="U431" s="260"/>
      <c r="V431" s="260"/>
      <c r="W431" s="260"/>
      <c r="X431" s="260"/>
      <c r="Y431" s="260"/>
      <c r="Z431" s="260"/>
      <c r="AA431" s="260"/>
      <c r="AB431" s="261"/>
    </row>
    <row r="432" spans="3:42" ht="14.25" customHeight="1" x14ac:dyDescent="0.25">
      <c r="H432" s="448" t="s">
        <v>890</v>
      </c>
      <c r="I432" s="354"/>
      <c r="J432" s="354"/>
      <c r="K432" s="354"/>
      <c r="L432" s="354"/>
      <c r="M432" s="355"/>
      <c r="N432" s="258" t="s">
        <v>930</v>
      </c>
      <c r="Q432" s="264" t="s">
        <v>931</v>
      </c>
      <c r="R432" s="256"/>
      <c r="S432" s="263"/>
      <c r="T432" s="263"/>
      <c r="U432" s="256"/>
      <c r="V432" s="256"/>
      <c r="W432" s="256"/>
      <c r="X432" s="256"/>
      <c r="Y432" s="256"/>
      <c r="Z432" s="256"/>
      <c r="AA432" s="256"/>
      <c r="AB432" s="257"/>
    </row>
    <row r="433" spans="8:28" ht="14.25" customHeight="1" x14ac:dyDescent="0.25">
      <c r="H433" s="365" t="s">
        <v>932</v>
      </c>
      <c r="I433" s="366"/>
      <c r="J433" s="366"/>
      <c r="K433" s="366"/>
      <c r="L433" s="366"/>
      <c r="M433" s="367"/>
      <c r="N433" s="265"/>
      <c r="O433" s="266"/>
      <c r="P433" s="266"/>
      <c r="Q433" s="256"/>
      <c r="R433" s="257"/>
      <c r="S433" s="256"/>
      <c r="T433" s="263"/>
      <c r="U433" s="256"/>
      <c r="V433" s="256"/>
      <c r="W433" s="256"/>
      <c r="X433" s="256"/>
      <c r="Y433" s="256"/>
      <c r="Z433" s="256"/>
      <c r="AA433" s="256"/>
      <c r="AB433" s="257"/>
    </row>
    <row r="434" spans="8:28" ht="14.25" customHeight="1" x14ac:dyDescent="0.25">
      <c r="H434" s="448" t="s">
        <v>925</v>
      </c>
      <c r="I434" s="354"/>
      <c r="J434" s="354"/>
      <c r="K434" s="354"/>
      <c r="L434" s="354"/>
      <c r="M434" s="355"/>
      <c r="N434" s="451" t="s">
        <v>933</v>
      </c>
      <c r="O434" s="369"/>
      <c r="P434" s="369"/>
      <c r="Q434" s="369"/>
      <c r="R434" s="369"/>
      <c r="S434" s="259"/>
      <c r="T434" s="259"/>
      <c r="U434" s="260"/>
      <c r="V434" s="260"/>
      <c r="W434" s="260"/>
      <c r="X434" s="260"/>
      <c r="Y434" s="260"/>
      <c r="Z434" s="260"/>
      <c r="AA434" s="260"/>
      <c r="AB434" s="261"/>
    </row>
    <row r="435" spans="8:28" ht="14.25" customHeight="1" x14ac:dyDescent="0.2">
      <c r="H435" s="448" t="s">
        <v>926</v>
      </c>
      <c r="I435" s="354"/>
      <c r="J435" s="354"/>
      <c r="K435" s="354"/>
      <c r="L435" s="354"/>
      <c r="M435" s="355"/>
      <c r="N435" s="449" t="s">
        <v>927</v>
      </c>
      <c r="O435" s="450"/>
      <c r="P435" s="450"/>
      <c r="Q435" s="450"/>
      <c r="R435" s="450"/>
      <c r="S435" s="263"/>
      <c r="T435" s="263"/>
      <c r="U435" s="256"/>
      <c r="V435" s="256"/>
      <c r="W435" s="256"/>
      <c r="X435" s="256"/>
      <c r="Y435" s="256"/>
      <c r="Z435" s="256"/>
      <c r="AA435" s="256"/>
      <c r="AB435" s="257"/>
    </row>
    <row r="436" spans="8:28" ht="14.25" customHeight="1" x14ac:dyDescent="0.2">
      <c r="H436" s="448" t="s">
        <v>934</v>
      </c>
      <c r="I436" s="354"/>
      <c r="J436" s="354"/>
      <c r="K436" s="354"/>
      <c r="L436" s="354"/>
      <c r="M436" s="355"/>
      <c r="N436" s="449" t="s">
        <v>927</v>
      </c>
      <c r="O436" s="450"/>
      <c r="P436" s="450"/>
      <c r="Q436" s="450"/>
      <c r="R436" s="450"/>
      <c r="S436" s="263"/>
      <c r="T436" s="263"/>
      <c r="U436" s="256"/>
      <c r="V436" s="256"/>
      <c r="W436" s="256"/>
      <c r="X436" s="256"/>
      <c r="Y436" s="256"/>
      <c r="Z436" s="256"/>
      <c r="AA436" s="256"/>
      <c r="AB436" s="257"/>
    </row>
    <row r="437" spans="8:28" ht="14.25" customHeight="1" x14ac:dyDescent="0.2">
      <c r="H437" s="448" t="s">
        <v>928</v>
      </c>
      <c r="I437" s="354"/>
      <c r="J437" s="354"/>
      <c r="K437" s="354"/>
      <c r="L437" s="354"/>
      <c r="M437" s="355"/>
      <c r="N437" s="449" t="s">
        <v>927</v>
      </c>
      <c r="O437" s="450"/>
      <c r="P437" s="450"/>
      <c r="Q437" s="450"/>
      <c r="R437" s="450"/>
      <c r="S437" s="263"/>
      <c r="T437" s="263"/>
      <c r="U437" s="256"/>
      <c r="V437" s="256"/>
      <c r="W437" s="256"/>
      <c r="X437" s="256"/>
      <c r="Y437" s="256"/>
      <c r="Z437" s="256"/>
      <c r="AA437" s="256"/>
      <c r="AB437" s="257"/>
    </row>
    <row r="438" spans="8:28" ht="14.25" customHeight="1" x14ac:dyDescent="0.2">
      <c r="H438" s="132" t="s">
        <v>935</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2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2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2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2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313</v>
      </c>
      <c r="B10" s="54" t="s">
        <v>43</v>
      </c>
      <c r="AG10" s="51" t="s">
        <v>604</v>
      </c>
    </row>
    <row r="11" spans="1:33" ht="15" customHeight="1" x14ac:dyDescent="0.2">
      <c r="B11" s="53" t="s">
        <v>44</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545</v>
      </c>
    </row>
    <row r="73" spans="1:33" x14ac:dyDescent="0.2">
      <c r="B73" s="38" t="s">
        <v>527</v>
      </c>
    </row>
    <row r="74" spans="1:33" ht="15" customHeight="1" x14ac:dyDescent="0.2">
      <c r="B74" s="38" t="s">
        <v>68</v>
      </c>
    </row>
    <row r="75" spans="1:33" ht="15" customHeight="1" x14ac:dyDescent="0.2">
      <c r="B75" s="38" t="s">
        <v>597</v>
      </c>
    </row>
    <row r="76" spans="1:33" ht="15" customHeight="1" x14ac:dyDescent="0.2">
      <c r="B76" s="38" t="s">
        <v>69</v>
      </c>
    </row>
    <row r="77" spans="1:33" ht="15" customHeight="1" x14ac:dyDescent="0.2">
      <c r="B77" s="38" t="s">
        <v>529</v>
      </c>
    </row>
    <row r="78" spans="1:33" ht="15" customHeight="1" x14ac:dyDescent="0.2">
      <c r="B78" s="38" t="s">
        <v>596</v>
      </c>
    </row>
    <row r="79" spans="1:33" x14ac:dyDescent="0.2">
      <c r="B79" s="38" t="s">
        <v>71</v>
      </c>
    </row>
    <row r="80" spans="1:33" ht="15" customHeight="1" x14ac:dyDescent="0.2">
      <c r="B80" s="38" t="s">
        <v>530</v>
      </c>
    </row>
    <row r="81" spans="2:2" x14ac:dyDescent="0.2">
      <c r="B81" s="38" t="s">
        <v>531</v>
      </c>
    </row>
    <row r="82" spans="2:2" ht="15" customHeight="1" x14ac:dyDescent="0.2">
      <c r="B82" s="38" t="s">
        <v>532</v>
      </c>
    </row>
    <row r="83" spans="2:2" ht="15" customHeight="1" x14ac:dyDescent="0.2">
      <c r="B83" s="38" t="s">
        <v>533</v>
      </c>
    </row>
    <row r="84" spans="2:2" ht="15" customHeight="1" x14ac:dyDescent="0.2">
      <c r="B84" s="38" t="s">
        <v>534</v>
      </c>
    </row>
    <row r="85" spans="2:2" ht="15" customHeight="1" x14ac:dyDescent="0.2">
      <c r="B85" s="38" t="s">
        <v>535</v>
      </c>
    </row>
    <row r="86" spans="2:2" ht="15" customHeight="1" x14ac:dyDescent="0.2">
      <c r="B86" s="38" t="s">
        <v>192</v>
      </c>
    </row>
    <row r="87" spans="2:2" ht="15" customHeight="1" x14ac:dyDescent="0.2">
      <c r="B87" s="38" t="s">
        <v>72</v>
      </c>
    </row>
    <row r="88" spans="2:2" ht="15" customHeight="1" x14ac:dyDescent="0.2">
      <c r="B88" s="38" t="s">
        <v>536</v>
      </c>
    </row>
    <row r="89" spans="2:2" ht="15" customHeight="1" x14ac:dyDescent="0.2">
      <c r="B89" s="38" t="s">
        <v>595</v>
      </c>
    </row>
    <row r="90" spans="2:2" ht="15" customHeight="1" x14ac:dyDescent="0.2">
      <c r="B90" s="38" t="s">
        <v>73</v>
      </c>
    </row>
    <row r="91" spans="2:2" ht="15" customHeight="1" x14ac:dyDescent="0.2">
      <c r="B91" s="38" t="s">
        <v>538</v>
      </c>
    </row>
    <row r="92" spans="2:2" x14ac:dyDescent="0.2">
      <c r="B92" s="38" t="s">
        <v>539</v>
      </c>
    </row>
    <row r="93" spans="2:2" ht="15" customHeight="1" x14ac:dyDescent="0.2">
      <c r="B93" s="38" t="s">
        <v>74</v>
      </c>
    </row>
    <row r="94" spans="2:2" ht="15" customHeight="1" x14ac:dyDescent="0.2">
      <c r="B94" s="38" t="s">
        <v>540</v>
      </c>
    </row>
    <row r="95" spans="2:2" ht="15" customHeight="1" x14ac:dyDescent="0.2">
      <c r="B95" s="38" t="s">
        <v>541</v>
      </c>
    </row>
    <row r="96" spans="2:2" ht="15" customHeight="1" x14ac:dyDescent="0.2">
      <c r="B96" s="38" t="s">
        <v>542</v>
      </c>
    </row>
    <row r="97" spans="2:33" ht="15" customHeight="1" x14ac:dyDescent="0.2">
      <c r="B97" s="38" t="s">
        <v>543</v>
      </c>
    </row>
    <row r="98" spans="2:33" ht="15" customHeight="1" x14ac:dyDescent="0.2">
      <c r="B98" s="38" t="s">
        <v>544</v>
      </c>
    </row>
    <row r="99" spans="2:33" ht="15" customHeight="1" x14ac:dyDescent="0.2">
      <c r="B99" s="38" t="s">
        <v>594</v>
      </c>
    </row>
    <row r="100" spans="2:33" ht="15" customHeight="1" x14ac:dyDescent="0.2">
      <c r="B100" s="38" t="s">
        <v>593</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2025-03-11T22:08:19Z</dcterms:modified>
</cp:coreProperties>
</file>