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trans\BPoEFUbVT\"/>
    </mc:Choice>
  </mc:AlternateContent>
  <xr:revisionPtr revIDLastSave="0" documentId="13_ncr:1_{93CB8A53-91E1-466C-8C3B-D1A78B5D8EB8}" xr6:coauthVersionLast="47" xr6:coauthVersionMax="47" xr10:uidLastSave="{00000000-0000-0000-0000-000000000000}"/>
  <bookViews>
    <workbookView xWindow="-120" yWindow="-120" windowWidth="57840" windowHeight="23640" activeTab="4" xr2:uid="{00000000-000D-0000-FFFF-FFFF00000000}"/>
  </bookViews>
  <sheets>
    <sheet name="About" sheetId="1" r:id="rId1"/>
    <sheet name="EIA-fuel-ethanol-motor-gasoline" sheetId="97" r:id="rId2"/>
    <sheet name="AEO 2022 17" sheetId="98" r:id="rId3"/>
    <sheet name="AEO 2022 36 Raw" sheetId="100" r:id="rId4"/>
    <sheet name="AEO 2022 36 " sheetId="99" r:id="rId5"/>
    <sheet name="AEO 2021 17" sheetId="9" r:id="rId6"/>
    <sheet name="AEO 2021 36" sheetId="4" r:id="rId7"/>
    <sheet name="Biodiesel Fraction" sheetId="10" r:id="rId8"/>
    <sheet name="Plug-in Hybrid Elec Fraction" sheetId="11" r:id="rId9"/>
    <sheet name="LDVs-psgr" sheetId="17" r:id="rId10"/>
    <sheet name="BPoEFUbVT-LDVs-psgr-batelc" sheetId="2" r:id="rId11"/>
    <sheet name="BPoEFUbVT-LDVs-psgr-natgas" sheetId="3" r:id="rId12"/>
    <sheet name="BPoEFUbVT-LDVs-psgr-gasveh" sheetId="5" r:id="rId13"/>
    <sheet name="BPoEFUbVT-LDVs-psgr-dslveh" sheetId="6" r:id="rId14"/>
    <sheet name="BPoEFUbVT-LDVs-psgr-plghyb" sheetId="7" r:id="rId15"/>
    <sheet name="BPoEFUbVT-LDVs-psgr-LPG" sheetId="50" r:id="rId16"/>
    <sheet name="BPoEFUbVT-LDVs-psgr-hydgn" sheetId="51" r:id="rId17"/>
    <sheet name="LDVs-frgt" sheetId="18" r:id="rId18"/>
    <sheet name="BPoEFUbVT-LDVs-frgt-batelc" sheetId="12" r:id="rId19"/>
    <sheet name="BPoEFUbVT-LDVs-frgt-natgas" sheetId="13" r:id="rId20"/>
    <sheet name="BPoEFUbVT-LDVs-frgt-gasveh" sheetId="14" r:id="rId21"/>
    <sheet name="BPoEFUbVT-LDVs-frgt-dslveh" sheetId="15" r:id="rId22"/>
    <sheet name="BPoEFUbVT-LDVs-frgt-plghyb" sheetId="16" r:id="rId23"/>
    <sheet name="BPoEFUbVT-LDVs-frgt-LPG" sheetId="52" r:id="rId24"/>
    <sheet name="BPoEFUbVT-LDVs-frgt-hydgn" sheetId="53" r:id="rId25"/>
    <sheet name="HDVs-psgr" sheetId="24" r:id="rId26"/>
    <sheet name="BPoEFUbVT-HDVs-psgr-batelc" sheetId="19" r:id="rId27"/>
    <sheet name="BPoEFUbVT-HDVs-psgr-natgas" sheetId="20" r:id="rId28"/>
    <sheet name="BPoEFUbVT-HDVs-psgr-gasveh" sheetId="21" r:id="rId29"/>
    <sheet name="BPoEFUbVT-HDVs-psgr-dslveh" sheetId="22" r:id="rId30"/>
    <sheet name="BPoEFUbVT-HDVs-psgr-plghyb" sheetId="23" r:id="rId31"/>
    <sheet name="BPoEFUbVT-HDVs-psgr-LPG" sheetId="54" r:id="rId32"/>
    <sheet name="BPoEFUbVT-HDVs-psgr-hydgn" sheetId="55" r:id="rId33"/>
    <sheet name="HDVs-frgt" sheetId="25" r:id="rId34"/>
    <sheet name="BPoEFUbVT-HDVs-frgt-batelc" sheetId="26" r:id="rId35"/>
    <sheet name="BPoEFUbVT-HDVs-frgt-natgas" sheetId="27" r:id="rId36"/>
    <sheet name="BPoEFUbVT-HDVs-frgt-gasveh" sheetId="28" r:id="rId37"/>
    <sheet name="BPoEFUbVT-HDVs-frgt-dslveh" sheetId="29" r:id="rId38"/>
    <sheet name="BPoEFUbVT-HDVs-frgt-plghyb" sheetId="30" r:id="rId39"/>
    <sheet name="BPoEFUbVT-HDVs-frgt-LPG" sheetId="56" r:id="rId40"/>
    <sheet name="BPoEFUbVT-HDVs-frgt-hydgn" sheetId="57" r:id="rId41"/>
    <sheet name="aircraft-psgr" sheetId="31" r:id="rId42"/>
    <sheet name="BPoEFUbVT-aircraft-psgr-batelc" sheetId="62" r:id="rId43"/>
    <sheet name="BPoEFUbVT-aircraft-psgr-natgas" sheetId="65" r:id="rId44"/>
    <sheet name="BPoEFUbVT-aircraft-psgr-gasveh" sheetId="75" r:id="rId45"/>
    <sheet name="BPoEFUbVT-aircraft-psgr-dslveh" sheetId="63" r:id="rId46"/>
    <sheet name="BPoEFUbVT-aircraft-psgr-hydgn" sheetId="64" r:id="rId47"/>
    <sheet name="aircraft-frgt" sheetId="66" r:id="rId48"/>
    <sheet name="BPoEFUbVT-aircraft-frgt-batelc" sheetId="67" r:id="rId49"/>
    <sheet name="BPoEFUbVT-aircraft-frgt-natgas" sheetId="68" r:id="rId50"/>
    <sheet name="BPoEFUbVT-aircraft-frgt-gasveh" sheetId="76" r:id="rId51"/>
    <sheet name="BPoEFUbVT-aircraft-frgt-dslveh" sheetId="69" r:id="rId52"/>
    <sheet name="BPoEFUbVT-aircraft-frgt-hydgn" sheetId="70" r:id="rId53"/>
    <sheet name="rail-psgr" sheetId="71" r:id="rId54"/>
    <sheet name="BPoEFUbVT-rail-psgr-batelc" sheetId="77" r:id="rId55"/>
    <sheet name="BPoEFUbVT-rail-psgr-natgas" sheetId="78" r:id="rId56"/>
    <sheet name="BPoEFUbVT-rail-psgr-gasveh" sheetId="79" r:id="rId57"/>
    <sheet name="BPoEFUbVT-rail-psgr-dslveh" sheetId="80" r:id="rId58"/>
    <sheet name="BPoEFUbVT-rail-psgr-hydgn" sheetId="81" r:id="rId59"/>
    <sheet name="rail-frgt" sheetId="72" r:id="rId60"/>
    <sheet name="BPoEFUbVT-rail-frgt-batelc" sheetId="82" r:id="rId61"/>
    <sheet name="BPoEFUbVT-rail-frgt-natgas" sheetId="83" r:id="rId62"/>
    <sheet name="BPoEFUbVT-rail-frgt-gasveh" sheetId="84" r:id="rId63"/>
    <sheet name="BPoEFUbVT-rail-frgt-dslveh" sheetId="85" r:id="rId64"/>
    <sheet name="BPoEFUbVT-rail-frgt-hydgn" sheetId="86" r:id="rId65"/>
    <sheet name="ships-psgr" sheetId="73" r:id="rId66"/>
    <sheet name="BPoEFUbVT-ships-psgr-batelc" sheetId="87" r:id="rId67"/>
    <sheet name="BPoEFUbVT-ships-psgr-natgas" sheetId="88" r:id="rId68"/>
    <sheet name="BPoEFUbVT-ships-psgr-gasveh" sheetId="89" r:id="rId69"/>
    <sheet name="BPoEFUbVT-ships-psgr-dslveh" sheetId="90" r:id="rId70"/>
    <sheet name="BPoEFUbVT-ships-psgr-hydgn" sheetId="91" r:id="rId71"/>
    <sheet name="ships-frgt" sheetId="74" r:id="rId72"/>
    <sheet name="BPoEFUbVT-ships-frgt-batelc" sheetId="92" r:id="rId73"/>
    <sheet name="BPoEFUbVT-ships-frgt-natgas" sheetId="93" r:id="rId74"/>
    <sheet name="BPoEFUbVT-ships-frgt-gasveh" sheetId="94" r:id="rId75"/>
    <sheet name="BPoEFUbVT-ships-frgt-dslveh" sheetId="95" r:id="rId76"/>
    <sheet name="BPoEFUbVT-ships-frgt-hydgn" sheetId="96" r:id="rId77"/>
    <sheet name="mtrbks-psgr" sheetId="38" r:id="rId78"/>
    <sheet name="BPoEFUbVT-mtrbks-psgr-batelc" sheetId="39" r:id="rId79"/>
    <sheet name="BPoEFUbVT-mtrbks-psgr-natgas" sheetId="40" r:id="rId80"/>
    <sheet name="BPoEFUbVT-mtrbks-psgr-gasveh" sheetId="41" r:id="rId81"/>
    <sheet name="BPoEFUbVT-mtrbks-psgr-dslveh" sheetId="42" r:id="rId82"/>
    <sheet name="BPoEFUbVT-mtrbks-psgr-plghyb" sheetId="43" r:id="rId83"/>
    <sheet name="BPoEFUbVT-mtrbks-psgr-LPG" sheetId="60" r:id="rId84"/>
    <sheet name="BPoEFUbVT-mtrbks-psgr-hydgn" sheetId="61" r:id="rId85"/>
    <sheet name="mtrbks-frgt" sheetId="44" r:id="rId86"/>
    <sheet name="BPoEFUbVT-mtrbks-frgt-batelc" sheetId="45" r:id="rId87"/>
    <sheet name="BPoEFUbVT-mtrbks-frgt-natgas" sheetId="46" r:id="rId88"/>
    <sheet name="BPoEFUbVT-mtrbks-frgt-gasveh" sheetId="47" r:id="rId89"/>
    <sheet name="BPoEFUbVT-mtrbks-frgt-dslveh" sheetId="48" r:id="rId90"/>
    <sheet name="BPoEFUbVT-mtrbks-frgt-plghyb" sheetId="49" r:id="rId91"/>
    <sheet name="BPoEFUbVT-mtrbks-frgt-LPG" sheetId="58" r:id="rId92"/>
    <sheet name="BPoEFUbVT-mtrbks-frgt-hydgn" sheetId="59" r:id="rId9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16" i="99" l="1"/>
  <c r="AF116" i="99"/>
  <c r="AE116" i="99"/>
  <c r="AD116" i="99"/>
  <c r="AC116" i="99"/>
  <c r="AB116" i="99"/>
  <c r="AA116" i="99"/>
  <c r="Z116" i="99"/>
  <c r="Y116" i="99"/>
  <c r="X116" i="99"/>
  <c r="W116" i="99"/>
  <c r="V116" i="99"/>
  <c r="U116" i="99"/>
  <c r="T116" i="99"/>
  <c r="S116" i="99"/>
  <c r="R116" i="99"/>
  <c r="Q116" i="99"/>
  <c r="P116" i="99"/>
  <c r="O116" i="99"/>
  <c r="N116" i="99"/>
  <c r="M116" i="99"/>
  <c r="L116" i="99"/>
  <c r="K116" i="99"/>
  <c r="J116" i="99"/>
  <c r="I116" i="99"/>
  <c r="H116" i="99"/>
  <c r="G116" i="99"/>
  <c r="F116" i="99"/>
  <c r="E116" i="99"/>
  <c r="D116" i="99"/>
  <c r="AG114" i="99"/>
  <c r="AF114" i="99"/>
  <c r="AE114" i="99"/>
  <c r="AD114" i="99"/>
  <c r="AC114" i="99"/>
  <c r="AB114" i="99"/>
  <c r="AA114" i="99"/>
  <c r="Z114" i="99"/>
  <c r="Y114" i="99"/>
  <c r="X114" i="99"/>
  <c r="W114" i="99"/>
  <c r="V114" i="99"/>
  <c r="U114" i="99"/>
  <c r="T114" i="99"/>
  <c r="S114" i="99"/>
  <c r="R114" i="99"/>
  <c r="Q114" i="99"/>
  <c r="P114" i="99"/>
  <c r="O114" i="99"/>
  <c r="N114" i="99"/>
  <c r="M114" i="99"/>
  <c r="L114" i="99"/>
  <c r="K114" i="99"/>
  <c r="J114" i="99"/>
  <c r="I114" i="99"/>
  <c r="H114" i="99"/>
  <c r="G114" i="99"/>
  <c r="F114" i="99"/>
  <c r="E114" i="99"/>
  <c r="D114" i="99"/>
  <c r="AG113" i="99"/>
  <c r="AF113" i="99"/>
  <c r="AE113" i="99"/>
  <c r="AD113" i="99"/>
  <c r="AC113" i="99"/>
  <c r="AB113" i="99"/>
  <c r="AA113" i="99"/>
  <c r="Z113" i="99"/>
  <c r="Y113" i="99"/>
  <c r="X113" i="99"/>
  <c r="W113" i="99"/>
  <c r="V113" i="99"/>
  <c r="U113" i="99"/>
  <c r="T113" i="99"/>
  <c r="S113" i="99"/>
  <c r="R113" i="99"/>
  <c r="Q113" i="99"/>
  <c r="P113" i="99"/>
  <c r="O113" i="99"/>
  <c r="N113" i="99"/>
  <c r="M113" i="99"/>
  <c r="L113" i="99"/>
  <c r="K113" i="99"/>
  <c r="J113" i="99"/>
  <c r="I113" i="99"/>
  <c r="H113" i="99"/>
  <c r="G113" i="99"/>
  <c r="F113" i="99"/>
  <c r="E113" i="99"/>
  <c r="D113" i="99"/>
  <c r="AG111" i="99"/>
  <c r="AF111" i="99"/>
  <c r="AE111" i="99"/>
  <c r="AD111" i="99"/>
  <c r="AC111" i="99"/>
  <c r="AB111" i="99"/>
  <c r="AA111" i="99"/>
  <c r="Z111" i="99"/>
  <c r="Y111" i="99"/>
  <c r="X111" i="99"/>
  <c r="W111" i="99"/>
  <c r="V111" i="99"/>
  <c r="U111" i="99"/>
  <c r="T111" i="99"/>
  <c r="S111" i="99"/>
  <c r="R111" i="99"/>
  <c r="Q111" i="99"/>
  <c r="P111" i="99"/>
  <c r="O111" i="99"/>
  <c r="N111" i="99"/>
  <c r="M111" i="99"/>
  <c r="L111" i="99"/>
  <c r="K111" i="99"/>
  <c r="J111" i="99"/>
  <c r="I111" i="99"/>
  <c r="H111" i="99"/>
  <c r="G111" i="99"/>
  <c r="F111" i="99"/>
  <c r="E111" i="99"/>
  <c r="D111" i="99"/>
  <c r="AG110" i="99"/>
  <c r="AF110" i="99"/>
  <c r="AE110" i="99"/>
  <c r="AD110" i="99"/>
  <c r="AC110" i="99"/>
  <c r="AB110" i="99"/>
  <c r="AA110" i="99"/>
  <c r="Z110" i="99"/>
  <c r="Y110" i="99"/>
  <c r="X110" i="99"/>
  <c r="W110" i="99"/>
  <c r="V110" i="99"/>
  <c r="U110" i="99"/>
  <c r="T110" i="99"/>
  <c r="S110" i="99"/>
  <c r="R110" i="99"/>
  <c r="Q110" i="99"/>
  <c r="P110" i="99"/>
  <c r="O110" i="99"/>
  <c r="N110" i="99"/>
  <c r="M110" i="99"/>
  <c r="L110" i="99"/>
  <c r="K110" i="99"/>
  <c r="J110" i="99"/>
  <c r="I110" i="99"/>
  <c r="H110" i="99"/>
  <c r="G110" i="99"/>
  <c r="F110" i="99"/>
  <c r="E110" i="99"/>
  <c r="D110" i="99"/>
  <c r="AG109" i="99"/>
  <c r="AF109" i="99"/>
  <c r="AE109" i="99"/>
  <c r="AD109" i="99"/>
  <c r="AC109" i="99"/>
  <c r="AB109" i="99"/>
  <c r="AA109" i="99"/>
  <c r="Z109" i="99"/>
  <c r="Y109" i="99"/>
  <c r="X109" i="99"/>
  <c r="W109" i="99"/>
  <c r="V109" i="99"/>
  <c r="U109" i="99"/>
  <c r="T109" i="99"/>
  <c r="S109" i="99"/>
  <c r="R109" i="99"/>
  <c r="Q109" i="99"/>
  <c r="P109" i="99"/>
  <c r="O109" i="99"/>
  <c r="N109" i="99"/>
  <c r="M109" i="99"/>
  <c r="L109" i="99"/>
  <c r="K109" i="99"/>
  <c r="J109" i="99"/>
  <c r="I109" i="99"/>
  <c r="H109" i="99"/>
  <c r="G109" i="99"/>
  <c r="F109" i="99"/>
  <c r="E109" i="99"/>
  <c r="D109" i="99"/>
  <c r="AG107" i="99"/>
  <c r="AF107" i="99"/>
  <c r="AE107" i="99"/>
  <c r="AD107" i="99"/>
  <c r="AC107" i="99"/>
  <c r="AB107" i="99"/>
  <c r="AA107" i="99"/>
  <c r="Z107" i="99"/>
  <c r="Y107" i="99"/>
  <c r="X107" i="99"/>
  <c r="W107" i="99"/>
  <c r="V107" i="99"/>
  <c r="U107" i="99"/>
  <c r="T107" i="99"/>
  <c r="S107" i="99"/>
  <c r="R107" i="99"/>
  <c r="Q107" i="99"/>
  <c r="P107" i="99"/>
  <c r="O107" i="99"/>
  <c r="N107" i="99"/>
  <c r="M107" i="99"/>
  <c r="L107" i="99"/>
  <c r="K107" i="99"/>
  <c r="J107" i="99"/>
  <c r="I107" i="99"/>
  <c r="H107" i="99"/>
  <c r="G107" i="99"/>
  <c r="F107" i="99"/>
  <c r="E107" i="99"/>
  <c r="D107" i="99"/>
  <c r="AG106" i="99"/>
  <c r="AF106" i="99"/>
  <c r="AE106" i="99"/>
  <c r="AD106" i="99"/>
  <c r="AC106" i="99"/>
  <c r="AB106" i="99"/>
  <c r="AA106" i="99"/>
  <c r="Z106" i="99"/>
  <c r="Y106" i="99"/>
  <c r="X106" i="99"/>
  <c r="W106" i="99"/>
  <c r="V106" i="99"/>
  <c r="U106" i="99"/>
  <c r="T106" i="99"/>
  <c r="S106" i="99"/>
  <c r="R106" i="99"/>
  <c r="Q106" i="99"/>
  <c r="P106" i="99"/>
  <c r="O106" i="99"/>
  <c r="N106" i="99"/>
  <c r="M106" i="99"/>
  <c r="L106" i="99"/>
  <c r="K106" i="99"/>
  <c r="J106" i="99"/>
  <c r="I106" i="99"/>
  <c r="H106" i="99"/>
  <c r="G106" i="99"/>
  <c r="F106" i="99"/>
  <c r="E106" i="99"/>
  <c r="D106" i="99"/>
  <c r="AG105" i="99"/>
  <c r="AF105" i="99"/>
  <c r="AE105" i="99"/>
  <c r="AD105" i="99"/>
  <c r="AC105" i="99"/>
  <c r="AB105" i="99"/>
  <c r="AA105" i="99"/>
  <c r="Z105" i="99"/>
  <c r="Y105" i="99"/>
  <c r="X105" i="99"/>
  <c r="W105" i="99"/>
  <c r="V105" i="99"/>
  <c r="U105" i="99"/>
  <c r="T105" i="99"/>
  <c r="S105" i="99"/>
  <c r="R105" i="99"/>
  <c r="Q105" i="99"/>
  <c r="P105" i="99"/>
  <c r="O105" i="99"/>
  <c r="N105" i="99"/>
  <c r="M105" i="99"/>
  <c r="L105" i="99"/>
  <c r="K105" i="99"/>
  <c r="J105" i="99"/>
  <c r="I105" i="99"/>
  <c r="H105" i="99"/>
  <c r="G105" i="99"/>
  <c r="F105" i="99"/>
  <c r="E105" i="99"/>
  <c r="D105" i="99"/>
  <c r="AG104" i="99"/>
  <c r="AF104" i="99"/>
  <c r="AE104" i="99"/>
  <c r="AD104" i="99"/>
  <c r="AC104" i="99"/>
  <c r="AB104" i="99"/>
  <c r="AA104" i="99"/>
  <c r="Z104" i="99"/>
  <c r="Y104" i="99"/>
  <c r="X104" i="99"/>
  <c r="W104" i="99"/>
  <c r="V104" i="99"/>
  <c r="U104" i="99"/>
  <c r="T104" i="99"/>
  <c r="S104" i="99"/>
  <c r="R104" i="99"/>
  <c r="Q104" i="99"/>
  <c r="P104" i="99"/>
  <c r="O104" i="99"/>
  <c r="N104" i="99"/>
  <c r="M104" i="99"/>
  <c r="L104" i="99"/>
  <c r="K104" i="99"/>
  <c r="J104" i="99"/>
  <c r="I104" i="99"/>
  <c r="H104" i="99"/>
  <c r="G104" i="99"/>
  <c r="F104" i="99"/>
  <c r="E104" i="99"/>
  <c r="D104" i="99"/>
  <c r="AG103" i="99"/>
  <c r="AF103" i="99"/>
  <c r="AE103" i="99"/>
  <c r="AD103" i="99"/>
  <c r="AC103" i="99"/>
  <c r="AB103" i="99"/>
  <c r="AA103" i="99"/>
  <c r="Z103" i="99"/>
  <c r="Y103" i="99"/>
  <c r="X103" i="99"/>
  <c r="W103" i="99"/>
  <c r="V103" i="99"/>
  <c r="U103" i="99"/>
  <c r="T103" i="99"/>
  <c r="S103" i="99"/>
  <c r="R103" i="99"/>
  <c r="Q103" i="99"/>
  <c r="P103" i="99"/>
  <c r="O103" i="99"/>
  <c r="N103" i="99"/>
  <c r="M103" i="99"/>
  <c r="L103" i="99"/>
  <c r="K103" i="99"/>
  <c r="J103" i="99"/>
  <c r="I103" i="99"/>
  <c r="H103" i="99"/>
  <c r="G103" i="99"/>
  <c r="F103" i="99"/>
  <c r="E103" i="99"/>
  <c r="D103" i="99"/>
  <c r="AG102" i="99"/>
  <c r="AF102" i="99"/>
  <c r="AE102" i="99"/>
  <c r="AD102" i="99"/>
  <c r="AC102" i="99"/>
  <c r="AB102" i="99"/>
  <c r="AA102" i="99"/>
  <c r="Z102" i="99"/>
  <c r="Y102" i="99"/>
  <c r="X102" i="99"/>
  <c r="W102" i="99"/>
  <c r="V102" i="99"/>
  <c r="U102" i="99"/>
  <c r="T102" i="99"/>
  <c r="S102" i="99"/>
  <c r="R102" i="99"/>
  <c r="Q102" i="99"/>
  <c r="P102" i="99"/>
  <c r="O102" i="99"/>
  <c r="N102" i="99"/>
  <c r="M102" i="99"/>
  <c r="L102" i="99"/>
  <c r="K102" i="99"/>
  <c r="J102" i="99"/>
  <c r="I102" i="99"/>
  <c r="H102" i="99"/>
  <c r="G102" i="99"/>
  <c r="F102" i="99"/>
  <c r="E102" i="99"/>
  <c r="D102" i="99"/>
  <c r="AG101" i="99"/>
  <c r="AF101" i="99"/>
  <c r="AE101" i="99"/>
  <c r="AD101" i="99"/>
  <c r="AC101" i="99"/>
  <c r="AB101" i="99"/>
  <c r="AA101" i="99"/>
  <c r="Z101" i="99"/>
  <c r="Y101" i="99"/>
  <c r="X101" i="99"/>
  <c r="W101" i="99"/>
  <c r="V101" i="99"/>
  <c r="U101" i="99"/>
  <c r="T101" i="99"/>
  <c r="S101" i="99"/>
  <c r="R101" i="99"/>
  <c r="Q101" i="99"/>
  <c r="P101" i="99"/>
  <c r="O101" i="99"/>
  <c r="N101" i="99"/>
  <c r="M101" i="99"/>
  <c r="L101" i="99"/>
  <c r="K101" i="99"/>
  <c r="J101" i="99"/>
  <c r="I101" i="99"/>
  <c r="H101" i="99"/>
  <c r="G101" i="99"/>
  <c r="F101" i="99"/>
  <c r="E101" i="99"/>
  <c r="D101" i="99"/>
  <c r="AG100" i="99"/>
  <c r="AF100" i="99"/>
  <c r="AE100" i="99"/>
  <c r="AD100" i="99"/>
  <c r="AC100" i="99"/>
  <c r="AB100" i="99"/>
  <c r="AA100" i="99"/>
  <c r="Z100" i="99"/>
  <c r="Y100" i="99"/>
  <c r="X100" i="99"/>
  <c r="W100" i="99"/>
  <c r="V100" i="99"/>
  <c r="U100" i="99"/>
  <c r="T100" i="99"/>
  <c r="S100" i="99"/>
  <c r="R100" i="99"/>
  <c r="Q100" i="99"/>
  <c r="P100" i="99"/>
  <c r="O100" i="99"/>
  <c r="N100" i="99"/>
  <c r="M100" i="99"/>
  <c r="L100" i="99"/>
  <c r="K100" i="99"/>
  <c r="J100" i="99"/>
  <c r="I100" i="99"/>
  <c r="H100" i="99"/>
  <c r="G100" i="99"/>
  <c r="F100" i="99"/>
  <c r="E100" i="99"/>
  <c r="D100" i="99"/>
  <c r="AG99" i="99"/>
  <c r="AF99" i="99"/>
  <c r="AE99" i="99"/>
  <c r="AD99" i="99"/>
  <c r="AC99" i="99"/>
  <c r="AB99" i="99"/>
  <c r="AA99" i="99"/>
  <c r="Z99" i="99"/>
  <c r="Y99" i="99"/>
  <c r="X99" i="99"/>
  <c r="W99" i="99"/>
  <c r="V99" i="99"/>
  <c r="U99" i="99"/>
  <c r="T99" i="99"/>
  <c r="S99" i="99"/>
  <c r="R99" i="99"/>
  <c r="Q99" i="99"/>
  <c r="P99" i="99"/>
  <c r="O99" i="99"/>
  <c r="N99" i="99"/>
  <c r="M99" i="99"/>
  <c r="L99" i="99"/>
  <c r="K99" i="99"/>
  <c r="J99" i="99"/>
  <c r="I99" i="99"/>
  <c r="H99" i="99"/>
  <c r="G99" i="99"/>
  <c r="F99" i="99"/>
  <c r="E99" i="99"/>
  <c r="D99" i="99"/>
  <c r="AG98" i="99"/>
  <c r="AF98" i="99"/>
  <c r="AE98" i="99"/>
  <c r="AD98" i="99"/>
  <c r="AC98" i="99"/>
  <c r="AB98" i="99"/>
  <c r="AA98" i="99"/>
  <c r="Z98" i="99"/>
  <c r="Y98" i="99"/>
  <c r="X98" i="99"/>
  <c r="W98" i="99"/>
  <c r="V98" i="99"/>
  <c r="U98" i="99"/>
  <c r="T98" i="99"/>
  <c r="S98" i="99"/>
  <c r="R98" i="99"/>
  <c r="Q98" i="99"/>
  <c r="P98" i="99"/>
  <c r="O98" i="99"/>
  <c r="N98" i="99"/>
  <c r="M98" i="99"/>
  <c r="L98" i="99"/>
  <c r="K98" i="99"/>
  <c r="J98" i="99"/>
  <c r="I98" i="99"/>
  <c r="H98" i="99"/>
  <c r="G98" i="99"/>
  <c r="F98" i="99"/>
  <c r="E98" i="99"/>
  <c r="D98" i="99"/>
  <c r="AG97" i="99"/>
  <c r="AF97" i="99"/>
  <c r="AE97" i="99"/>
  <c r="AD97" i="99"/>
  <c r="AC97" i="99"/>
  <c r="AB97" i="99"/>
  <c r="AA97" i="99"/>
  <c r="Z97" i="99"/>
  <c r="Y97" i="99"/>
  <c r="X97" i="99"/>
  <c r="W97" i="99"/>
  <c r="V97" i="99"/>
  <c r="U97" i="99"/>
  <c r="T97" i="99"/>
  <c r="S97" i="99"/>
  <c r="R97" i="99"/>
  <c r="Q97" i="99"/>
  <c r="P97" i="99"/>
  <c r="O97" i="99"/>
  <c r="N97" i="99"/>
  <c r="M97" i="99"/>
  <c r="L97" i="99"/>
  <c r="K97" i="99"/>
  <c r="J97" i="99"/>
  <c r="I97" i="99"/>
  <c r="H97" i="99"/>
  <c r="G97" i="99"/>
  <c r="F97" i="99"/>
  <c r="E97" i="99"/>
  <c r="D97" i="99"/>
  <c r="AG96" i="99"/>
  <c r="AF96" i="99"/>
  <c r="AE96" i="99"/>
  <c r="AD96" i="99"/>
  <c r="AC96" i="99"/>
  <c r="AB96" i="99"/>
  <c r="AA96" i="99"/>
  <c r="Z96" i="99"/>
  <c r="Y96" i="99"/>
  <c r="X96" i="99"/>
  <c r="W96" i="99"/>
  <c r="V96" i="99"/>
  <c r="U96" i="99"/>
  <c r="T96" i="99"/>
  <c r="S96" i="99"/>
  <c r="R96" i="99"/>
  <c r="Q96" i="99"/>
  <c r="P96" i="99"/>
  <c r="O96" i="99"/>
  <c r="N96" i="99"/>
  <c r="M96" i="99"/>
  <c r="L96" i="99"/>
  <c r="K96" i="99"/>
  <c r="J96" i="99"/>
  <c r="I96" i="99"/>
  <c r="H96" i="99"/>
  <c r="G96" i="99"/>
  <c r="F96" i="99"/>
  <c r="E96" i="99"/>
  <c r="D96" i="99"/>
  <c r="AG95" i="99"/>
  <c r="AF95" i="99"/>
  <c r="AE95" i="99"/>
  <c r="AD95" i="99"/>
  <c r="AC95" i="99"/>
  <c r="AB95" i="99"/>
  <c r="AA95" i="99"/>
  <c r="Z95" i="99"/>
  <c r="Y95" i="99"/>
  <c r="X95" i="99"/>
  <c r="W95" i="99"/>
  <c r="V95" i="99"/>
  <c r="U95" i="99"/>
  <c r="T95" i="99"/>
  <c r="S95" i="99"/>
  <c r="R95" i="99"/>
  <c r="Q95" i="99"/>
  <c r="P95" i="99"/>
  <c r="O95" i="99"/>
  <c r="N95" i="99"/>
  <c r="M95" i="99"/>
  <c r="L95" i="99"/>
  <c r="K95" i="99"/>
  <c r="J95" i="99"/>
  <c r="I95" i="99"/>
  <c r="H95" i="99"/>
  <c r="G95" i="99"/>
  <c r="F95" i="99"/>
  <c r="E95" i="99"/>
  <c r="D95" i="99"/>
  <c r="AG94" i="99"/>
  <c r="AF94" i="99"/>
  <c r="AE94" i="99"/>
  <c r="AD94" i="99"/>
  <c r="AC94" i="99"/>
  <c r="AB94" i="99"/>
  <c r="AA94" i="99"/>
  <c r="Z94" i="99"/>
  <c r="Y94" i="99"/>
  <c r="X94" i="99"/>
  <c r="W94" i="99"/>
  <c r="V94" i="99"/>
  <c r="U94" i="99"/>
  <c r="T94" i="99"/>
  <c r="S94" i="99"/>
  <c r="R94" i="99"/>
  <c r="Q94" i="99"/>
  <c r="P94" i="99"/>
  <c r="O94" i="99"/>
  <c r="N94" i="99"/>
  <c r="M94" i="99"/>
  <c r="L94" i="99"/>
  <c r="K94" i="99"/>
  <c r="J94" i="99"/>
  <c r="I94" i="99"/>
  <c r="H94" i="99"/>
  <c r="G94" i="99"/>
  <c r="F94" i="99"/>
  <c r="E94" i="99"/>
  <c r="D94" i="99"/>
  <c r="AG93" i="99"/>
  <c r="AF93" i="99"/>
  <c r="AE93" i="99"/>
  <c r="AD93" i="99"/>
  <c r="AC93" i="99"/>
  <c r="AB93" i="99"/>
  <c r="AA93" i="99"/>
  <c r="Z93" i="99"/>
  <c r="Y93" i="99"/>
  <c r="X93" i="99"/>
  <c r="W93" i="99"/>
  <c r="V93" i="99"/>
  <c r="U93" i="99"/>
  <c r="T93" i="99"/>
  <c r="S93" i="99"/>
  <c r="R93" i="99"/>
  <c r="Q93" i="99"/>
  <c r="P93" i="99"/>
  <c r="O93" i="99"/>
  <c r="N93" i="99"/>
  <c r="M93" i="99"/>
  <c r="L93" i="99"/>
  <c r="K93" i="99"/>
  <c r="J93" i="99"/>
  <c r="I93" i="99"/>
  <c r="H93" i="99"/>
  <c r="G93" i="99"/>
  <c r="F93" i="99"/>
  <c r="E93" i="99"/>
  <c r="D93" i="99"/>
  <c r="AG92" i="99"/>
  <c r="AF92" i="99"/>
  <c r="AE92" i="99"/>
  <c r="AD92" i="99"/>
  <c r="AC92" i="99"/>
  <c r="AB92" i="99"/>
  <c r="AA92" i="99"/>
  <c r="Z92" i="99"/>
  <c r="Y92" i="99"/>
  <c r="X92" i="99"/>
  <c r="W92" i="99"/>
  <c r="V92" i="99"/>
  <c r="U92" i="99"/>
  <c r="T92" i="99"/>
  <c r="S92" i="99"/>
  <c r="R92" i="99"/>
  <c r="Q92" i="99"/>
  <c r="P92" i="99"/>
  <c r="O92" i="99"/>
  <c r="N92" i="99"/>
  <c r="M92" i="99"/>
  <c r="L92" i="99"/>
  <c r="K92" i="99"/>
  <c r="J92" i="99"/>
  <c r="I92" i="99"/>
  <c r="H92" i="99"/>
  <c r="G92" i="99"/>
  <c r="F92" i="99"/>
  <c r="E92" i="99"/>
  <c r="D92" i="99"/>
  <c r="AG91" i="99"/>
  <c r="AF91" i="99"/>
  <c r="AE91" i="99"/>
  <c r="AD91" i="99"/>
  <c r="AC91" i="99"/>
  <c r="AB91" i="99"/>
  <c r="AA91" i="99"/>
  <c r="Z91" i="99"/>
  <c r="Y91" i="99"/>
  <c r="X91" i="99"/>
  <c r="W91" i="99"/>
  <c r="V91" i="99"/>
  <c r="U91" i="99"/>
  <c r="T91" i="99"/>
  <c r="S91" i="99"/>
  <c r="R91" i="99"/>
  <c r="Q91" i="99"/>
  <c r="P91" i="99"/>
  <c r="O91" i="99"/>
  <c r="N91" i="99"/>
  <c r="M91" i="99"/>
  <c r="L91" i="99"/>
  <c r="K91" i="99"/>
  <c r="J91" i="99"/>
  <c r="I91" i="99"/>
  <c r="H91" i="99"/>
  <c r="G91" i="99"/>
  <c r="F91" i="99"/>
  <c r="E91" i="99"/>
  <c r="D91" i="99"/>
  <c r="AG90" i="99"/>
  <c r="AF90" i="99"/>
  <c r="AE90" i="99"/>
  <c r="AD90" i="99"/>
  <c r="AC90" i="99"/>
  <c r="AB90" i="99"/>
  <c r="AA90" i="99"/>
  <c r="Z90" i="99"/>
  <c r="Y90" i="99"/>
  <c r="X90" i="99"/>
  <c r="W90" i="99"/>
  <c r="V90" i="99"/>
  <c r="U90" i="99"/>
  <c r="T90" i="99"/>
  <c r="S90" i="99"/>
  <c r="R90" i="99"/>
  <c r="Q90" i="99"/>
  <c r="P90" i="99"/>
  <c r="O90" i="99"/>
  <c r="N90" i="99"/>
  <c r="M90" i="99"/>
  <c r="L90" i="99"/>
  <c r="K90" i="99"/>
  <c r="J90" i="99"/>
  <c r="I90" i="99"/>
  <c r="H90" i="99"/>
  <c r="G90" i="99"/>
  <c r="F90" i="99"/>
  <c r="E90" i="99"/>
  <c r="D90" i="99"/>
  <c r="AG89" i="99"/>
  <c r="AF89" i="99"/>
  <c r="AE89" i="99"/>
  <c r="AD89" i="99"/>
  <c r="AC89" i="99"/>
  <c r="AB89" i="99"/>
  <c r="AA89" i="99"/>
  <c r="Z89" i="99"/>
  <c r="Y89" i="99"/>
  <c r="X89" i="99"/>
  <c r="W89" i="99"/>
  <c r="V89" i="99"/>
  <c r="U89" i="99"/>
  <c r="T89" i="99"/>
  <c r="S89" i="99"/>
  <c r="R89" i="99"/>
  <c r="Q89" i="99"/>
  <c r="P89" i="99"/>
  <c r="O89" i="99"/>
  <c r="N89" i="99"/>
  <c r="M89" i="99"/>
  <c r="L89" i="99"/>
  <c r="K89" i="99"/>
  <c r="J89" i="99"/>
  <c r="I89" i="99"/>
  <c r="H89" i="99"/>
  <c r="G89" i="99"/>
  <c r="F89" i="99"/>
  <c r="E89" i="99"/>
  <c r="D89" i="99"/>
  <c r="AG88" i="99"/>
  <c r="AF88" i="99"/>
  <c r="AE88" i="99"/>
  <c r="AD88" i="99"/>
  <c r="AC88" i="99"/>
  <c r="AB88" i="99"/>
  <c r="AA88" i="99"/>
  <c r="Z88" i="99"/>
  <c r="Y88" i="99"/>
  <c r="X88" i="99"/>
  <c r="W88" i="99"/>
  <c r="V88" i="99"/>
  <c r="U88" i="99"/>
  <c r="T88" i="99"/>
  <c r="S88" i="99"/>
  <c r="R88" i="99"/>
  <c r="Q88" i="99"/>
  <c r="P88" i="99"/>
  <c r="O88" i="99"/>
  <c r="N88" i="99"/>
  <c r="M88" i="99"/>
  <c r="L88" i="99"/>
  <c r="K88" i="99"/>
  <c r="J88" i="99"/>
  <c r="I88" i="99"/>
  <c r="H88" i="99"/>
  <c r="G88" i="99"/>
  <c r="F88" i="99"/>
  <c r="E88" i="99"/>
  <c r="D88" i="99"/>
  <c r="AG87" i="99"/>
  <c r="AF87" i="99"/>
  <c r="AE87" i="99"/>
  <c r="AD87" i="99"/>
  <c r="AC87" i="99"/>
  <c r="AB87" i="99"/>
  <c r="AA87" i="99"/>
  <c r="Z87" i="99"/>
  <c r="Y87" i="99"/>
  <c r="X87" i="99"/>
  <c r="W87" i="99"/>
  <c r="V87" i="99"/>
  <c r="U87" i="99"/>
  <c r="T87" i="99"/>
  <c r="S87" i="99"/>
  <c r="R87" i="99"/>
  <c r="Q87" i="99"/>
  <c r="P87" i="99"/>
  <c r="O87" i="99"/>
  <c r="N87" i="99"/>
  <c r="M87" i="99"/>
  <c r="L87" i="99"/>
  <c r="K87" i="99"/>
  <c r="J87" i="99"/>
  <c r="I87" i="99"/>
  <c r="H87" i="99"/>
  <c r="G87" i="99"/>
  <c r="F87" i="99"/>
  <c r="E87" i="99"/>
  <c r="D87" i="99"/>
  <c r="AG86" i="99"/>
  <c r="AF86" i="99"/>
  <c r="AE86" i="99"/>
  <c r="AD86" i="99"/>
  <c r="AC86" i="99"/>
  <c r="AB86" i="99"/>
  <c r="AA86" i="99"/>
  <c r="Z86" i="99"/>
  <c r="Y86" i="99"/>
  <c r="X86" i="99"/>
  <c r="W86" i="99"/>
  <c r="V86" i="99"/>
  <c r="U86" i="99"/>
  <c r="T86" i="99"/>
  <c r="S86" i="99"/>
  <c r="R86" i="99"/>
  <c r="Q86" i="99"/>
  <c r="P86" i="99"/>
  <c r="O86" i="99"/>
  <c r="N86" i="99"/>
  <c r="M86" i="99"/>
  <c r="L86" i="99"/>
  <c r="K86" i="99"/>
  <c r="J86" i="99"/>
  <c r="I86" i="99"/>
  <c r="H86" i="99"/>
  <c r="G86" i="99"/>
  <c r="F86" i="99"/>
  <c r="E86" i="99"/>
  <c r="D86" i="99"/>
  <c r="AG85" i="99"/>
  <c r="AF85" i="99"/>
  <c r="AE85" i="99"/>
  <c r="AD85" i="99"/>
  <c r="AC85" i="99"/>
  <c r="AB85" i="99"/>
  <c r="AA85" i="99"/>
  <c r="Z85" i="99"/>
  <c r="Y85" i="99"/>
  <c r="X85" i="99"/>
  <c r="W85" i="99"/>
  <c r="V85" i="99"/>
  <c r="U85" i="99"/>
  <c r="T85" i="99"/>
  <c r="S85" i="99"/>
  <c r="R85" i="99"/>
  <c r="Q85" i="99"/>
  <c r="P85" i="99"/>
  <c r="O85" i="99"/>
  <c r="N85" i="99"/>
  <c r="M85" i="99"/>
  <c r="L85" i="99"/>
  <c r="K85" i="99"/>
  <c r="J85" i="99"/>
  <c r="I85" i="99"/>
  <c r="H85" i="99"/>
  <c r="G85" i="99"/>
  <c r="F85" i="99"/>
  <c r="E85" i="99"/>
  <c r="D85" i="99"/>
  <c r="AG84" i="99"/>
  <c r="AF84" i="99"/>
  <c r="AE84" i="99"/>
  <c r="AD84" i="99"/>
  <c r="AC84" i="99"/>
  <c r="AB84" i="99"/>
  <c r="AA84" i="99"/>
  <c r="Z84" i="99"/>
  <c r="Y84" i="99"/>
  <c r="X84" i="99"/>
  <c r="W84" i="99"/>
  <c r="V84" i="99"/>
  <c r="U84" i="99"/>
  <c r="T84" i="99"/>
  <c r="S84" i="99"/>
  <c r="R84" i="99"/>
  <c r="Q84" i="99"/>
  <c r="P84" i="99"/>
  <c r="O84" i="99"/>
  <c r="N84" i="99"/>
  <c r="M84" i="99"/>
  <c r="L84" i="99"/>
  <c r="K84" i="99"/>
  <c r="J84" i="99"/>
  <c r="I84" i="99"/>
  <c r="H84" i="99"/>
  <c r="G84" i="99"/>
  <c r="F84" i="99"/>
  <c r="E84" i="99"/>
  <c r="D84" i="99"/>
  <c r="AG83" i="99"/>
  <c r="AF83" i="99"/>
  <c r="AE83" i="99"/>
  <c r="AD83" i="99"/>
  <c r="AC83" i="99"/>
  <c r="AB83" i="99"/>
  <c r="AA83" i="99"/>
  <c r="Z83" i="99"/>
  <c r="Y83" i="99"/>
  <c r="X83" i="99"/>
  <c r="W83" i="99"/>
  <c r="V83" i="99"/>
  <c r="U83" i="99"/>
  <c r="T83" i="99"/>
  <c r="S83" i="99"/>
  <c r="R83" i="99"/>
  <c r="Q83" i="99"/>
  <c r="P83" i="99"/>
  <c r="O83" i="99"/>
  <c r="N83" i="99"/>
  <c r="M83" i="99"/>
  <c r="L83" i="99"/>
  <c r="K83" i="99"/>
  <c r="J83" i="99"/>
  <c r="I83" i="99"/>
  <c r="H83" i="99"/>
  <c r="G83" i="99"/>
  <c r="F83" i="99"/>
  <c r="E83" i="99"/>
  <c r="D83" i="99"/>
  <c r="AG82" i="99"/>
  <c r="AF82" i="99"/>
  <c r="AE82" i="99"/>
  <c r="AD82" i="99"/>
  <c r="AC82" i="99"/>
  <c r="AB82" i="99"/>
  <c r="AA82" i="99"/>
  <c r="Z82" i="99"/>
  <c r="Y82" i="99"/>
  <c r="X82" i="99"/>
  <c r="W82" i="99"/>
  <c r="V82" i="99"/>
  <c r="U82" i="99"/>
  <c r="T82" i="99"/>
  <c r="S82" i="99"/>
  <c r="R82" i="99"/>
  <c r="Q82" i="99"/>
  <c r="P82" i="99"/>
  <c r="O82" i="99"/>
  <c r="N82" i="99"/>
  <c r="M82" i="99"/>
  <c r="L82" i="99"/>
  <c r="K82" i="99"/>
  <c r="J82" i="99"/>
  <c r="I82" i="99"/>
  <c r="H82" i="99"/>
  <c r="G82" i="99"/>
  <c r="F82" i="99"/>
  <c r="E82" i="99"/>
  <c r="D82" i="99"/>
  <c r="AG81" i="99"/>
  <c r="AF81" i="99"/>
  <c r="AE81" i="99"/>
  <c r="AD81" i="99"/>
  <c r="AC81" i="99"/>
  <c r="AB81" i="99"/>
  <c r="AA81" i="99"/>
  <c r="Z81" i="99"/>
  <c r="Y81" i="99"/>
  <c r="X81" i="99"/>
  <c r="W81" i="99"/>
  <c r="V81" i="99"/>
  <c r="U81" i="99"/>
  <c r="T81" i="99"/>
  <c r="S81" i="99"/>
  <c r="R81" i="99"/>
  <c r="Q81" i="99"/>
  <c r="P81" i="99"/>
  <c r="O81" i="99"/>
  <c r="N81" i="99"/>
  <c r="M81" i="99"/>
  <c r="L81" i="99"/>
  <c r="K81" i="99"/>
  <c r="J81" i="99"/>
  <c r="I81" i="99"/>
  <c r="H81" i="99"/>
  <c r="G81" i="99"/>
  <c r="F81" i="99"/>
  <c r="E81" i="99"/>
  <c r="D81" i="99"/>
  <c r="AG80" i="99"/>
  <c r="AF80" i="99"/>
  <c r="AE80" i="99"/>
  <c r="AD80" i="99"/>
  <c r="AC80" i="99"/>
  <c r="AB80" i="99"/>
  <c r="AA80" i="99"/>
  <c r="Z80" i="99"/>
  <c r="Y80" i="99"/>
  <c r="X80" i="99"/>
  <c r="W80" i="99"/>
  <c r="V80" i="99"/>
  <c r="U80" i="99"/>
  <c r="T80" i="99"/>
  <c r="S80" i="99"/>
  <c r="R80" i="99"/>
  <c r="Q80" i="99"/>
  <c r="P80" i="99"/>
  <c r="O80" i="99"/>
  <c r="N80" i="99"/>
  <c r="M80" i="99"/>
  <c r="L80" i="99"/>
  <c r="K80" i="99"/>
  <c r="J80" i="99"/>
  <c r="I80" i="99"/>
  <c r="H80" i="99"/>
  <c r="G80" i="99"/>
  <c r="F80" i="99"/>
  <c r="E80" i="99"/>
  <c r="D80" i="99"/>
  <c r="AG79" i="99"/>
  <c r="AF79" i="99"/>
  <c r="AE79" i="99"/>
  <c r="AD79" i="99"/>
  <c r="AC79" i="99"/>
  <c r="AB79" i="99"/>
  <c r="AA79" i="99"/>
  <c r="Z79" i="99"/>
  <c r="Y79" i="99"/>
  <c r="X79" i="99"/>
  <c r="W79" i="99"/>
  <c r="V79" i="99"/>
  <c r="U79" i="99"/>
  <c r="T79" i="99"/>
  <c r="S79" i="99"/>
  <c r="R79" i="99"/>
  <c r="Q79" i="99"/>
  <c r="P79" i="99"/>
  <c r="O79" i="99"/>
  <c r="N79" i="99"/>
  <c r="M79" i="99"/>
  <c r="L79" i="99"/>
  <c r="K79" i="99"/>
  <c r="J79" i="99"/>
  <c r="I79" i="99"/>
  <c r="H79" i="99"/>
  <c r="G79" i="99"/>
  <c r="F79" i="99"/>
  <c r="E79" i="99"/>
  <c r="D79" i="99"/>
  <c r="AG78" i="99"/>
  <c r="AF78" i="99"/>
  <c r="AE78" i="99"/>
  <c r="AD78" i="99"/>
  <c r="AC78" i="99"/>
  <c r="AB78" i="99"/>
  <c r="AA78" i="99"/>
  <c r="Z78" i="99"/>
  <c r="Y78" i="99"/>
  <c r="X78" i="99"/>
  <c r="W78" i="99"/>
  <c r="V78" i="99"/>
  <c r="U78" i="99"/>
  <c r="T78" i="99"/>
  <c r="S78" i="99"/>
  <c r="R78" i="99"/>
  <c r="Q78" i="99"/>
  <c r="P78" i="99"/>
  <c r="O78" i="99"/>
  <c r="N78" i="99"/>
  <c r="M78" i="99"/>
  <c r="L78" i="99"/>
  <c r="K78" i="99"/>
  <c r="J78" i="99"/>
  <c r="I78" i="99"/>
  <c r="H78" i="99"/>
  <c r="G78" i="99"/>
  <c r="F78" i="99"/>
  <c r="E78" i="99"/>
  <c r="D78" i="99"/>
  <c r="AG77" i="99"/>
  <c r="AF77" i="99"/>
  <c r="AE77" i="99"/>
  <c r="AD77" i="99"/>
  <c r="AC77" i="99"/>
  <c r="AB77" i="99"/>
  <c r="AA77" i="99"/>
  <c r="Z77" i="99"/>
  <c r="Y77" i="99"/>
  <c r="X77" i="99"/>
  <c r="W77" i="99"/>
  <c r="V77" i="99"/>
  <c r="U77" i="99"/>
  <c r="T77" i="99"/>
  <c r="S77" i="99"/>
  <c r="R77" i="99"/>
  <c r="Q77" i="99"/>
  <c r="P77" i="99"/>
  <c r="O77" i="99"/>
  <c r="N77" i="99"/>
  <c r="M77" i="99"/>
  <c r="L77" i="99"/>
  <c r="K77" i="99"/>
  <c r="J77" i="99"/>
  <c r="I77" i="99"/>
  <c r="H77" i="99"/>
  <c r="G77" i="99"/>
  <c r="F77" i="99"/>
  <c r="E77" i="99"/>
  <c r="D77" i="99"/>
  <c r="AG76" i="99"/>
  <c r="AF76" i="99"/>
  <c r="AE76" i="99"/>
  <c r="AD76" i="99"/>
  <c r="AC76" i="99"/>
  <c r="AB76" i="99"/>
  <c r="AA76" i="99"/>
  <c r="Z76" i="99"/>
  <c r="Y76" i="99"/>
  <c r="X76" i="99"/>
  <c r="W76" i="99"/>
  <c r="V76" i="99"/>
  <c r="U76" i="99"/>
  <c r="T76" i="99"/>
  <c r="S76" i="99"/>
  <c r="R76" i="99"/>
  <c r="Q76" i="99"/>
  <c r="P76" i="99"/>
  <c r="O76" i="99"/>
  <c r="N76" i="99"/>
  <c r="M76" i="99"/>
  <c r="L76" i="99"/>
  <c r="K76" i="99"/>
  <c r="J76" i="99"/>
  <c r="I76" i="99"/>
  <c r="H76" i="99"/>
  <c r="G76" i="99"/>
  <c r="F76" i="99"/>
  <c r="E76" i="99"/>
  <c r="D76" i="99"/>
  <c r="AG75" i="99"/>
  <c r="AF75" i="99"/>
  <c r="AE75" i="99"/>
  <c r="AD75" i="99"/>
  <c r="AC75" i="99"/>
  <c r="AB75" i="99"/>
  <c r="AA75" i="99"/>
  <c r="Z75" i="99"/>
  <c r="Y75" i="99"/>
  <c r="X75" i="99"/>
  <c r="W75" i="99"/>
  <c r="V75" i="99"/>
  <c r="U75" i="99"/>
  <c r="T75" i="99"/>
  <c r="S75" i="99"/>
  <c r="R75" i="99"/>
  <c r="Q75" i="99"/>
  <c r="P75" i="99"/>
  <c r="O75" i="99"/>
  <c r="N75" i="99"/>
  <c r="M75" i="99"/>
  <c r="L75" i="99"/>
  <c r="K75" i="99"/>
  <c r="J75" i="99"/>
  <c r="I75" i="99"/>
  <c r="H75" i="99"/>
  <c r="G75" i="99"/>
  <c r="F75" i="99"/>
  <c r="E75" i="99"/>
  <c r="D75" i="99"/>
  <c r="AG74" i="99"/>
  <c r="AF74" i="99"/>
  <c r="AE74" i="99"/>
  <c r="AD74" i="99"/>
  <c r="AC74" i="99"/>
  <c r="AB74" i="99"/>
  <c r="AA74" i="99"/>
  <c r="Z74" i="99"/>
  <c r="Y74" i="99"/>
  <c r="X74" i="99"/>
  <c r="W74" i="99"/>
  <c r="V74" i="99"/>
  <c r="U74" i="99"/>
  <c r="T74" i="99"/>
  <c r="S74" i="99"/>
  <c r="R74" i="99"/>
  <c r="Q74" i="99"/>
  <c r="P74" i="99"/>
  <c r="O74" i="99"/>
  <c r="N74" i="99"/>
  <c r="M74" i="99"/>
  <c r="L74" i="99"/>
  <c r="K74" i="99"/>
  <c r="J74" i="99"/>
  <c r="I74" i="99"/>
  <c r="H74" i="99"/>
  <c r="G74" i="99"/>
  <c r="F74" i="99"/>
  <c r="E74" i="99"/>
  <c r="D74" i="99"/>
  <c r="AG73" i="99"/>
  <c r="AF73" i="99"/>
  <c r="AE73" i="99"/>
  <c r="AD73" i="99"/>
  <c r="AC73" i="99"/>
  <c r="AB73" i="99"/>
  <c r="AA73" i="99"/>
  <c r="Z73" i="99"/>
  <c r="Y73" i="99"/>
  <c r="X73" i="99"/>
  <c r="W73" i="99"/>
  <c r="V73" i="99"/>
  <c r="U73" i="99"/>
  <c r="T73" i="99"/>
  <c r="S73" i="99"/>
  <c r="R73" i="99"/>
  <c r="Q73" i="99"/>
  <c r="P73" i="99"/>
  <c r="O73" i="99"/>
  <c r="N73" i="99"/>
  <c r="M73" i="99"/>
  <c r="L73" i="99"/>
  <c r="K73" i="99"/>
  <c r="J73" i="99"/>
  <c r="I73" i="99"/>
  <c r="H73" i="99"/>
  <c r="G73" i="99"/>
  <c r="F73" i="99"/>
  <c r="E73" i="99"/>
  <c r="D73" i="99"/>
  <c r="AG72" i="99"/>
  <c r="AF72" i="99"/>
  <c r="AE72" i="99"/>
  <c r="AD72" i="99"/>
  <c r="AC72" i="99"/>
  <c r="AB72" i="99"/>
  <c r="AA72" i="99"/>
  <c r="Z72" i="99"/>
  <c r="Y72" i="99"/>
  <c r="X72" i="99"/>
  <c r="W72" i="99"/>
  <c r="V72" i="99"/>
  <c r="U72" i="99"/>
  <c r="T72" i="99"/>
  <c r="S72" i="99"/>
  <c r="R72" i="99"/>
  <c r="Q72" i="99"/>
  <c r="P72" i="99"/>
  <c r="O72" i="99"/>
  <c r="N72" i="99"/>
  <c r="M72" i="99"/>
  <c r="L72" i="99"/>
  <c r="K72" i="99"/>
  <c r="J72" i="99"/>
  <c r="I72" i="99"/>
  <c r="H72" i="99"/>
  <c r="G72" i="99"/>
  <c r="F72" i="99"/>
  <c r="E72" i="99"/>
  <c r="D72" i="99"/>
  <c r="AG71" i="99"/>
  <c r="AF71" i="99"/>
  <c r="AE71" i="99"/>
  <c r="AD71" i="99"/>
  <c r="AC71" i="99"/>
  <c r="AB71" i="99"/>
  <c r="AA71" i="99"/>
  <c r="Z71" i="99"/>
  <c r="Y71" i="99"/>
  <c r="X71" i="99"/>
  <c r="W71" i="99"/>
  <c r="V71" i="99"/>
  <c r="U71" i="99"/>
  <c r="T71" i="99"/>
  <c r="S71" i="99"/>
  <c r="R71" i="99"/>
  <c r="Q71" i="99"/>
  <c r="P71" i="99"/>
  <c r="O71" i="99"/>
  <c r="N71" i="99"/>
  <c r="M71" i="99"/>
  <c r="L71" i="99"/>
  <c r="K71" i="99"/>
  <c r="J71" i="99"/>
  <c r="I71" i="99"/>
  <c r="H71" i="99"/>
  <c r="G71" i="99"/>
  <c r="F71" i="99"/>
  <c r="E71" i="99"/>
  <c r="D71" i="99"/>
  <c r="AG70" i="99"/>
  <c r="AF70" i="99"/>
  <c r="AE70" i="99"/>
  <c r="AD70" i="99"/>
  <c r="AC70" i="99"/>
  <c r="AB70" i="99"/>
  <c r="AA70" i="99"/>
  <c r="Z70" i="99"/>
  <c r="Y70" i="99"/>
  <c r="X70" i="99"/>
  <c r="W70" i="99"/>
  <c r="V70" i="99"/>
  <c r="U70" i="99"/>
  <c r="T70" i="99"/>
  <c r="S70" i="99"/>
  <c r="R70" i="99"/>
  <c r="Q70" i="99"/>
  <c r="P70" i="99"/>
  <c r="O70" i="99"/>
  <c r="N70" i="99"/>
  <c r="M70" i="99"/>
  <c r="L70" i="99"/>
  <c r="K70" i="99"/>
  <c r="J70" i="99"/>
  <c r="I70" i="99"/>
  <c r="H70" i="99"/>
  <c r="G70" i="99"/>
  <c r="F70" i="99"/>
  <c r="E70" i="99"/>
  <c r="D70" i="99"/>
  <c r="AG68" i="99"/>
  <c r="AF68" i="99"/>
  <c r="AE68" i="99"/>
  <c r="AD68" i="99"/>
  <c r="AC68" i="99"/>
  <c r="AB68" i="99"/>
  <c r="AA68" i="99"/>
  <c r="Z68" i="99"/>
  <c r="Y68" i="99"/>
  <c r="X68" i="99"/>
  <c r="W68" i="99"/>
  <c r="V68" i="99"/>
  <c r="U68" i="99"/>
  <c r="T68" i="99"/>
  <c r="S68" i="99"/>
  <c r="R68" i="99"/>
  <c r="Q68" i="99"/>
  <c r="P68" i="99"/>
  <c r="O68" i="99"/>
  <c r="N68" i="99"/>
  <c r="M68" i="99"/>
  <c r="L68" i="99"/>
  <c r="K68" i="99"/>
  <c r="J68" i="99"/>
  <c r="I68" i="99"/>
  <c r="H68" i="99"/>
  <c r="G68" i="99"/>
  <c r="F68" i="99"/>
  <c r="E68" i="99"/>
  <c r="D68" i="99"/>
  <c r="AG67" i="99"/>
  <c r="AF67" i="99"/>
  <c r="AE67" i="99"/>
  <c r="AD67" i="99"/>
  <c r="AC67" i="99"/>
  <c r="AB67" i="99"/>
  <c r="AA67" i="99"/>
  <c r="Z67" i="99"/>
  <c r="Y67" i="99"/>
  <c r="X67" i="99"/>
  <c r="W67" i="99"/>
  <c r="V67" i="99"/>
  <c r="U67" i="99"/>
  <c r="T67" i="99"/>
  <c r="S67" i="99"/>
  <c r="R67" i="99"/>
  <c r="Q67" i="99"/>
  <c r="P67" i="99"/>
  <c r="O67" i="99"/>
  <c r="N67" i="99"/>
  <c r="M67" i="99"/>
  <c r="L67" i="99"/>
  <c r="K67" i="99"/>
  <c r="J67" i="99"/>
  <c r="I67" i="99"/>
  <c r="H67" i="99"/>
  <c r="G67" i="99"/>
  <c r="F67" i="99"/>
  <c r="E67" i="99"/>
  <c r="D67" i="99"/>
  <c r="AG66" i="99"/>
  <c r="AF66" i="99"/>
  <c r="AE66" i="99"/>
  <c r="AD66" i="99"/>
  <c r="AC66" i="99"/>
  <c r="AB66" i="99"/>
  <c r="AA66" i="99"/>
  <c r="Z66" i="99"/>
  <c r="Y66" i="99"/>
  <c r="X66" i="99"/>
  <c r="W66" i="99"/>
  <c r="V66" i="99"/>
  <c r="U66" i="99"/>
  <c r="T66" i="99"/>
  <c r="S66" i="99"/>
  <c r="R66" i="99"/>
  <c r="Q66" i="99"/>
  <c r="P66" i="99"/>
  <c r="O66" i="99"/>
  <c r="N66" i="99"/>
  <c r="M66" i="99"/>
  <c r="L66" i="99"/>
  <c r="K66" i="99"/>
  <c r="J66" i="99"/>
  <c r="I66" i="99"/>
  <c r="H66" i="99"/>
  <c r="G66" i="99"/>
  <c r="F66" i="99"/>
  <c r="E66" i="99"/>
  <c r="D66" i="99"/>
  <c r="AG65" i="99"/>
  <c r="AF65" i="99"/>
  <c r="AE65" i="99"/>
  <c r="AD65" i="99"/>
  <c r="AC65" i="99"/>
  <c r="AB65" i="99"/>
  <c r="AA65" i="99"/>
  <c r="Z65" i="99"/>
  <c r="Y65" i="99"/>
  <c r="X65" i="99"/>
  <c r="W65" i="99"/>
  <c r="V65" i="99"/>
  <c r="U65" i="99"/>
  <c r="T65" i="99"/>
  <c r="S65" i="99"/>
  <c r="R65" i="99"/>
  <c r="Q65" i="99"/>
  <c r="P65" i="99"/>
  <c r="O65" i="99"/>
  <c r="N65" i="99"/>
  <c r="M65" i="99"/>
  <c r="L65" i="99"/>
  <c r="K65" i="99"/>
  <c r="J65" i="99"/>
  <c r="I65" i="99"/>
  <c r="H65" i="99"/>
  <c r="G65" i="99"/>
  <c r="F65" i="99"/>
  <c r="E65" i="99"/>
  <c r="D65" i="99"/>
  <c r="AG63" i="99"/>
  <c r="AF63" i="99"/>
  <c r="AE63" i="99"/>
  <c r="AD63" i="99"/>
  <c r="AC63" i="99"/>
  <c r="AB63" i="99"/>
  <c r="AA63" i="99"/>
  <c r="Z63" i="99"/>
  <c r="Y63" i="99"/>
  <c r="X63" i="99"/>
  <c r="W63" i="99"/>
  <c r="V63" i="99"/>
  <c r="U63" i="99"/>
  <c r="T63" i="99"/>
  <c r="S63" i="99"/>
  <c r="R63" i="99"/>
  <c r="Q63" i="99"/>
  <c r="P63" i="99"/>
  <c r="O63" i="99"/>
  <c r="N63" i="99"/>
  <c r="M63" i="99"/>
  <c r="L63" i="99"/>
  <c r="K63" i="99"/>
  <c r="J63" i="99"/>
  <c r="I63" i="99"/>
  <c r="H63" i="99"/>
  <c r="G63" i="99"/>
  <c r="F63" i="99"/>
  <c r="E63" i="99"/>
  <c r="D63" i="99"/>
  <c r="AG62" i="99"/>
  <c r="AF62" i="99"/>
  <c r="AE62" i="99"/>
  <c r="AD62" i="99"/>
  <c r="AC62" i="99"/>
  <c r="AB62" i="99"/>
  <c r="AA62" i="99"/>
  <c r="Z62" i="99"/>
  <c r="Y62" i="99"/>
  <c r="X62" i="99"/>
  <c r="W62" i="99"/>
  <c r="V62" i="99"/>
  <c r="U62" i="99"/>
  <c r="T62" i="99"/>
  <c r="S62" i="99"/>
  <c r="R62" i="99"/>
  <c r="Q62" i="99"/>
  <c r="P62" i="99"/>
  <c r="O62" i="99"/>
  <c r="N62" i="99"/>
  <c r="M62" i="99"/>
  <c r="L62" i="99"/>
  <c r="K62" i="99"/>
  <c r="J62" i="99"/>
  <c r="I62" i="99"/>
  <c r="H62" i="99"/>
  <c r="G62" i="99"/>
  <c r="F62" i="99"/>
  <c r="E62" i="99"/>
  <c r="D62" i="99"/>
  <c r="AG61" i="99"/>
  <c r="AF61" i="99"/>
  <c r="AE61" i="99"/>
  <c r="AD61" i="99"/>
  <c r="AC61" i="99"/>
  <c r="AB61" i="99"/>
  <c r="AA61" i="99"/>
  <c r="Z61" i="99"/>
  <c r="Y61" i="99"/>
  <c r="X61" i="99"/>
  <c r="W61" i="99"/>
  <c r="V61" i="99"/>
  <c r="U61" i="99"/>
  <c r="T61" i="99"/>
  <c r="S61" i="99"/>
  <c r="R61" i="99"/>
  <c r="Q61" i="99"/>
  <c r="P61" i="99"/>
  <c r="O61" i="99"/>
  <c r="N61" i="99"/>
  <c r="M61" i="99"/>
  <c r="L61" i="99"/>
  <c r="K61" i="99"/>
  <c r="J61" i="99"/>
  <c r="I61" i="99"/>
  <c r="H61" i="99"/>
  <c r="G61" i="99"/>
  <c r="F61" i="99"/>
  <c r="E61" i="99"/>
  <c r="D61" i="99"/>
  <c r="AG59" i="99"/>
  <c r="AF59" i="99"/>
  <c r="AE59" i="99"/>
  <c r="AD59" i="99"/>
  <c r="AC59" i="99"/>
  <c r="AB59" i="99"/>
  <c r="AA59" i="99"/>
  <c r="Z59" i="99"/>
  <c r="Y59" i="99"/>
  <c r="X59" i="99"/>
  <c r="W59" i="99"/>
  <c r="V59" i="99"/>
  <c r="U59" i="99"/>
  <c r="T59" i="99"/>
  <c r="S59" i="99"/>
  <c r="R59" i="99"/>
  <c r="Q59" i="99"/>
  <c r="P59" i="99"/>
  <c r="O59" i="99"/>
  <c r="N59" i="99"/>
  <c r="M59" i="99"/>
  <c r="L59" i="99"/>
  <c r="K59" i="99"/>
  <c r="J59" i="99"/>
  <c r="I59" i="99"/>
  <c r="H59" i="99"/>
  <c r="G59" i="99"/>
  <c r="F59" i="99"/>
  <c r="E59" i="99"/>
  <c r="D59" i="99"/>
  <c r="AG58" i="99"/>
  <c r="AF58" i="99"/>
  <c r="AE58" i="99"/>
  <c r="AD58" i="99"/>
  <c r="AC58" i="99"/>
  <c r="AB58" i="99"/>
  <c r="AA58" i="99"/>
  <c r="Z58" i="99"/>
  <c r="Y58" i="99"/>
  <c r="X58" i="99"/>
  <c r="W58" i="99"/>
  <c r="V58" i="99"/>
  <c r="U58" i="99"/>
  <c r="T58" i="99"/>
  <c r="S58" i="99"/>
  <c r="R58" i="99"/>
  <c r="Q58" i="99"/>
  <c r="P58" i="99"/>
  <c r="O58" i="99"/>
  <c r="N58" i="99"/>
  <c r="M58" i="99"/>
  <c r="L58" i="99"/>
  <c r="K58" i="99"/>
  <c r="J58" i="99"/>
  <c r="I58" i="99"/>
  <c r="H58" i="99"/>
  <c r="G58" i="99"/>
  <c r="F58" i="99"/>
  <c r="E58" i="99"/>
  <c r="D58" i="99"/>
  <c r="AG57" i="99"/>
  <c r="AF57" i="99"/>
  <c r="AE57" i="99"/>
  <c r="AD57" i="99"/>
  <c r="AC57" i="99"/>
  <c r="AB57" i="99"/>
  <c r="AA57" i="99"/>
  <c r="Z57" i="99"/>
  <c r="Y57" i="99"/>
  <c r="X57" i="99"/>
  <c r="W57" i="99"/>
  <c r="V57" i="99"/>
  <c r="U57" i="99"/>
  <c r="T57" i="99"/>
  <c r="S57" i="99"/>
  <c r="R57" i="99"/>
  <c r="Q57" i="99"/>
  <c r="P57" i="99"/>
  <c r="O57" i="99"/>
  <c r="N57" i="99"/>
  <c r="M57" i="99"/>
  <c r="L57" i="99"/>
  <c r="K57" i="99"/>
  <c r="J57" i="99"/>
  <c r="I57" i="99"/>
  <c r="H57" i="99"/>
  <c r="G57" i="99"/>
  <c r="F57" i="99"/>
  <c r="E57" i="99"/>
  <c r="D57" i="99"/>
  <c r="AG56" i="99"/>
  <c r="AF56" i="99"/>
  <c r="AE56" i="99"/>
  <c r="AD56" i="99"/>
  <c r="AC56" i="99"/>
  <c r="AB56" i="99"/>
  <c r="AA56" i="99"/>
  <c r="Z56" i="99"/>
  <c r="Y56" i="99"/>
  <c r="X56" i="99"/>
  <c r="W56" i="99"/>
  <c r="V56" i="99"/>
  <c r="U56" i="99"/>
  <c r="T56" i="99"/>
  <c r="S56" i="99"/>
  <c r="R56" i="99"/>
  <c r="Q56" i="99"/>
  <c r="P56" i="99"/>
  <c r="O56" i="99"/>
  <c r="N56" i="99"/>
  <c r="M56" i="99"/>
  <c r="L56" i="99"/>
  <c r="K56" i="99"/>
  <c r="J56" i="99"/>
  <c r="I56" i="99"/>
  <c r="H56" i="99"/>
  <c r="G56" i="99"/>
  <c r="F56" i="99"/>
  <c r="E56" i="99"/>
  <c r="D56" i="99"/>
  <c r="AG55" i="99"/>
  <c r="AF55" i="99"/>
  <c r="AE55" i="99"/>
  <c r="AD55" i="99"/>
  <c r="AC55" i="99"/>
  <c r="AB55" i="99"/>
  <c r="AA55" i="99"/>
  <c r="Z55" i="99"/>
  <c r="Y55" i="99"/>
  <c r="X55" i="99"/>
  <c r="W55" i="99"/>
  <c r="V55" i="99"/>
  <c r="U55" i="99"/>
  <c r="T55" i="99"/>
  <c r="S55" i="99"/>
  <c r="R55" i="99"/>
  <c r="Q55" i="99"/>
  <c r="P55" i="99"/>
  <c r="O55" i="99"/>
  <c r="N55" i="99"/>
  <c r="M55" i="99"/>
  <c r="L55" i="99"/>
  <c r="K55" i="99"/>
  <c r="J55" i="99"/>
  <c r="I55" i="99"/>
  <c r="H55" i="99"/>
  <c r="G55" i="99"/>
  <c r="F55" i="99"/>
  <c r="E55" i="99"/>
  <c r="D55" i="99"/>
  <c r="AG53" i="99"/>
  <c r="AF53" i="99"/>
  <c r="AE53" i="99"/>
  <c r="AD53" i="99"/>
  <c r="AC53" i="99"/>
  <c r="AB53" i="99"/>
  <c r="AA53" i="99"/>
  <c r="Z53" i="99"/>
  <c r="Y53" i="99"/>
  <c r="X53" i="99"/>
  <c r="W53" i="99"/>
  <c r="V53" i="99"/>
  <c r="U53" i="99"/>
  <c r="T53" i="99"/>
  <c r="S53" i="99"/>
  <c r="R53" i="99"/>
  <c r="Q53" i="99"/>
  <c r="P53" i="99"/>
  <c r="O53" i="99"/>
  <c r="N53" i="99"/>
  <c r="M53" i="99"/>
  <c r="L53" i="99"/>
  <c r="K53" i="99"/>
  <c r="J53" i="99"/>
  <c r="I53" i="99"/>
  <c r="H53" i="99"/>
  <c r="G53" i="99"/>
  <c r="F53" i="99"/>
  <c r="E53" i="99"/>
  <c r="D53" i="99"/>
  <c r="AG52" i="99"/>
  <c r="AF52" i="99"/>
  <c r="AE52" i="99"/>
  <c r="AD52" i="99"/>
  <c r="AC52" i="99"/>
  <c r="AB52" i="99"/>
  <c r="AA52" i="99"/>
  <c r="Z52" i="99"/>
  <c r="Y52" i="99"/>
  <c r="X52" i="99"/>
  <c r="W52" i="99"/>
  <c r="V52" i="99"/>
  <c r="U52" i="99"/>
  <c r="T52" i="99"/>
  <c r="S52" i="99"/>
  <c r="R52" i="99"/>
  <c r="Q52" i="99"/>
  <c r="P52" i="99"/>
  <c r="O52" i="99"/>
  <c r="N52" i="99"/>
  <c r="M52" i="99"/>
  <c r="L52" i="99"/>
  <c r="K52" i="99"/>
  <c r="J52" i="99"/>
  <c r="I52" i="99"/>
  <c r="H52" i="99"/>
  <c r="G52" i="99"/>
  <c r="F52" i="99"/>
  <c r="E52" i="99"/>
  <c r="D52" i="99"/>
  <c r="AG51" i="99"/>
  <c r="AF51" i="99"/>
  <c r="AE51" i="99"/>
  <c r="AD51" i="99"/>
  <c r="AC51" i="99"/>
  <c r="AB51" i="99"/>
  <c r="AA51" i="99"/>
  <c r="Z51" i="99"/>
  <c r="Y51" i="99"/>
  <c r="X51" i="99"/>
  <c r="W51" i="99"/>
  <c r="V51" i="99"/>
  <c r="U51" i="99"/>
  <c r="T51" i="99"/>
  <c r="S51" i="99"/>
  <c r="R51" i="99"/>
  <c r="Q51" i="99"/>
  <c r="P51" i="99"/>
  <c r="O51" i="99"/>
  <c r="N51" i="99"/>
  <c r="M51" i="99"/>
  <c r="L51" i="99"/>
  <c r="K51" i="99"/>
  <c r="J51" i="99"/>
  <c r="I51" i="99"/>
  <c r="H51" i="99"/>
  <c r="G51" i="99"/>
  <c r="F51" i="99"/>
  <c r="E51" i="99"/>
  <c r="D51" i="99"/>
  <c r="AG50" i="99"/>
  <c r="AF50" i="99"/>
  <c r="AE50" i="99"/>
  <c r="AD50" i="99"/>
  <c r="AC50" i="99"/>
  <c r="AB50" i="99"/>
  <c r="AA50" i="99"/>
  <c r="Z50" i="99"/>
  <c r="Y50" i="99"/>
  <c r="X50" i="99"/>
  <c r="W50" i="99"/>
  <c r="V50" i="99"/>
  <c r="U50" i="99"/>
  <c r="T50" i="99"/>
  <c r="S50" i="99"/>
  <c r="R50" i="99"/>
  <c r="Q50" i="99"/>
  <c r="P50" i="99"/>
  <c r="O50" i="99"/>
  <c r="N50" i="99"/>
  <c r="M50" i="99"/>
  <c r="L50" i="99"/>
  <c r="K50" i="99"/>
  <c r="J50" i="99"/>
  <c r="I50" i="99"/>
  <c r="H50" i="99"/>
  <c r="G50" i="99"/>
  <c r="F50" i="99"/>
  <c r="E50" i="99"/>
  <c r="D50" i="99"/>
  <c r="AG49" i="99"/>
  <c r="AF49" i="99"/>
  <c r="AE49" i="99"/>
  <c r="AD49" i="99"/>
  <c r="AC49" i="99"/>
  <c r="AB49" i="99"/>
  <c r="AA49" i="99"/>
  <c r="Z49" i="99"/>
  <c r="Y49" i="99"/>
  <c r="X49" i="99"/>
  <c r="W49" i="99"/>
  <c r="V49" i="99"/>
  <c r="U49" i="99"/>
  <c r="T49" i="99"/>
  <c r="S49" i="99"/>
  <c r="R49" i="99"/>
  <c r="Q49" i="99"/>
  <c r="P49" i="99"/>
  <c r="O49" i="99"/>
  <c r="N49" i="99"/>
  <c r="M49" i="99"/>
  <c r="L49" i="99"/>
  <c r="K49" i="99"/>
  <c r="J49" i="99"/>
  <c r="I49" i="99"/>
  <c r="H49" i="99"/>
  <c r="G49" i="99"/>
  <c r="F49" i="99"/>
  <c r="E49" i="99"/>
  <c r="D49" i="99"/>
  <c r="AG47" i="99"/>
  <c r="AF47" i="99"/>
  <c r="AE47" i="99"/>
  <c r="AD47" i="99"/>
  <c r="AC47" i="99"/>
  <c r="AB47" i="99"/>
  <c r="AA47" i="99"/>
  <c r="Z47" i="99"/>
  <c r="Y47" i="99"/>
  <c r="X47" i="99"/>
  <c r="W47" i="99"/>
  <c r="V47" i="99"/>
  <c r="U47" i="99"/>
  <c r="T47" i="99"/>
  <c r="S47" i="99"/>
  <c r="R47" i="99"/>
  <c r="Q47" i="99"/>
  <c r="P47" i="99"/>
  <c r="O47" i="99"/>
  <c r="N47" i="99"/>
  <c r="M47" i="99"/>
  <c r="L47" i="99"/>
  <c r="K47" i="99"/>
  <c r="J47" i="99"/>
  <c r="I47" i="99"/>
  <c r="H47" i="99"/>
  <c r="G47" i="99"/>
  <c r="F47" i="99"/>
  <c r="E47" i="99"/>
  <c r="D47" i="99"/>
  <c r="AG46" i="99"/>
  <c r="AF46" i="99"/>
  <c r="AE46" i="99"/>
  <c r="AD46" i="99"/>
  <c r="AC46" i="99"/>
  <c r="AB46" i="99"/>
  <c r="AA46" i="99"/>
  <c r="Z46" i="99"/>
  <c r="Y46" i="99"/>
  <c r="X46" i="99"/>
  <c r="W46" i="99"/>
  <c r="V46" i="99"/>
  <c r="U46" i="99"/>
  <c r="T46" i="99"/>
  <c r="S46" i="99"/>
  <c r="R46" i="99"/>
  <c r="Q46" i="99"/>
  <c r="P46" i="99"/>
  <c r="O46" i="99"/>
  <c r="N46" i="99"/>
  <c r="M46" i="99"/>
  <c r="L46" i="99"/>
  <c r="K46" i="99"/>
  <c r="J46" i="99"/>
  <c r="I46" i="99"/>
  <c r="H46" i="99"/>
  <c r="G46" i="99"/>
  <c r="F46" i="99"/>
  <c r="E46" i="99"/>
  <c r="D46" i="99"/>
  <c r="AG45" i="99"/>
  <c r="AF45" i="99"/>
  <c r="AE45" i="99"/>
  <c r="AD45" i="99"/>
  <c r="AC45" i="99"/>
  <c r="AB45" i="99"/>
  <c r="AA45" i="99"/>
  <c r="Z45" i="99"/>
  <c r="Y45" i="99"/>
  <c r="X45" i="99"/>
  <c r="W45" i="99"/>
  <c r="V45" i="99"/>
  <c r="U45" i="99"/>
  <c r="T45" i="99"/>
  <c r="S45" i="99"/>
  <c r="R45" i="99"/>
  <c r="Q45" i="99"/>
  <c r="P45" i="99"/>
  <c r="O45" i="99"/>
  <c r="N45" i="99"/>
  <c r="M45" i="99"/>
  <c r="L45" i="99"/>
  <c r="K45" i="99"/>
  <c r="J45" i="99"/>
  <c r="I45" i="99"/>
  <c r="H45" i="99"/>
  <c r="G45" i="99"/>
  <c r="F45" i="99"/>
  <c r="E45" i="99"/>
  <c r="D45" i="99"/>
  <c r="AG44" i="99"/>
  <c r="AF44" i="99"/>
  <c r="AE44" i="99"/>
  <c r="AD44" i="99"/>
  <c r="AC44" i="99"/>
  <c r="AB44" i="99"/>
  <c r="AA44" i="99"/>
  <c r="Z44" i="99"/>
  <c r="Y44" i="99"/>
  <c r="X44" i="99"/>
  <c r="W44" i="99"/>
  <c r="V44" i="99"/>
  <c r="U44" i="99"/>
  <c r="T44" i="99"/>
  <c r="S44" i="99"/>
  <c r="R44" i="99"/>
  <c r="Q44" i="99"/>
  <c r="P44" i="99"/>
  <c r="O44" i="99"/>
  <c r="N44" i="99"/>
  <c r="M44" i="99"/>
  <c r="L44" i="99"/>
  <c r="K44" i="99"/>
  <c r="J44" i="99"/>
  <c r="I44" i="99"/>
  <c r="H44" i="99"/>
  <c r="G44" i="99"/>
  <c r="F44" i="99"/>
  <c r="E44" i="99"/>
  <c r="D44" i="99"/>
  <c r="AG43" i="99"/>
  <c r="AF43" i="99"/>
  <c r="AE43" i="99"/>
  <c r="AD43" i="99"/>
  <c r="AC43" i="99"/>
  <c r="AB43" i="99"/>
  <c r="AA43" i="99"/>
  <c r="Z43" i="99"/>
  <c r="Y43" i="99"/>
  <c r="X43" i="99"/>
  <c r="W43" i="99"/>
  <c r="V43" i="99"/>
  <c r="U43" i="99"/>
  <c r="T43" i="99"/>
  <c r="S43" i="99"/>
  <c r="R43" i="99"/>
  <c r="Q43" i="99"/>
  <c r="P43" i="99"/>
  <c r="O43" i="99"/>
  <c r="N43" i="99"/>
  <c r="M43" i="99"/>
  <c r="L43" i="99"/>
  <c r="K43" i="99"/>
  <c r="J43" i="99"/>
  <c r="I43" i="99"/>
  <c r="H43" i="99"/>
  <c r="G43" i="99"/>
  <c r="F43" i="99"/>
  <c r="E43" i="99"/>
  <c r="D43" i="99"/>
  <c r="AG40" i="99"/>
  <c r="AF40" i="99"/>
  <c r="AE40" i="99"/>
  <c r="AD40" i="99"/>
  <c r="AC40" i="99"/>
  <c r="AB40" i="99"/>
  <c r="AA40" i="99"/>
  <c r="Z40" i="99"/>
  <c r="Y40" i="99"/>
  <c r="X40" i="99"/>
  <c r="W40" i="99"/>
  <c r="V40" i="99"/>
  <c r="U40" i="99"/>
  <c r="T40" i="99"/>
  <c r="S40" i="99"/>
  <c r="R40" i="99"/>
  <c r="Q40" i="99"/>
  <c r="P40" i="99"/>
  <c r="O40" i="99"/>
  <c r="N40" i="99"/>
  <c r="M40" i="99"/>
  <c r="L40" i="99"/>
  <c r="K40" i="99"/>
  <c r="J40" i="99"/>
  <c r="I40" i="99"/>
  <c r="H40" i="99"/>
  <c r="G40" i="99"/>
  <c r="F40" i="99"/>
  <c r="E40" i="99"/>
  <c r="D40" i="99"/>
  <c r="AG39" i="99"/>
  <c r="AF39" i="99"/>
  <c r="AE39" i="99"/>
  <c r="AD39" i="99"/>
  <c r="AC39" i="99"/>
  <c r="AB39" i="99"/>
  <c r="AA39" i="99"/>
  <c r="Z39" i="99"/>
  <c r="Y39" i="99"/>
  <c r="X39" i="99"/>
  <c r="W39" i="99"/>
  <c r="V39" i="99"/>
  <c r="U39" i="99"/>
  <c r="T39" i="99"/>
  <c r="S39" i="99"/>
  <c r="R39" i="99"/>
  <c r="Q39" i="99"/>
  <c r="P39" i="99"/>
  <c r="O39" i="99"/>
  <c r="N39" i="99"/>
  <c r="M39" i="99"/>
  <c r="L39" i="99"/>
  <c r="K39" i="99"/>
  <c r="J39" i="99"/>
  <c r="I39" i="99"/>
  <c r="H39" i="99"/>
  <c r="G39" i="99"/>
  <c r="F39" i="99"/>
  <c r="E39" i="99"/>
  <c r="D39" i="99"/>
  <c r="AG38" i="99"/>
  <c r="AF38" i="99"/>
  <c r="AE38" i="99"/>
  <c r="AD38" i="99"/>
  <c r="AC38" i="99"/>
  <c r="AB38" i="99"/>
  <c r="AA38" i="99"/>
  <c r="Z38" i="99"/>
  <c r="Y38" i="99"/>
  <c r="X38" i="99"/>
  <c r="W38" i="99"/>
  <c r="V38" i="99"/>
  <c r="U38" i="99"/>
  <c r="T38" i="99"/>
  <c r="S38" i="99"/>
  <c r="R38" i="99"/>
  <c r="Q38" i="99"/>
  <c r="P38" i="99"/>
  <c r="O38" i="99"/>
  <c r="N38" i="99"/>
  <c r="M38" i="99"/>
  <c r="L38" i="99"/>
  <c r="K38" i="99"/>
  <c r="J38" i="99"/>
  <c r="I38" i="99"/>
  <c r="H38" i="99"/>
  <c r="G38" i="99"/>
  <c r="F38" i="99"/>
  <c r="E38" i="99"/>
  <c r="D38" i="99"/>
  <c r="AG37" i="99"/>
  <c r="AF37" i="99"/>
  <c r="AE37" i="99"/>
  <c r="AD37" i="99"/>
  <c r="AC37" i="99"/>
  <c r="AB37" i="99"/>
  <c r="AA37" i="99"/>
  <c r="Z37" i="99"/>
  <c r="Y37" i="99"/>
  <c r="X37" i="99"/>
  <c r="W37" i="99"/>
  <c r="V37" i="99"/>
  <c r="U37" i="99"/>
  <c r="T37" i="99"/>
  <c r="S37" i="99"/>
  <c r="R37" i="99"/>
  <c r="Q37" i="99"/>
  <c r="P37" i="99"/>
  <c r="O37" i="99"/>
  <c r="N37" i="99"/>
  <c r="M37" i="99"/>
  <c r="L37" i="99"/>
  <c r="K37" i="99"/>
  <c r="J37" i="99"/>
  <c r="I37" i="99"/>
  <c r="H37" i="99"/>
  <c r="G37" i="99"/>
  <c r="F37" i="99"/>
  <c r="E37" i="99"/>
  <c r="D37" i="99"/>
  <c r="AG36" i="99"/>
  <c r="AF36" i="99"/>
  <c r="AE36" i="99"/>
  <c r="AD36" i="99"/>
  <c r="AC36" i="99"/>
  <c r="AB36" i="99"/>
  <c r="AA36" i="99"/>
  <c r="Z36" i="99"/>
  <c r="Y36" i="99"/>
  <c r="X36" i="99"/>
  <c r="W36" i="99"/>
  <c r="V36" i="99"/>
  <c r="U36" i="99"/>
  <c r="T36" i="99"/>
  <c r="S36" i="99"/>
  <c r="R36" i="99"/>
  <c r="Q36" i="99"/>
  <c r="P36" i="99"/>
  <c r="O36" i="99"/>
  <c r="N36" i="99"/>
  <c r="M36" i="99"/>
  <c r="L36" i="99"/>
  <c r="K36" i="99"/>
  <c r="J36" i="99"/>
  <c r="I36" i="99"/>
  <c r="H36" i="99"/>
  <c r="G36" i="99"/>
  <c r="F36" i="99"/>
  <c r="E36" i="99"/>
  <c r="D36" i="99"/>
  <c r="AG35" i="99"/>
  <c r="AF35" i="99"/>
  <c r="AE35" i="99"/>
  <c r="AD35" i="99"/>
  <c r="AC35" i="99"/>
  <c r="AB35" i="99"/>
  <c r="AA35" i="99"/>
  <c r="Z35" i="99"/>
  <c r="Y35" i="99"/>
  <c r="X35" i="99"/>
  <c r="W35" i="99"/>
  <c r="V35" i="99"/>
  <c r="U35" i="99"/>
  <c r="T35" i="99"/>
  <c r="S35" i="99"/>
  <c r="R35" i="99"/>
  <c r="Q35" i="99"/>
  <c r="P35" i="99"/>
  <c r="O35" i="99"/>
  <c r="N35" i="99"/>
  <c r="M35" i="99"/>
  <c r="L35" i="99"/>
  <c r="K35" i="99"/>
  <c r="J35" i="99"/>
  <c r="I35" i="99"/>
  <c r="H35" i="99"/>
  <c r="G35" i="99"/>
  <c r="F35" i="99"/>
  <c r="E35" i="99"/>
  <c r="D35" i="99"/>
  <c r="AG34" i="99"/>
  <c r="AF34" i="99"/>
  <c r="AE34" i="99"/>
  <c r="AD34" i="99"/>
  <c r="AC34" i="99"/>
  <c r="AB34" i="99"/>
  <c r="AA34" i="99"/>
  <c r="Z34" i="99"/>
  <c r="Y34" i="99"/>
  <c r="X34" i="99"/>
  <c r="W34" i="99"/>
  <c r="V34" i="99"/>
  <c r="U34" i="99"/>
  <c r="T34" i="99"/>
  <c r="S34" i="99"/>
  <c r="R34" i="99"/>
  <c r="Q34" i="99"/>
  <c r="P34" i="99"/>
  <c r="O34" i="99"/>
  <c r="N34" i="99"/>
  <c r="M34" i="99"/>
  <c r="L34" i="99"/>
  <c r="K34" i="99"/>
  <c r="J34" i="99"/>
  <c r="I34" i="99"/>
  <c r="H34" i="99"/>
  <c r="G34" i="99"/>
  <c r="F34" i="99"/>
  <c r="E34" i="99"/>
  <c r="D34" i="99"/>
  <c r="AG33" i="99"/>
  <c r="AF33" i="99"/>
  <c r="AE33" i="99"/>
  <c r="AD33" i="99"/>
  <c r="AC33" i="99"/>
  <c r="AB33" i="99"/>
  <c r="AA33" i="99"/>
  <c r="Z33" i="99"/>
  <c r="Y33" i="99"/>
  <c r="X33" i="99"/>
  <c r="W33" i="99"/>
  <c r="V33" i="99"/>
  <c r="U33" i="99"/>
  <c r="T33" i="99"/>
  <c r="S33" i="99"/>
  <c r="R33" i="99"/>
  <c r="Q33" i="99"/>
  <c r="P33" i="99"/>
  <c r="O33" i="99"/>
  <c r="N33" i="99"/>
  <c r="M33" i="99"/>
  <c r="L33" i="99"/>
  <c r="K33" i="99"/>
  <c r="J33" i="99"/>
  <c r="I33" i="99"/>
  <c r="H33" i="99"/>
  <c r="G33" i="99"/>
  <c r="F33" i="99"/>
  <c r="E33" i="99"/>
  <c r="D33" i="99"/>
  <c r="AG31" i="99"/>
  <c r="AF31" i="99"/>
  <c r="AE31" i="99"/>
  <c r="AD31" i="99"/>
  <c r="AC31" i="99"/>
  <c r="AB31" i="99"/>
  <c r="AA31" i="99"/>
  <c r="Z31" i="99"/>
  <c r="Y31" i="99"/>
  <c r="X31" i="99"/>
  <c r="W31" i="99"/>
  <c r="V31" i="99"/>
  <c r="U31" i="99"/>
  <c r="T31" i="99"/>
  <c r="S31" i="99"/>
  <c r="R31" i="99"/>
  <c r="Q31" i="99"/>
  <c r="P31" i="99"/>
  <c r="O31" i="99"/>
  <c r="N31" i="99"/>
  <c r="M31" i="99"/>
  <c r="L31" i="99"/>
  <c r="K31" i="99"/>
  <c r="J31" i="99"/>
  <c r="I31" i="99"/>
  <c r="H31" i="99"/>
  <c r="G31" i="99"/>
  <c r="F31" i="99"/>
  <c r="E31" i="99"/>
  <c r="D31" i="99"/>
  <c r="AG30" i="99"/>
  <c r="AF30" i="99"/>
  <c r="AE30" i="99"/>
  <c r="AD30" i="99"/>
  <c r="AC30" i="99"/>
  <c r="AB30" i="99"/>
  <c r="AA30" i="99"/>
  <c r="Z30" i="99"/>
  <c r="Y30" i="99"/>
  <c r="X30" i="99"/>
  <c r="W30" i="99"/>
  <c r="V30" i="99"/>
  <c r="U30" i="99"/>
  <c r="T30" i="99"/>
  <c r="S30" i="99"/>
  <c r="R30" i="99"/>
  <c r="Q30" i="99"/>
  <c r="P30" i="99"/>
  <c r="O30" i="99"/>
  <c r="N30" i="99"/>
  <c r="M30" i="99"/>
  <c r="L30" i="99"/>
  <c r="K30" i="99"/>
  <c r="J30" i="99"/>
  <c r="I30" i="99"/>
  <c r="H30" i="99"/>
  <c r="G30" i="99"/>
  <c r="F30" i="99"/>
  <c r="E30" i="99"/>
  <c r="D30" i="99"/>
  <c r="AG29" i="99"/>
  <c r="AF29" i="99"/>
  <c r="AE29" i="99"/>
  <c r="AD29" i="99"/>
  <c r="AC29" i="99"/>
  <c r="AB29" i="99"/>
  <c r="AA29" i="99"/>
  <c r="Z29" i="99"/>
  <c r="Y29" i="99"/>
  <c r="X29" i="99"/>
  <c r="W29" i="99"/>
  <c r="V29" i="99"/>
  <c r="U29" i="99"/>
  <c r="T29" i="99"/>
  <c r="S29" i="99"/>
  <c r="R29" i="99"/>
  <c r="Q29" i="99"/>
  <c r="P29" i="99"/>
  <c r="O29" i="99"/>
  <c r="N29" i="99"/>
  <c r="M29" i="99"/>
  <c r="L29" i="99"/>
  <c r="K29" i="99"/>
  <c r="J29" i="99"/>
  <c r="I29" i="99"/>
  <c r="H29" i="99"/>
  <c r="G29" i="99"/>
  <c r="F29" i="99"/>
  <c r="E29" i="99"/>
  <c r="D29" i="99"/>
  <c r="AG28" i="99"/>
  <c r="AF28" i="99"/>
  <c r="AE28" i="99"/>
  <c r="AD28" i="99"/>
  <c r="AC28" i="99"/>
  <c r="AB28" i="99"/>
  <c r="AA28" i="99"/>
  <c r="Z28" i="99"/>
  <c r="Y28" i="99"/>
  <c r="X28" i="99"/>
  <c r="W28" i="99"/>
  <c r="V28" i="99"/>
  <c r="U28" i="99"/>
  <c r="T28" i="99"/>
  <c r="S28" i="99"/>
  <c r="R28" i="99"/>
  <c r="Q28" i="99"/>
  <c r="P28" i="99"/>
  <c r="O28" i="99"/>
  <c r="N28" i="99"/>
  <c r="M28" i="99"/>
  <c r="L28" i="99"/>
  <c r="K28" i="99"/>
  <c r="J28" i="99"/>
  <c r="I28" i="99"/>
  <c r="H28" i="99"/>
  <c r="G28" i="99"/>
  <c r="F28" i="99"/>
  <c r="E28" i="99"/>
  <c r="D28" i="99"/>
  <c r="AG27" i="99"/>
  <c r="AF27" i="99"/>
  <c r="AE27" i="99"/>
  <c r="AD27" i="99"/>
  <c r="AC27" i="99"/>
  <c r="AB27" i="99"/>
  <c r="AA27" i="99"/>
  <c r="Z27" i="99"/>
  <c r="Y27" i="99"/>
  <c r="X27" i="99"/>
  <c r="W27" i="99"/>
  <c r="V27" i="99"/>
  <c r="U27" i="99"/>
  <c r="T27" i="99"/>
  <c r="S27" i="99"/>
  <c r="R27" i="99"/>
  <c r="Q27" i="99"/>
  <c r="P27" i="99"/>
  <c r="O27" i="99"/>
  <c r="N27" i="99"/>
  <c r="M27" i="99"/>
  <c r="L27" i="99"/>
  <c r="K27" i="99"/>
  <c r="J27" i="99"/>
  <c r="I27" i="99"/>
  <c r="H27" i="99"/>
  <c r="G27" i="99"/>
  <c r="F27" i="99"/>
  <c r="E27" i="99"/>
  <c r="D27" i="99"/>
  <c r="AG26" i="99"/>
  <c r="AF26" i="99"/>
  <c r="AE26" i="99"/>
  <c r="AD26" i="99"/>
  <c r="AC26" i="99"/>
  <c r="AB26" i="99"/>
  <c r="AA26" i="99"/>
  <c r="Z26" i="99"/>
  <c r="Y26" i="99"/>
  <c r="X26" i="99"/>
  <c r="W26" i="99"/>
  <c r="V26" i="99"/>
  <c r="U26" i="99"/>
  <c r="T26" i="99"/>
  <c r="S26" i="99"/>
  <c r="R26" i="99"/>
  <c r="Q26" i="99"/>
  <c r="P26" i="99"/>
  <c r="O26" i="99"/>
  <c r="N26" i="99"/>
  <c r="M26" i="99"/>
  <c r="L26" i="99"/>
  <c r="K26" i="99"/>
  <c r="J26" i="99"/>
  <c r="I26" i="99"/>
  <c r="H26" i="99"/>
  <c r="G26" i="99"/>
  <c r="F26" i="99"/>
  <c r="E26" i="99"/>
  <c r="D26" i="99"/>
  <c r="AG25" i="99"/>
  <c r="AF25" i="99"/>
  <c r="AE25" i="99"/>
  <c r="AD25" i="99"/>
  <c r="AC25" i="99"/>
  <c r="AB25" i="99"/>
  <c r="AA25" i="99"/>
  <c r="Z25" i="99"/>
  <c r="Y25" i="99"/>
  <c r="X25" i="99"/>
  <c r="W25" i="99"/>
  <c r="V25" i="99"/>
  <c r="U25" i="99"/>
  <c r="T25" i="99"/>
  <c r="S25" i="99"/>
  <c r="R25" i="99"/>
  <c r="Q25" i="99"/>
  <c r="P25" i="99"/>
  <c r="O25" i="99"/>
  <c r="N25" i="99"/>
  <c r="M25" i="99"/>
  <c r="L25" i="99"/>
  <c r="K25" i="99"/>
  <c r="J25" i="99"/>
  <c r="I25" i="99"/>
  <c r="H25" i="99"/>
  <c r="G25" i="99"/>
  <c r="F25" i="99"/>
  <c r="E25" i="99"/>
  <c r="D25" i="99"/>
  <c r="AG24" i="99"/>
  <c r="AF24" i="99"/>
  <c r="AE24" i="99"/>
  <c r="AD24" i="99"/>
  <c r="AC24" i="99"/>
  <c r="AB24" i="99"/>
  <c r="AA24" i="99"/>
  <c r="Z24" i="99"/>
  <c r="Y24" i="99"/>
  <c r="X24" i="99"/>
  <c r="W24" i="99"/>
  <c r="V24" i="99"/>
  <c r="U24" i="99"/>
  <c r="T24" i="99"/>
  <c r="S24" i="99"/>
  <c r="R24" i="99"/>
  <c r="Q24" i="99"/>
  <c r="P24" i="99"/>
  <c r="O24" i="99"/>
  <c r="N24" i="99"/>
  <c r="M24" i="99"/>
  <c r="L24" i="99"/>
  <c r="K24" i="99"/>
  <c r="J24" i="99"/>
  <c r="I24" i="99"/>
  <c r="H24" i="99"/>
  <c r="G24" i="99"/>
  <c r="F24" i="99"/>
  <c r="E24" i="99"/>
  <c r="D24" i="99"/>
  <c r="AG22" i="99"/>
  <c r="AF22" i="99"/>
  <c r="AE22" i="99"/>
  <c r="AD22" i="99"/>
  <c r="AC22" i="99"/>
  <c r="AB22" i="99"/>
  <c r="AA22" i="99"/>
  <c r="Z22" i="99"/>
  <c r="Y22" i="99"/>
  <c r="X22" i="99"/>
  <c r="W22" i="99"/>
  <c r="V22" i="99"/>
  <c r="U22" i="99"/>
  <c r="T22" i="99"/>
  <c r="S22" i="99"/>
  <c r="R22" i="99"/>
  <c r="Q22" i="99"/>
  <c r="P22" i="99"/>
  <c r="O22" i="99"/>
  <c r="N22" i="99"/>
  <c r="M22" i="99"/>
  <c r="L22" i="99"/>
  <c r="K22" i="99"/>
  <c r="J22" i="99"/>
  <c r="I22" i="99"/>
  <c r="H22" i="99"/>
  <c r="G22" i="99"/>
  <c r="F22" i="99"/>
  <c r="E22" i="99"/>
  <c r="D22" i="99"/>
  <c r="AG21" i="99"/>
  <c r="AF21" i="99"/>
  <c r="AE21" i="99"/>
  <c r="AD21" i="99"/>
  <c r="AC21" i="99"/>
  <c r="AB21" i="99"/>
  <c r="AA21" i="99"/>
  <c r="Z21" i="99"/>
  <c r="Y21" i="99"/>
  <c r="X21" i="99"/>
  <c r="W21" i="99"/>
  <c r="V21" i="99"/>
  <c r="U21" i="99"/>
  <c r="T21" i="99"/>
  <c r="S21" i="99"/>
  <c r="R21" i="99"/>
  <c r="Q21" i="99"/>
  <c r="P21" i="99"/>
  <c r="O21" i="99"/>
  <c r="N21" i="99"/>
  <c r="M21" i="99"/>
  <c r="L21" i="99"/>
  <c r="K21" i="99"/>
  <c r="J21" i="99"/>
  <c r="I21" i="99"/>
  <c r="H21" i="99"/>
  <c r="G21" i="99"/>
  <c r="F21" i="99"/>
  <c r="E21" i="99"/>
  <c r="D21" i="99"/>
  <c r="AG20" i="99"/>
  <c r="AF20" i="99"/>
  <c r="AE20" i="99"/>
  <c r="AD20" i="99"/>
  <c r="AC20" i="99"/>
  <c r="AB20" i="99"/>
  <c r="AA20" i="99"/>
  <c r="Z20" i="99"/>
  <c r="Y20" i="99"/>
  <c r="X20" i="99"/>
  <c r="W20" i="99"/>
  <c r="V20" i="99"/>
  <c r="U20" i="99"/>
  <c r="T20" i="99"/>
  <c r="S20" i="99"/>
  <c r="R20" i="99"/>
  <c r="Q20" i="99"/>
  <c r="P20" i="99"/>
  <c r="O20" i="99"/>
  <c r="N20" i="99"/>
  <c r="M20" i="99"/>
  <c r="L20" i="99"/>
  <c r="K20" i="99"/>
  <c r="J20" i="99"/>
  <c r="I20" i="99"/>
  <c r="H20" i="99"/>
  <c r="G20" i="99"/>
  <c r="F20" i="99"/>
  <c r="E20" i="99"/>
  <c r="D20" i="99"/>
  <c r="AG19" i="99"/>
  <c r="AF19" i="99"/>
  <c r="AE19" i="99"/>
  <c r="AD19" i="99"/>
  <c r="AC19" i="99"/>
  <c r="AB19" i="99"/>
  <c r="AA19" i="99"/>
  <c r="Z19" i="99"/>
  <c r="Y19" i="99"/>
  <c r="X19" i="99"/>
  <c r="W19" i="99"/>
  <c r="V19" i="99"/>
  <c r="U19" i="99"/>
  <c r="T19" i="99"/>
  <c r="S19" i="99"/>
  <c r="R19" i="99"/>
  <c r="Q19" i="99"/>
  <c r="P19" i="99"/>
  <c r="O19" i="99"/>
  <c r="N19" i="99"/>
  <c r="M19" i="99"/>
  <c r="L19" i="99"/>
  <c r="K19" i="99"/>
  <c r="J19" i="99"/>
  <c r="I19" i="99"/>
  <c r="H19" i="99"/>
  <c r="G19" i="99"/>
  <c r="F19" i="99"/>
  <c r="E19" i="99"/>
  <c r="D19" i="99"/>
  <c r="AG18" i="99"/>
  <c r="AF18" i="99"/>
  <c r="AE18" i="99"/>
  <c r="AD18" i="99"/>
  <c r="AC18" i="99"/>
  <c r="AB18" i="99"/>
  <c r="AA18" i="99"/>
  <c r="Z18" i="99"/>
  <c r="Y18" i="99"/>
  <c r="X18" i="99"/>
  <c r="W18" i="99"/>
  <c r="V18" i="99"/>
  <c r="U18" i="99"/>
  <c r="T18" i="99"/>
  <c r="S18" i="99"/>
  <c r="R18" i="99"/>
  <c r="Q18" i="99"/>
  <c r="P18" i="99"/>
  <c r="O18" i="99"/>
  <c r="N18" i="99"/>
  <c r="M18" i="99"/>
  <c r="L18" i="99"/>
  <c r="K18" i="99"/>
  <c r="J18" i="99"/>
  <c r="I18" i="99"/>
  <c r="H18" i="99"/>
  <c r="G18" i="99"/>
  <c r="F18" i="99"/>
  <c r="E18" i="99"/>
  <c r="D18" i="99"/>
  <c r="AG17" i="99"/>
  <c r="AF17" i="99"/>
  <c r="AE17" i="99"/>
  <c r="AD17" i="99"/>
  <c r="AC17" i="99"/>
  <c r="AB17" i="99"/>
  <c r="AA17" i="99"/>
  <c r="Z17" i="99"/>
  <c r="Y17" i="99"/>
  <c r="X17" i="99"/>
  <c r="W17" i="99"/>
  <c r="V17" i="99"/>
  <c r="U17" i="99"/>
  <c r="T17" i="99"/>
  <c r="S17" i="99"/>
  <c r="R17" i="99"/>
  <c r="Q17" i="99"/>
  <c r="P17" i="99"/>
  <c r="O17" i="99"/>
  <c r="N17" i="99"/>
  <c r="M17" i="99"/>
  <c r="L17" i="99"/>
  <c r="K17" i="99"/>
  <c r="J17" i="99"/>
  <c r="I17" i="99"/>
  <c r="H17" i="99"/>
  <c r="G17" i="99"/>
  <c r="F17" i="99"/>
  <c r="E17" i="99"/>
  <c r="D17" i="99"/>
  <c r="AG16" i="99"/>
  <c r="AF16" i="99"/>
  <c r="AE16" i="99"/>
  <c r="AD16" i="99"/>
  <c r="AC16" i="99"/>
  <c r="AB16" i="99"/>
  <c r="AA16" i="99"/>
  <c r="Z16" i="99"/>
  <c r="Y16" i="99"/>
  <c r="X16" i="99"/>
  <c r="W16" i="99"/>
  <c r="V16" i="99"/>
  <c r="U16" i="99"/>
  <c r="T16" i="99"/>
  <c r="S16" i="99"/>
  <c r="R16" i="99"/>
  <c r="Q16" i="99"/>
  <c r="P16" i="99"/>
  <c r="O16" i="99"/>
  <c r="N16" i="99"/>
  <c r="M16" i="99"/>
  <c r="L16" i="99"/>
  <c r="K16" i="99"/>
  <c r="J16" i="99"/>
  <c r="I16" i="99"/>
  <c r="H16" i="99"/>
  <c r="G16" i="99"/>
  <c r="F16" i="99"/>
  <c r="E16" i="99"/>
  <c r="D16" i="99"/>
  <c r="AG15" i="99"/>
  <c r="AF15" i="99"/>
  <c r="AE15" i="99"/>
  <c r="AD15" i="99"/>
  <c r="AC15" i="99"/>
  <c r="AB15" i="99"/>
  <c r="AA15" i="99"/>
  <c r="Z15" i="99"/>
  <c r="Y15" i="99"/>
  <c r="X15" i="99"/>
  <c r="W15" i="99"/>
  <c r="V15" i="99"/>
  <c r="U15" i="99"/>
  <c r="T15" i="99"/>
  <c r="S15" i="99"/>
  <c r="R15" i="99"/>
  <c r="Q15" i="99"/>
  <c r="P15" i="99"/>
  <c r="O15" i="99"/>
  <c r="N15" i="99"/>
  <c r="M15" i="99"/>
  <c r="L15" i="99"/>
  <c r="K15" i="99"/>
  <c r="J15" i="99"/>
  <c r="I15" i="99"/>
  <c r="H15" i="99"/>
  <c r="G15" i="99"/>
  <c r="F15" i="99"/>
  <c r="E15" i="99"/>
  <c r="D15" i="99"/>
  <c r="C116" i="99"/>
  <c r="C114" i="99"/>
  <c r="C113" i="99"/>
  <c r="C110" i="99"/>
  <c r="C111" i="99"/>
  <c r="C109" i="99"/>
  <c r="C71" i="99"/>
  <c r="C72" i="99"/>
  <c r="C73" i="99"/>
  <c r="C74" i="99"/>
  <c r="C75" i="99"/>
  <c r="C76" i="99"/>
  <c r="C77" i="99"/>
  <c r="C78" i="99"/>
  <c r="C79" i="99"/>
  <c r="C80" i="99"/>
  <c r="C81" i="99"/>
  <c r="C82" i="99"/>
  <c r="C83" i="99"/>
  <c r="C84" i="99"/>
  <c r="C85" i="99"/>
  <c r="C86" i="99"/>
  <c r="C87" i="99"/>
  <c r="C88" i="99"/>
  <c r="C89" i="99"/>
  <c r="C90" i="99"/>
  <c r="C91" i="99"/>
  <c r="C92" i="99"/>
  <c r="C93" i="99"/>
  <c r="C94" i="99"/>
  <c r="C95" i="99"/>
  <c r="C96" i="99"/>
  <c r="C97" i="99"/>
  <c r="C98" i="99"/>
  <c r="C99" i="99"/>
  <c r="C100" i="99"/>
  <c r="C101" i="99"/>
  <c r="C102" i="99"/>
  <c r="C103" i="99"/>
  <c r="C104" i="99"/>
  <c r="C105" i="99"/>
  <c r="C106" i="99"/>
  <c r="C107" i="99"/>
  <c r="C70" i="99"/>
  <c r="C66" i="99"/>
  <c r="C67" i="99"/>
  <c r="C68" i="99"/>
  <c r="C65" i="99"/>
  <c r="C62" i="99"/>
  <c r="C63" i="99"/>
  <c r="C61" i="99"/>
  <c r="C56" i="99"/>
  <c r="C57" i="99"/>
  <c r="C58" i="99"/>
  <c r="C59" i="99"/>
  <c r="C55" i="99"/>
  <c r="C50" i="99"/>
  <c r="C51" i="99"/>
  <c r="C52" i="99"/>
  <c r="C53" i="99"/>
  <c r="C49" i="99"/>
  <c r="C44" i="99"/>
  <c r="C45" i="99"/>
  <c r="C46" i="99"/>
  <c r="C47" i="99"/>
  <c r="C43" i="99"/>
  <c r="C40" i="99"/>
  <c r="C34" i="99"/>
  <c r="C35" i="99"/>
  <c r="C36" i="99"/>
  <c r="C37" i="99"/>
  <c r="C38" i="99"/>
  <c r="C39" i="99"/>
  <c r="C33" i="99"/>
  <c r="C25" i="99"/>
  <c r="C26" i="99"/>
  <c r="C27" i="99"/>
  <c r="C28" i="99"/>
  <c r="C29" i="99"/>
  <c r="C30" i="99"/>
  <c r="C31" i="99"/>
  <c r="C24" i="99"/>
  <c r="C16" i="99"/>
  <c r="C17" i="99"/>
  <c r="C18" i="99"/>
  <c r="C19" i="99"/>
  <c r="C20" i="99"/>
  <c r="C21" i="99"/>
  <c r="C22" i="99"/>
  <c r="C15" i="99"/>
  <c r="F7" i="10" l="1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E15" i="10"/>
  <c r="E10" i="10"/>
  <c r="E14" i="10"/>
  <c r="E13" i="10"/>
  <c r="E11" i="10"/>
  <c r="E12" i="10"/>
  <c r="E9" i="10"/>
  <c r="E8" i="10"/>
  <c r="E7" i="10"/>
  <c r="AF6" i="41"/>
  <c r="AE6" i="41"/>
  <c r="AD6" i="41"/>
  <c r="AC6" i="41"/>
  <c r="AB6" i="41"/>
  <c r="AA6" i="41"/>
  <c r="AA4" i="41" s="1"/>
  <c r="Z6" i="41"/>
  <c r="Z4" i="41" s="1"/>
  <c r="Y6" i="41"/>
  <c r="Y4" i="41" s="1"/>
  <c r="X6" i="41"/>
  <c r="W6" i="41"/>
  <c r="V6" i="41"/>
  <c r="U6" i="41"/>
  <c r="T6" i="41"/>
  <c r="S6" i="41"/>
  <c r="S4" i="41" s="1"/>
  <c r="R6" i="41"/>
  <c r="R4" i="41" s="1"/>
  <c r="Q6" i="41"/>
  <c r="Q4" i="41" s="1"/>
  <c r="P6" i="41"/>
  <c r="O6" i="41"/>
  <c r="N6" i="41"/>
  <c r="M6" i="41"/>
  <c r="L6" i="41"/>
  <c r="K6" i="41"/>
  <c r="J6" i="41"/>
  <c r="J4" i="41" s="1"/>
  <c r="I6" i="41"/>
  <c r="I4" i="41" s="1"/>
  <c r="H6" i="41"/>
  <c r="H4" i="41" s="1"/>
  <c r="G6" i="41"/>
  <c r="F6" i="41"/>
  <c r="E6" i="41"/>
  <c r="D6" i="41"/>
  <c r="C6" i="41"/>
  <c r="B6" i="41"/>
  <c r="B4" i="41" s="1"/>
  <c r="AF4" i="41"/>
  <c r="AE4" i="41"/>
  <c r="AD4" i="41"/>
  <c r="AC4" i="41"/>
  <c r="AB4" i="41"/>
  <c r="X4" i="41"/>
  <c r="W4" i="41"/>
  <c r="V4" i="41"/>
  <c r="U4" i="41"/>
  <c r="T4" i="41"/>
  <c r="P4" i="41"/>
  <c r="O4" i="41"/>
  <c r="N4" i="41"/>
  <c r="M4" i="41"/>
  <c r="L4" i="41"/>
  <c r="K4" i="41"/>
  <c r="G4" i="41"/>
  <c r="F4" i="41"/>
  <c r="E4" i="41"/>
  <c r="D4" i="41"/>
  <c r="C4" i="41"/>
  <c r="AG6" i="28"/>
  <c r="AF6" i="28"/>
  <c r="AE6" i="28"/>
  <c r="AD6" i="28"/>
  <c r="AC6" i="28"/>
  <c r="AB6" i="28"/>
  <c r="AA6" i="28"/>
  <c r="Z6" i="28"/>
  <c r="Y6" i="28"/>
  <c r="X6" i="28"/>
  <c r="W6" i="28"/>
  <c r="V6" i="28"/>
  <c r="U6" i="28"/>
  <c r="T6" i="28"/>
  <c r="T4" i="28" s="1"/>
  <c r="S6" i="28"/>
  <c r="R6" i="28"/>
  <c r="Q6" i="28"/>
  <c r="P6" i="28"/>
  <c r="O6" i="28"/>
  <c r="O4" i="28" s="1"/>
  <c r="N6" i="28"/>
  <c r="N4" i="28" s="1"/>
  <c r="M6" i="28"/>
  <c r="L6" i="28"/>
  <c r="K6" i="28"/>
  <c r="J6" i="28"/>
  <c r="I6" i="28"/>
  <c r="H6" i="28"/>
  <c r="G6" i="28"/>
  <c r="G4" i="28" s="1"/>
  <c r="F6" i="28"/>
  <c r="F4" i="28" s="1"/>
  <c r="E6" i="28"/>
  <c r="D6" i="28"/>
  <c r="C6" i="28"/>
  <c r="B6" i="28"/>
  <c r="AG4" i="28"/>
  <c r="AF4" i="28"/>
  <c r="AE4" i="28"/>
  <c r="AD4" i="28"/>
  <c r="AC4" i="28"/>
  <c r="AB4" i="28"/>
  <c r="AA4" i="28"/>
  <c r="Z4" i="28"/>
  <c r="Y4" i="28"/>
  <c r="X4" i="28"/>
  <c r="W4" i="28"/>
  <c r="V4" i="28"/>
  <c r="U4" i="28"/>
  <c r="S4" i="28"/>
  <c r="R4" i="28"/>
  <c r="Q4" i="28"/>
  <c r="P4" i="28"/>
  <c r="M4" i="28"/>
  <c r="L4" i="28"/>
  <c r="K4" i="28"/>
  <c r="J4" i="28"/>
  <c r="I4" i="28"/>
  <c r="H4" i="28"/>
  <c r="E4" i="28"/>
  <c r="D4" i="28"/>
  <c r="C4" i="28"/>
  <c r="B4" i="28"/>
  <c r="P4" i="21"/>
  <c r="Q4" i="21"/>
  <c r="C6" i="21"/>
  <c r="C4" i="21" s="1"/>
  <c r="D6" i="21"/>
  <c r="D4" i="21" s="1"/>
  <c r="E6" i="21"/>
  <c r="E4" i="21" s="1"/>
  <c r="F6" i="21"/>
  <c r="F4" i="21" s="1"/>
  <c r="G6" i="21"/>
  <c r="G4" i="21" s="1"/>
  <c r="H6" i="21"/>
  <c r="H4" i="21" s="1"/>
  <c r="I6" i="21"/>
  <c r="I4" i="21" s="1"/>
  <c r="J6" i="21"/>
  <c r="J4" i="21" s="1"/>
  <c r="K6" i="21"/>
  <c r="K4" i="21" s="1"/>
  <c r="L6" i="21"/>
  <c r="L4" i="21" s="1"/>
  <c r="M6" i="21"/>
  <c r="M4" i="21" s="1"/>
  <c r="N6" i="21"/>
  <c r="N4" i="21" s="1"/>
  <c r="O6" i="21"/>
  <c r="O4" i="21" s="1"/>
  <c r="P6" i="21"/>
  <c r="Q6" i="21"/>
  <c r="R6" i="21"/>
  <c r="R4" i="21" s="1"/>
  <c r="S6" i="21"/>
  <c r="S4" i="21" s="1"/>
  <c r="T6" i="21"/>
  <c r="T4" i="21" s="1"/>
  <c r="U6" i="21"/>
  <c r="U4" i="21" s="1"/>
  <c r="V6" i="21"/>
  <c r="V4" i="21" s="1"/>
  <c r="W6" i="21"/>
  <c r="W4" i="21" s="1"/>
  <c r="X6" i="21"/>
  <c r="X4" i="21" s="1"/>
  <c r="Y6" i="21"/>
  <c r="Y4" i="21" s="1"/>
  <c r="Z6" i="21"/>
  <c r="Z4" i="21" s="1"/>
  <c r="AA6" i="21"/>
  <c r="AA4" i="21" s="1"/>
  <c r="AB6" i="21"/>
  <c r="AB4" i="21" s="1"/>
  <c r="AC6" i="21"/>
  <c r="AC4" i="21" s="1"/>
  <c r="AD6" i="21"/>
  <c r="AD4" i="21" s="1"/>
  <c r="AE6" i="21"/>
  <c r="AE4" i="21" s="1"/>
  <c r="AF6" i="21"/>
  <c r="AF4" i="21" s="1"/>
  <c r="AG6" i="21"/>
  <c r="AG4" i="21" s="1"/>
  <c r="B6" i="21"/>
  <c r="B4" i="21" s="1"/>
  <c r="C6" i="14"/>
  <c r="C4" i="14" s="1"/>
  <c r="D6" i="14"/>
  <c r="D4" i="14" s="1"/>
  <c r="E6" i="14"/>
  <c r="E4" i="14" s="1"/>
  <c r="F6" i="14"/>
  <c r="G6" i="14"/>
  <c r="H6" i="14"/>
  <c r="I6" i="14"/>
  <c r="I4" i="14" s="1"/>
  <c r="J6" i="14"/>
  <c r="J4" i="14" s="1"/>
  <c r="K6" i="14"/>
  <c r="K4" i="14" s="1"/>
  <c r="L6" i="14"/>
  <c r="L4" i="14" s="1"/>
  <c r="M6" i="14"/>
  <c r="M4" i="14" s="1"/>
  <c r="N6" i="14"/>
  <c r="O6" i="14"/>
  <c r="P6" i="14"/>
  <c r="Q6" i="14"/>
  <c r="R6" i="14"/>
  <c r="R4" i="14" s="1"/>
  <c r="S6" i="14"/>
  <c r="S4" i="14" s="1"/>
  <c r="T6" i="14"/>
  <c r="T4" i="14" s="1"/>
  <c r="U6" i="14"/>
  <c r="U4" i="14" s="1"/>
  <c r="V6" i="14"/>
  <c r="W6" i="14"/>
  <c r="X6" i="14"/>
  <c r="Y6" i="14"/>
  <c r="Z6" i="14"/>
  <c r="Z4" i="14" s="1"/>
  <c r="AA6" i="14"/>
  <c r="AA4" i="14" s="1"/>
  <c r="AB6" i="14"/>
  <c r="AB4" i="14" s="1"/>
  <c r="AC6" i="14"/>
  <c r="AC4" i="14" s="1"/>
  <c r="AD6" i="14"/>
  <c r="AE6" i="14"/>
  <c r="AF6" i="14"/>
  <c r="F4" i="14"/>
  <c r="G4" i="14"/>
  <c r="H4" i="14"/>
  <c r="N4" i="14"/>
  <c r="O4" i="14"/>
  <c r="P4" i="14"/>
  <c r="Q4" i="14"/>
  <c r="V4" i="14"/>
  <c r="W4" i="14"/>
  <c r="X4" i="14"/>
  <c r="Y4" i="14"/>
  <c r="AD4" i="14"/>
  <c r="AE4" i="14"/>
  <c r="AF4" i="14"/>
  <c r="B4" i="14"/>
  <c r="B6" i="14"/>
  <c r="H4" i="5"/>
  <c r="I4" i="5"/>
  <c r="P4" i="5"/>
  <c r="Q4" i="5"/>
  <c r="X4" i="5"/>
  <c r="Y4" i="5"/>
  <c r="AF4" i="5"/>
  <c r="B4" i="5"/>
  <c r="C6" i="5"/>
  <c r="C4" i="5" s="1"/>
  <c r="D6" i="5"/>
  <c r="D4" i="5" s="1"/>
  <c r="E6" i="5"/>
  <c r="E4" i="5" s="1"/>
  <c r="F6" i="5"/>
  <c r="F4" i="5" s="1"/>
  <c r="G6" i="5"/>
  <c r="G4" i="5" s="1"/>
  <c r="H6" i="5"/>
  <c r="I6" i="5"/>
  <c r="J6" i="5"/>
  <c r="J4" i="5" s="1"/>
  <c r="K6" i="5"/>
  <c r="K4" i="5" s="1"/>
  <c r="L6" i="5"/>
  <c r="L4" i="5" s="1"/>
  <c r="M6" i="5"/>
  <c r="M4" i="5" s="1"/>
  <c r="N6" i="5"/>
  <c r="N4" i="5" s="1"/>
  <c r="O6" i="5"/>
  <c r="O4" i="5" s="1"/>
  <c r="P6" i="5"/>
  <c r="Q6" i="5"/>
  <c r="R6" i="5"/>
  <c r="R4" i="5" s="1"/>
  <c r="S6" i="5"/>
  <c r="S4" i="5" s="1"/>
  <c r="T6" i="5"/>
  <c r="T4" i="5" s="1"/>
  <c r="U6" i="5"/>
  <c r="U4" i="5" s="1"/>
  <c r="V6" i="5"/>
  <c r="V4" i="5" s="1"/>
  <c r="W6" i="5"/>
  <c r="W4" i="5" s="1"/>
  <c r="X6" i="5"/>
  <c r="Y6" i="5"/>
  <c r="Z6" i="5"/>
  <c r="Z4" i="5" s="1"/>
  <c r="AA6" i="5"/>
  <c r="AA4" i="5" s="1"/>
  <c r="AB6" i="5"/>
  <c r="AB4" i="5" s="1"/>
  <c r="AC6" i="5"/>
  <c r="AC4" i="5" s="1"/>
  <c r="AD6" i="5"/>
  <c r="AD4" i="5" s="1"/>
  <c r="AE6" i="5"/>
  <c r="AE4" i="5" s="1"/>
  <c r="AF6" i="5"/>
  <c r="B6" i="5"/>
  <c r="H30" i="10" l="1"/>
  <c r="C5" i="95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Z5" i="95"/>
  <c r="AA5" i="95"/>
  <c r="AB5" i="95"/>
  <c r="AC5" i="95"/>
  <c r="AD5" i="95"/>
  <c r="AE5" i="95"/>
  <c r="AF5" i="95"/>
  <c r="C9" i="95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Z9" i="95"/>
  <c r="AA9" i="95"/>
  <c r="AB9" i="95"/>
  <c r="AC9" i="95"/>
  <c r="AD9" i="95"/>
  <c r="AE9" i="95"/>
  <c r="AF9" i="95"/>
  <c r="B9" i="95"/>
  <c r="B5" i="95"/>
  <c r="AF1" i="61" l="1"/>
  <c r="AE1" i="61"/>
  <c r="AD1" i="61"/>
  <c r="AC1" i="61"/>
  <c r="AB1" i="61"/>
  <c r="AA1" i="61"/>
  <c r="Z1" i="61"/>
  <c r="Y1" i="61"/>
  <c r="X1" i="61"/>
  <c r="W1" i="61"/>
  <c r="V1" i="61"/>
  <c r="U1" i="61"/>
  <c r="T1" i="61"/>
  <c r="S1" i="61"/>
  <c r="R1" i="61"/>
  <c r="Q1" i="61"/>
  <c r="P1" i="61"/>
  <c r="O1" i="61"/>
  <c r="N1" i="61"/>
  <c r="M1" i="61"/>
  <c r="L1" i="61"/>
  <c r="K1" i="61"/>
  <c r="J1" i="61"/>
  <c r="I1" i="61"/>
  <c r="H1" i="61"/>
  <c r="G1" i="61"/>
  <c r="F1" i="61"/>
  <c r="E1" i="61"/>
  <c r="D1" i="61"/>
  <c r="C1" i="61"/>
  <c r="B1" i="61"/>
  <c r="AF1" i="60"/>
  <c r="AE1" i="60"/>
  <c r="AD1" i="60"/>
  <c r="AC1" i="60"/>
  <c r="AB1" i="60"/>
  <c r="AA1" i="60"/>
  <c r="Z1" i="60"/>
  <c r="Y1" i="60"/>
  <c r="X1" i="60"/>
  <c r="W1" i="60"/>
  <c r="V1" i="60"/>
  <c r="U1" i="60"/>
  <c r="T1" i="60"/>
  <c r="S1" i="60"/>
  <c r="R1" i="60"/>
  <c r="Q1" i="60"/>
  <c r="P1" i="60"/>
  <c r="O1" i="60"/>
  <c r="N1" i="60"/>
  <c r="M1" i="60"/>
  <c r="L1" i="60"/>
  <c r="K1" i="60"/>
  <c r="J1" i="60"/>
  <c r="I1" i="60"/>
  <c r="H1" i="60"/>
  <c r="G1" i="60"/>
  <c r="F1" i="60"/>
  <c r="E1" i="60"/>
  <c r="D1" i="60"/>
  <c r="C1" i="60"/>
  <c r="B1" i="60"/>
  <c r="AF1" i="59"/>
  <c r="AE1" i="59"/>
  <c r="AD1" i="59"/>
  <c r="AC1" i="59"/>
  <c r="AB1" i="59"/>
  <c r="AA1" i="59"/>
  <c r="Z1" i="59"/>
  <c r="Y1" i="59"/>
  <c r="X1" i="59"/>
  <c r="W1" i="59"/>
  <c r="V1" i="59"/>
  <c r="U1" i="59"/>
  <c r="T1" i="59"/>
  <c r="S1" i="59"/>
  <c r="R1" i="59"/>
  <c r="Q1" i="59"/>
  <c r="P1" i="59"/>
  <c r="O1" i="59"/>
  <c r="N1" i="59"/>
  <c r="M1" i="59"/>
  <c r="L1" i="59"/>
  <c r="K1" i="59"/>
  <c r="J1" i="59"/>
  <c r="I1" i="59"/>
  <c r="H1" i="59"/>
  <c r="G1" i="59"/>
  <c r="F1" i="59"/>
  <c r="E1" i="59"/>
  <c r="D1" i="59"/>
  <c r="C1" i="59"/>
  <c r="B1" i="59"/>
  <c r="AF1" i="58"/>
  <c r="AE1" i="58"/>
  <c r="AD1" i="58"/>
  <c r="AC1" i="58"/>
  <c r="AB1" i="58"/>
  <c r="AA1" i="58"/>
  <c r="Z1" i="58"/>
  <c r="Y1" i="58"/>
  <c r="X1" i="58"/>
  <c r="W1" i="58"/>
  <c r="V1" i="58"/>
  <c r="U1" i="58"/>
  <c r="T1" i="58"/>
  <c r="S1" i="58"/>
  <c r="R1" i="58"/>
  <c r="Q1" i="58"/>
  <c r="P1" i="58"/>
  <c r="O1" i="58"/>
  <c r="N1" i="58"/>
  <c r="M1" i="58"/>
  <c r="L1" i="58"/>
  <c r="K1" i="58"/>
  <c r="J1" i="58"/>
  <c r="I1" i="58"/>
  <c r="H1" i="58"/>
  <c r="G1" i="58"/>
  <c r="F1" i="58"/>
  <c r="E1" i="58"/>
  <c r="D1" i="58"/>
  <c r="C1" i="58"/>
  <c r="B1" i="58"/>
  <c r="AF1" i="57"/>
  <c r="AE1" i="57"/>
  <c r="AD1" i="57"/>
  <c r="AC1" i="57"/>
  <c r="AB1" i="57"/>
  <c r="AA1" i="57"/>
  <c r="Z1" i="57"/>
  <c r="Y1" i="57"/>
  <c r="X1" i="57"/>
  <c r="W1" i="57"/>
  <c r="V1" i="57"/>
  <c r="U1" i="57"/>
  <c r="T1" i="57"/>
  <c r="S1" i="57"/>
  <c r="R1" i="57"/>
  <c r="Q1" i="57"/>
  <c r="P1" i="57"/>
  <c r="O1" i="57"/>
  <c r="N1" i="57"/>
  <c r="M1" i="57"/>
  <c r="L1" i="57"/>
  <c r="K1" i="57"/>
  <c r="J1" i="57"/>
  <c r="I1" i="57"/>
  <c r="H1" i="57"/>
  <c r="G1" i="57"/>
  <c r="F1" i="57"/>
  <c r="E1" i="57"/>
  <c r="D1" i="57"/>
  <c r="C1" i="57"/>
  <c r="B1" i="57"/>
  <c r="AF1" i="56"/>
  <c r="AE1" i="56"/>
  <c r="AD1" i="56"/>
  <c r="AC1" i="56"/>
  <c r="AB1" i="56"/>
  <c r="AA1" i="56"/>
  <c r="Z1" i="56"/>
  <c r="Y1" i="56"/>
  <c r="X1" i="56"/>
  <c r="W1" i="56"/>
  <c r="V1" i="56"/>
  <c r="U1" i="56"/>
  <c r="T1" i="56"/>
  <c r="S1" i="56"/>
  <c r="R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D1" i="56"/>
  <c r="C1" i="56"/>
  <c r="B1" i="56"/>
  <c r="AF1" i="55"/>
  <c r="AE1" i="55"/>
  <c r="AD1" i="55"/>
  <c r="AC1" i="55"/>
  <c r="AB1" i="55"/>
  <c r="AA1" i="55"/>
  <c r="Z1" i="55"/>
  <c r="Y1" i="55"/>
  <c r="X1" i="55"/>
  <c r="W1" i="55"/>
  <c r="V1" i="55"/>
  <c r="U1" i="55"/>
  <c r="T1" i="55"/>
  <c r="S1" i="55"/>
  <c r="R1" i="55"/>
  <c r="Q1" i="55"/>
  <c r="P1" i="55"/>
  <c r="O1" i="55"/>
  <c r="N1" i="55"/>
  <c r="M1" i="55"/>
  <c r="L1" i="55"/>
  <c r="K1" i="55"/>
  <c r="J1" i="55"/>
  <c r="I1" i="55"/>
  <c r="H1" i="55"/>
  <c r="G1" i="55"/>
  <c r="F1" i="55"/>
  <c r="E1" i="55"/>
  <c r="D1" i="55"/>
  <c r="C1" i="55"/>
  <c r="B1" i="55"/>
  <c r="AF1" i="54"/>
  <c r="AE1" i="54"/>
  <c r="AD1" i="54"/>
  <c r="AC1" i="54"/>
  <c r="AB1" i="54"/>
  <c r="AA1" i="54"/>
  <c r="Z1" i="54"/>
  <c r="Y1" i="54"/>
  <c r="X1" i="54"/>
  <c r="W1" i="54"/>
  <c r="V1" i="54"/>
  <c r="U1" i="54"/>
  <c r="T1" i="54"/>
  <c r="S1" i="54"/>
  <c r="R1" i="54"/>
  <c r="Q1" i="54"/>
  <c r="P1" i="54"/>
  <c r="O1" i="54"/>
  <c r="N1" i="54"/>
  <c r="M1" i="54"/>
  <c r="L1" i="54"/>
  <c r="K1" i="54"/>
  <c r="J1" i="54"/>
  <c r="I1" i="54"/>
  <c r="H1" i="54"/>
  <c r="G1" i="54"/>
  <c r="F1" i="54"/>
  <c r="E1" i="54"/>
  <c r="D1" i="54"/>
  <c r="C1" i="54"/>
  <c r="B1" i="54"/>
  <c r="AF1" i="53"/>
  <c r="AE1" i="53"/>
  <c r="AD1" i="53"/>
  <c r="AC1" i="53"/>
  <c r="AB1" i="53"/>
  <c r="AA1" i="53"/>
  <c r="Z1" i="53"/>
  <c r="Y1" i="53"/>
  <c r="X1" i="53"/>
  <c r="W1" i="53"/>
  <c r="V1" i="53"/>
  <c r="U1" i="53"/>
  <c r="T1" i="53"/>
  <c r="S1" i="53"/>
  <c r="R1" i="53"/>
  <c r="Q1" i="53"/>
  <c r="P1" i="53"/>
  <c r="O1" i="53"/>
  <c r="N1" i="53"/>
  <c r="M1" i="53"/>
  <c r="L1" i="53"/>
  <c r="K1" i="53"/>
  <c r="J1" i="53"/>
  <c r="I1" i="53"/>
  <c r="H1" i="53"/>
  <c r="G1" i="53"/>
  <c r="F1" i="53"/>
  <c r="E1" i="53"/>
  <c r="D1" i="53"/>
  <c r="C1" i="53"/>
  <c r="B1" i="53"/>
  <c r="AF1" i="52"/>
  <c r="AE1" i="52"/>
  <c r="AD1" i="52"/>
  <c r="AC1" i="52"/>
  <c r="AB1" i="52"/>
  <c r="AA1" i="52"/>
  <c r="Z1" i="52"/>
  <c r="Y1" i="52"/>
  <c r="X1" i="52"/>
  <c r="W1" i="52"/>
  <c r="V1" i="52"/>
  <c r="U1" i="52"/>
  <c r="T1" i="52"/>
  <c r="S1" i="52"/>
  <c r="R1" i="52"/>
  <c r="Q1" i="52"/>
  <c r="P1" i="52"/>
  <c r="O1" i="52"/>
  <c r="N1" i="52"/>
  <c r="M1" i="52"/>
  <c r="L1" i="52"/>
  <c r="K1" i="52"/>
  <c r="J1" i="52"/>
  <c r="I1" i="52"/>
  <c r="H1" i="52"/>
  <c r="G1" i="52"/>
  <c r="F1" i="52"/>
  <c r="E1" i="52"/>
  <c r="D1" i="52"/>
  <c r="C1" i="52"/>
  <c r="B1" i="52"/>
  <c r="AF1" i="51"/>
  <c r="AE1" i="51"/>
  <c r="AD1" i="51"/>
  <c r="AC1" i="51"/>
  <c r="AB1" i="51"/>
  <c r="AA1" i="51"/>
  <c r="Z1" i="51"/>
  <c r="Y1" i="51"/>
  <c r="X1" i="51"/>
  <c r="W1" i="51"/>
  <c r="V1" i="51"/>
  <c r="U1" i="51"/>
  <c r="T1" i="51"/>
  <c r="S1" i="51"/>
  <c r="R1" i="51"/>
  <c r="Q1" i="51"/>
  <c r="P1" i="51"/>
  <c r="O1" i="51"/>
  <c r="N1" i="51"/>
  <c r="M1" i="51"/>
  <c r="L1" i="51"/>
  <c r="K1" i="51"/>
  <c r="J1" i="51"/>
  <c r="I1" i="51"/>
  <c r="H1" i="51"/>
  <c r="G1" i="51"/>
  <c r="F1" i="51"/>
  <c r="E1" i="51"/>
  <c r="D1" i="51"/>
  <c r="C1" i="51"/>
  <c r="B1" i="51"/>
  <c r="AF1" i="50"/>
  <c r="AE1" i="50"/>
  <c r="AD1" i="50"/>
  <c r="AC1" i="50"/>
  <c r="AB1" i="50"/>
  <c r="AA1" i="50"/>
  <c r="Z1" i="50"/>
  <c r="Y1" i="50"/>
  <c r="X1" i="50"/>
  <c r="W1" i="50"/>
  <c r="V1" i="50"/>
  <c r="U1" i="50"/>
  <c r="T1" i="50"/>
  <c r="S1" i="50"/>
  <c r="R1" i="50"/>
  <c r="Q1" i="50"/>
  <c r="P1" i="50"/>
  <c r="O1" i="50"/>
  <c r="N1" i="50"/>
  <c r="M1" i="50"/>
  <c r="L1" i="50"/>
  <c r="K1" i="50"/>
  <c r="J1" i="50"/>
  <c r="I1" i="50"/>
  <c r="H1" i="50"/>
  <c r="G1" i="50"/>
  <c r="F1" i="50"/>
  <c r="E1" i="50"/>
  <c r="D1" i="50"/>
  <c r="C1" i="50"/>
  <c r="B1" i="50"/>
  <c r="C1" i="43" l="1"/>
  <c r="C1" i="49" s="1"/>
  <c r="D1" i="43"/>
  <c r="D1" i="49" s="1"/>
  <c r="E1" i="43"/>
  <c r="E1" i="49" s="1"/>
  <c r="F1" i="43"/>
  <c r="F1" i="49" s="1"/>
  <c r="G1" i="43"/>
  <c r="G1" i="49" s="1"/>
  <c r="H1" i="43"/>
  <c r="H1" i="49" s="1"/>
  <c r="I1" i="43"/>
  <c r="I1" i="49" s="1"/>
  <c r="J1" i="43"/>
  <c r="J1" i="49" s="1"/>
  <c r="K1" i="43"/>
  <c r="K1" i="49" s="1"/>
  <c r="L1" i="43"/>
  <c r="L1" i="49" s="1"/>
  <c r="M1" i="43"/>
  <c r="M1" i="49" s="1"/>
  <c r="N1" i="43"/>
  <c r="N1" i="49" s="1"/>
  <c r="O1" i="43"/>
  <c r="O1" i="49" s="1"/>
  <c r="P1" i="43"/>
  <c r="P1" i="49" s="1"/>
  <c r="Q1" i="43"/>
  <c r="Q1" i="49" s="1"/>
  <c r="R1" i="43"/>
  <c r="R1" i="49" s="1"/>
  <c r="S1" i="43"/>
  <c r="S1" i="49" s="1"/>
  <c r="T1" i="43"/>
  <c r="T1" i="49" s="1"/>
  <c r="U1" i="43"/>
  <c r="U1" i="49" s="1"/>
  <c r="V1" i="43"/>
  <c r="V1" i="49" s="1"/>
  <c r="W1" i="43"/>
  <c r="W1" i="49" s="1"/>
  <c r="X1" i="43"/>
  <c r="X1" i="49" s="1"/>
  <c r="Y1" i="43"/>
  <c r="Y1" i="49" s="1"/>
  <c r="Z1" i="43"/>
  <c r="Z1" i="49" s="1"/>
  <c r="AA1" i="43"/>
  <c r="AA1" i="49" s="1"/>
  <c r="AB1" i="43"/>
  <c r="AB1" i="49" s="1"/>
  <c r="AC1" i="43"/>
  <c r="AC1" i="49" s="1"/>
  <c r="AD1" i="43"/>
  <c r="AD1" i="49" s="1"/>
  <c r="AE1" i="43"/>
  <c r="AE1" i="49" s="1"/>
  <c r="AF1" i="43"/>
  <c r="AF1" i="49" s="1"/>
  <c r="B1" i="43"/>
  <c r="B1" i="49" s="1"/>
  <c r="C1" i="41"/>
  <c r="C1" i="47" s="1"/>
  <c r="D1" i="41"/>
  <c r="D1" i="47" s="1"/>
  <c r="E1" i="41"/>
  <c r="E1" i="47" s="1"/>
  <c r="F1" i="41"/>
  <c r="F1" i="47" s="1"/>
  <c r="G1" i="41"/>
  <c r="G1" i="47" s="1"/>
  <c r="H1" i="41"/>
  <c r="H1" i="47" s="1"/>
  <c r="I1" i="41"/>
  <c r="I1" i="47" s="1"/>
  <c r="J1" i="41"/>
  <c r="J1" i="47" s="1"/>
  <c r="K1" i="41"/>
  <c r="K1" i="47" s="1"/>
  <c r="L1" i="41"/>
  <c r="L1" i="47" s="1"/>
  <c r="M1" i="41"/>
  <c r="M1" i="47" s="1"/>
  <c r="N1" i="41"/>
  <c r="N1" i="47" s="1"/>
  <c r="O1" i="41"/>
  <c r="O1" i="47" s="1"/>
  <c r="P1" i="41"/>
  <c r="P1" i="47" s="1"/>
  <c r="Q1" i="41"/>
  <c r="Q1" i="47" s="1"/>
  <c r="R1" i="41"/>
  <c r="R1" i="47" s="1"/>
  <c r="S1" i="41"/>
  <c r="S1" i="47" s="1"/>
  <c r="T1" i="41"/>
  <c r="T1" i="47" s="1"/>
  <c r="U1" i="41"/>
  <c r="U1" i="47" s="1"/>
  <c r="V1" i="41"/>
  <c r="V1" i="47" s="1"/>
  <c r="W1" i="41"/>
  <c r="W1" i="47" s="1"/>
  <c r="X1" i="41"/>
  <c r="X1" i="47" s="1"/>
  <c r="Y1" i="41"/>
  <c r="Y1" i="47" s="1"/>
  <c r="Z1" i="41"/>
  <c r="Z1" i="47" s="1"/>
  <c r="AA1" i="41"/>
  <c r="AA1" i="47" s="1"/>
  <c r="AB1" i="41"/>
  <c r="AB1" i="47" s="1"/>
  <c r="AC1" i="41"/>
  <c r="AC1" i="47" s="1"/>
  <c r="AD1" i="41"/>
  <c r="AD1" i="47" s="1"/>
  <c r="AE1" i="41"/>
  <c r="AE1" i="47" s="1"/>
  <c r="AF1" i="41"/>
  <c r="AF1" i="47" s="1"/>
  <c r="B1" i="41"/>
  <c r="B1" i="47" s="1"/>
  <c r="C1" i="28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B1" i="28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B1" i="7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B1" i="5"/>
  <c r="E6" i="10" l="1"/>
  <c r="F6" i="10"/>
  <c r="D29" i="10" s="1"/>
  <c r="G6" i="10"/>
  <c r="H6" i="10"/>
  <c r="I6" i="10"/>
  <c r="J6" i="10"/>
  <c r="K6" i="10"/>
  <c r="I29" i="10" s="1"/>
  <c r="L6" i="10"/>
  <c r="J29" i="10" s="1"/>
  <c r="M6" i="10"/>
  <c r="N6" i="10"/>
  <c r="O6" i="10"/>
  <c r="P6" i="10"/>
  <c r="Q6" i="10"/>
  <c r="R6" i="10"/>
  <c r="S6" i="10"/>
  <c r="Q29" i="10" s="1"/>
  <c r="T6" i="10"/>
  <c r="R29" i="10" s="1"/>
  <c r="U6" i="10"/>
  <c r="V6" i="10"/>
  <c r="T29" i="10" s="1"/>
  <c r="W6" i="10"/>
  <c r="X6" i="10"/>
  <c r="Y6" i="10"/>
  <c r="Z6" i="10"/>
  <c r="AA6" i="10"/>
  <c r="Y29" i="10" s="1"/>
  <c r="AB6" i="10"/>
  <c r="Z29" i="10" s="1"/>
  <c r="AC6" i="10"/>
  <c r="AD6" i="10"/>
  <c r="AE6" i="10"/>
  <c r="AF6" i="10"/>
  <c r="AG6" i="10"/>
  <c r="AH6" i="10"/>
  <c r="D6" i="10"/>
  <c r="X1" i="29" l="1"/>
  <c r="X1" i="15"/>
  <c r="X1" i="30"/>
  <c r="X1" i="22"/>
  <c r="X1" i="6"/>
  <c r="X1" i="23"/>
  <c r="X1" i="16"/>
  <c r="X1" i="42"/>
  <c r="X1" i="48" s="1"/>
  <c r="AC1" i="29"/>
  <c r="AC1" i="16"/>
  <c r="AC1" i="6"/>
  <c r="AC1" i="42"/>
  <c r="AC1" i="48" s="1"/>
  <c r="AC1" i="15"/>
  <c r="AC1" i="23"/>
  <c r="AC1" i="30"/>
  <c r="AC1" i="22"/>
  <c r="G1" i="30"/>
  <c r="G1" i="22"/>
  <c r="G1" i="23"/>
  <c r="G1" i="29"/>
  <c r="G1" i="16"/>
  <c r="G1" i="6"/>
  <c r="G1" i="42"/>
  <c r="G1" i="48" s="1"/>
  <c r="G1" i="15"/>
  <c r="M1" i="29"/>
  <c r="M1" i="16"/>
  <c r="M1" i="6"/>
  <c r="M1" i="30"/>
  <c r="M1" i="22"/>
  <c r="M1" i="42"/>
  <c r="M1" i="48" s="1"/>
  <c r="M1" i="15"/>
  <c r="M1" i="23"/>
  <c r="AF1" i="16"/>
  <c r="AF1" i="6"/>
  <c r="AF1" i="30"/>
  <c r="AF1" i="22"/>
  <c r="AF1" i="29"/>
  <c r="AF1" i="15"/>
  <c r="AF1" i="42"/>
  <c r="AF1" i="48" s="1"/>
  <c r="AF1" i="23"/>
  <c r="H1" i="16"/>
  <c r="H1" i="6"/>
  <c r="H1" i="30"/>
  <c r="H1" i="22"/>
  <c r="H1" i="23"/>
  <c r="H1" i="29"/>
  <c r="H1" i="42"/>
  <c r="H1" i="48" s="1"/>
  <c r="H1" i="15"/>
  <c r="AE1" i="30"/>
  <c r="AE1" i="22"/>
  <c r="AE1" i="23"/>
  <c r="AE1" i="29"/>
  <c r="AE1" i="16"/>
  <c r="AE1" i="6"/>
  <c r="AE1" i="42"/>
  <c r="AE1" i="48" s="1"/>
  <c r="AE1" i="15"/>
  <c r="O1" i="30"/>
  <c r="O1" i="22"/>
  <c r="O1" i="29"/>
  <c r="O1" i="16"/>
  <c r="O1" i="6"/>
  <c r="O1" i="42"/>
  <c r="O1" i="48" s="1"/>
  <c r="O1" i="15"/>
  <c r="O1" i="23"/>
  <c r="AD1" i="29"/>
  <c r="AD1" i="16"/>
  <c r="AD1" i="6"/>
  <c r="AD1" i="15"/>
  <c r="AD1" i="42"/>
  <c r="AD1" i="48" s="1"/>
  <c r="AD1" i="23"/>
  <c r="AD1" i="30"/>
  <c r="AD1" i="22"/>
  <c r="N1" i="15"/>
  <c r="N1" i="23"/>
  <c r="N1" i="30"/>
  <c r="N1" i="29"/>
  <c r="N1" i="16"/>
  <c r="N1" i="6"/>
  <c r="N1" i="42"/>
  <c r="N1" i="48" s="1"/>
  <c r="N1" i="22"/>
  <c r="AF29" i="10"/>
  <c r="H29" i="10"/>
  <c r="U1" i="29"/>
  <c r="U1" i="16"/>
  <c r="U1" i="6"/>
  <c r="U1" i="30"/>
  <c r="U1" i="22"/>
  <c r="U1" i="42"/>
  <c r="U1" i="48" s="1"/>
  <c r="U1" i="15"/>
  <c r="U1" i="23"/>
  <c r="AE29" i="10"/>
  <c r="O29" i="10"/>
  <c r="B1" i="29"/>
  <c r="B1" i="42"/>
  <c r="B1" i="48" s="1"/>
  <c r="B1" i="15"/>
  <c r="B1" i="23"/>
  <c r="B1" i="30"/>
  <c r="B1" i="22"/>
  <c r="B1" i="16"/>
  <c r="B1" i="6"/>
  <c r="AB1" i="23"/>
  <c r="AB1" i="42"/>
  <c r="AB1" i="48" s="1"/>
  <c r="AB1" i="15"/>
  <c r="AB1" i="29"/>
  <c r="AB1" i="30"/>
  <c r="AB1" i="22"/>
  <c r="AB1" i="16"/>
  <c r="AB1" i="6"/>
  <c r="L1" i="30"/>
  <c r="L1" i="22"/>
  <c r="L1" i="29"/>
  <c r="L1" i="42"/>
  <c r="L1" i="48" s="1"/>
  <c r="L1" i="15"/>
  <c r="L1" i="23"/>
  <c r="L1" i="6"/>
  <c r="L1" i="16"/>
  <c r="AD29" i="10"/>
  <c r="N29" i="10"/>
  <c r="AA1" i="42"/>
  <c r="AA1" i="48" s="1"/>
  <c r="AA1" i="15"/>
  <c r="AA1" i="29"/>
  <c r="AA1" i="23"/>
  <c r="AA1" i="30"/>
  <c r="AA1" i="22"/>
  <c r="AA1" i="16"/>
  <c r="AA1" i="6"/>
  <c r="K1" i="42"/>
  <c r="K1" i="48" s="1"/>
  <c r="K1" i="15"/>
  <c r="K1" i="16"/>
  <c r="K1" i="23"/>
  <c r="K1" i="29"/>
  <c r="K1" i="30"/>
  <c r="K1" i="22"/>
  <c r="K1" i="6"/>
  <c r="AC29" i="10"/>
  <c r="M29" i="10"/>
  <c r="Z1" i="23"/>
  <c r="Z1" i="30"/>
  <c r="Z1" i="22"/>
  <c r="Z1" i="29"/>
  <c r="Z1" i="16"/>
  <c r="Z1" i="6"/>
  <c r="Z1" i="42"/>
  <c r="Z1" i="48" s="1"/>
  <c r="Z1" i="15"/>
  <c r="R1" i="22"/>
  <c r="R1" i="29"/>
  <c r="R1" i="16"/>
  <c r="R1" i="42"/>
  <c r="R1" i="48" s="1"/>
  <c r="R1" i="23"/>
  <c r="R1" i="6"/>
  <c r="R1" i="30"/>
  <c r="R1" i="15"/>
  <c r="J1" i="30"/>
  <c r="J1" i="6"/>
  <c r="J1" i="23"/>
  <c r="J1" i="22"/>
  <c r="J1" i="16"/>
  <c r="J1" i="42"/>
  <c r="J1" i="48" s="1"/>
  <c r="J1" i="29"/>
  <c r="J1" i="15"/>
  <c r="B29" i="10"/>
  <c r="AB29" i="10"/>
  <c r="L29" i="10"/>
  <c r="P1" i="23"/>
  <c r="P1" i="30"/>
  <c r="P1" i="22"/>
  <c r="P1" i="29"/>
  <c r="P1" i="16"/>
  <c r="P1" i="15"/>
  <c r="P1" i="6"/>
  <c r="P1" i="42"/>
  <c r="P1" i="48" s="1"/>
  <c r="W1" i="30"/>
  <c r="W1" i="22"/>
  <c r="W1" i="23"/>
  <c r="W1" i="29"/>
  <c r="W1" i="16"/>
  <c r="W1" i="6"/>
  <c r="W1" i="42"/>
  <c r="W1" i="48" s="1"/>
  <c r="W1" i="15"/>
  <c r="V1" i="29"/>
  <c r="V1" i="16"/>
  <c r="V1" i="6"/>
  <c r="V1" i="15"/>
  <c r="V1" i="42"/>
  <c r="V1" i="48" s="1"/>
  <c r="V1" i="23"/>
  <c r="V1" i="30"/>
  <c r="V1" i="22"/>
  <c r="F1" i="29"/>
  <c r="F1" i="16"/>
  <c r="F1" i="6"/>
  <c r="F1" i="42"/>
  <c r="F1" i="48" s="1"/>
  <c r="F1" i="15"/>
  <c r="F1" i="23"/>
  <c r="F1" i="30"/>
  <c r="F1" i="22"/>
  <c r="X29" i="10"/>
  <c r="P29" i="10"/>
  <c r="E1" i="29"/>
  <c r="E1" i="16"/>
  <c r="E1" i="6"/>
  <c r="E1" i="42"/>
  <c r="E1" i="48" s="1"/>
  <c r="E1" i="15"/>
  <c r="E1" i="30"/>
  <c r="E1" i="22"/>
  <c r="E1" i="23"/>
  <c r="W29" i="10"/>
  <c r="G29" i="10"/>
  <c r="T1" i="22"/>
  <c r="T1" i="42"/>
  <c r="T1" i="48" s="1"/>
  <c r="T1" i="15"/>
  <c r="T1" i="23"/>
  <c r="T1" i="30"/>
  <c r="T1" i="29"/>
  <c r="T1" i="6"/>
  <c r="T1" i="16"/>
  <c r="D1" i="23"/>
  <c r="D1" i="42"/>
  <c r="D1" i="48" s="1"/>
  <c r="D1" i="15"/>
  <c r="D1" i="22"/>
  <c r="D1" i="29"/>
  <c r="D1" i="30"/>
  <c r="D1" i="6"/>
  <c r="D1" i="16"/>
  <c r="V29" i="10"/>
  <c r="F29" i="10"/>
  <c r="S1" i="42"/>
  <c r="S1" i="48" s="1"/>
  <c r="S1" i="15"/>
  <c r="S1" i="6"/>
  <c r="S1" i="23"/>
  <c r="S1" i="16"/>
  <c r="S1" i="29"/>
  <c r="S1" i="30"/>
  <c r="S1" i="22"/>
  <c r="C1" i="42"/>
  <c r="C1" i="48" s="1"/>
  <c r="C1" i="15"/>
  <c r="C1" i="16"/>
  <c r="C1" i="29"/>
  <c r="C1" i="6"/>
  <c r="C1" i="23"/>
  <c r="C1" i="30"/>
  <c r="C1" i="22"/>
  <c r="U29" i="10"/>
  <c r="E29" i="10"/>
  <c r="Y1" i="23"/>
  <c r="Y1" i="42"/>
  <c r="Y1" i="48" s="1"/>
  <c r="Y1" i="30"/>
  <c r="Y1" i="22"/>
  <c r="Y1" i="15"/>
  <c r="Y1" i="29"/>
  <c r="Y1" i="16"/>
  <c r="Y1" i="6"/>
  <c r="Q1" i="23"/>
  <c r="Q1" i="42"/>
  <c r="Q1" i="48" s="1"/>
  <c r="Q1" i="30"/>
  <c r="Q1" i="22"/>
  <c r="Q1" i="15"/>
  <c r="Q1" i="29"/>
  <c r="Q1" i="16"/>
  <c r="Q1" i="6"/>
  <c r="I1" i="23"/>
  <c r="I1" i="15"/>
  <c r="I1" i="30"/>
  <c r="I1" i="22"/>
  <c r="I1" i="29"/>
  <c r="I1" i="16"/>
  <c r="I1" i="6"/>
  <c r="I1" i="42"/>
  <c r="I1" i="48" s="1"/>
  <c r="AA29" i="10"/>
  <c r="S29" i="10"/>
  <c r="K29" i="10"/>
  <c r="C29" i="10"/>
  <c r="C3" i="49" l="1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AF3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AF5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AF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AF8" i="49"/>
  <c r="B3" i="49"/>
  <c r="B5" i="49"/>
  <c r="B7" i="49"/>
  <c r="B8" i="49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AF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AF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AF4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AF6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AF8" i="48"/>
  <c r="B3" i="48"/>
  <c r="B4" i="48"/>
  <c r="B6" i="48"/>
  <c r="B8" i="48"/>
  <c r="B2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AF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B3" i="47"/>
  <c r="B5" i="47"/>
  <c r="B7" i="47"/>
  <c r="B8" i="47"/>
  <c r="B2" i="47"/>
  <c r="D2" i="43"/>
  <c r="D2" i="49" s="1"/>
  <c r="E2" i="43"/>
  <c r="E2" i="49" s="1"/>
  <c r="F2" i="43"/>
  <c r="F2" i="49" s="1"/>
  <c r="G2" i="43"/>
  <c r="G4" i="43" s="1"/>
  <c r="G4" i="49" s="1"/>
  <c r="H2" i="43"/>
  <c r="H4" i="43" s="1"/>
  <c r="H4" i="49" s="1"/>
  <c r="I2" i="43"/>
  <c r="I4" i="43" s="1"/>
  <c r="I4" i="49" s="1"/>
  <c r="J2" i="43"/>
  <c r="J2" i="49" s="1"/>
  <c r="K2" i="43"/>
  <c r="K4" i="43" s="1"/>
  <c r="K4" i="49" s="1"/>
  <c r="L2" i="43"/>
  <c r="L2" i="49" s="1"/>
  <c r="M2" i="43"/>
  <c r="M2" i="49" s="1"/>
  <c r="N2" i="43"/>
  <c r="N2" i="49" s="1"/>
  <c r="O2" i="43"/>
  <c r="O4" i="43" s="1"/>
  <c r="O4" i="49" s="1"/>
  <c r="P2" i="43"/>
  <c r="P4" i="43" s="1"/>
  <c r="P4" i="49" s="1"/>
  <c r="Q2" i="43"/>
  <c r="Q4" i="43" s="1"/>
  <c r="Q4" i="49" s="1"/>
  <c r="R2" i="43"/>
  <c r="R6" i="43" s="1"/>
  <c r="R6" i="49" s="1"/>
  <c r="S2" i="43"/>
  <c r="S4" i="43" s="1"/>
  <c r="S4" i="49" s="1"/>
  <c r="T2" i="43"/>
  <c r="T2" i="49" s="1"/>
  <c r="U2" i="43"/>
  <c r="U2" i="49" s="1"/>
  <c r="V2" i="43"/>
  <c r="V2" i="49" s="1"/>
  <c r="W2" i="43"/>
  <c r="W4" i="43" s="1"/>
  <c r="W4" i="49" s="1"/>
  <c r="X2" i="43"/>
  <c r="X2" i="49" s="1"/>
  <c r="Y2" i="43"/>
  <c r="Y4" i="43" s="1"/>
  <c r="Y4" i="49" s="1"/>
  <c r="Z2" i="43"/>
  <c r="Z2" i="49" s="1"/>
  <c r="AA2" i="43"/>
  <c r="AA4" i="43" s="1"/>
  <c r="AA4" i="49" s="1"/>
  <c r="AB2" i="43"/>
  <c r="AB2" i="49" s="1"/>
  <c r="AC2" i="43"/>
  <c r="AC2" i="49" s="1"/>
  <c r="AD2" i="43"/>
  <c r="AD2" i="49" s="1"/>
  <c r="AE2" i="43"/>
  <c r="AE4" i="43" s="1"/>
  <c r="AE4" i="49" s="1"/>
  <c r="AF2" i="43"/>
  <c r="AF2" i="49" s="1"/>
  <c r="R4" i="43"/>
  <c r="R4" i="49" s="1"/>
  <c r="C2" i="43"/>
  <c r="C2" i="49" s="1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C4" i="47"/>
  <c r="C6" i="47"/>
  <c r="B6" i="47"/>
  <c r="B4" i="47"/>
  <c r="D15" i="10"/>
  <c r="D14" i="10"/>
  <c r="D13" i="10"/>
  <c r="D12" i="10"/>
  <c r="D10" i="10"/>
  <c r="D11" i="10"/>
  <c r="D9" i="10"/>
  <c r="D8" i="10"/>
  <c r="D7" i="10"/>
  <c r="AC4" i="43" l="1"/>
  <c r="AC4" i="49" s="1"/>
  <c r="V6" i="43"/>
  <c r="V6" i="49" s="1"/>
  <c r="Z6" i="43"/>
  <c r="Z6" i="49" s="1"/>
  <c r="X6" i="43"/>
  <c r="X6" i="49" s="1"/>
  <c r="N4" i="43"/>
  <c r="N4" i="49" s="1"/>
  <c r="M4" i="43"/>
  <c r="M4" i="49" s="1"/>
  <c r="AD6" i="43"/>
  <c r="AD6" i="49" s="1"/>
  <c r="M6" i="43"/>
  <c r="M6" i="49" s="1"/>
  <c r="F4" i="43"/>
  <c r="F4" i="49" s="1"/>
  <c r="E6" i="43"/>
  <c r="E6" i="49" s="1"/>
  <c r="C6" i="43"/>
  <c r="C6" i="49" s="1"/>
  <c r="AD4" i="43"/>
  <c r="AD4" i="49" s="1"/>
  <c r="U4" i="43"/>
  <c r="U4" i="49" s="1"/>
  <c r="U6" i="43"/>
  <c r="U6" i="49" s="1"/>
  <c r="AB4" i="43"/>
  <c r="AB4" i="49" s="1"/>
  <c r="E4" i="43"/>
  <c r="E4" i="49" s="1"/>
  <c r="AF6" i="43"/>
  <c r="AF6" i="49" s="1"/>
  <c r="N6" i="43"/>
  <c r="N6" i="49" s="1"/>
  <c r="V4" i="43"/>
  <c r="V4" i="49" s="1"/>
  <c r="AC6" i="43"/>
  <c r="AC6" i="49" s="1"/>
  <c r="F6" i="43"/>
  <c r="F6" i="49" s="1"/>
  <c r="T4" i="43"/>
  <c r="T4" i="49" s="1"/>
  <c r="B30" i="10"/>
  <c r="AB6" i="43"/>
  <c r="AB6" i="49" s="1"/>
  <c r="AF4" i="43"/>
  <c r="AF4" i="49" s="1"/>
  <c r="L6" i="43"/>
  <c r="L6" i="49" s="1"/>
  <c r="D4" i="43"/>
  <c r="D4" i="49" s="1"/>
  <c r="D6" i="43"/>
  <c r="D6" i="49" s="1"/>
  <c r="T6" i="43"/>
  <c r="T6" i="49" s="1"/>
  <c r="L4" i="43"/>
  <c r="L4" i="49" s="1"/>
  <c r="X4" i="43"/>
  <c r="X4" i="49" s="1"/>
  <c r="W2" i="49"/>
  <c r="J6" i="43"/>
  <c r="J6" i="49" s="1"/>
  <c r="R2" i="49"/>
  <c r="Z4" i="43"/>
  <c r="Z4" i="49" s="1"/>
  <c r="P2" i="49"/>
  <c r="J4" i="43"/>
  <c r="J4" i="49" s="1"/>
  <c r="O2" i="49"/>
  <c r="AE2" i="49"/>
  <c r="H2" i="49"/>
  <c r="G2" i="49"/>
  <c r="Y2" i="49"/>
  <c r="Q2" i="49"/>
  <c r="I2" i="49"/>
  <c r="I6" i="43"/>
  <c r="I6" i="49" s="1"/>
  <c r="H6" i="43"/>
  <c r="H6" i="49" s="1"/>
  <c r="Q6" i="43"/>
  <c r="Q6" i="49" s="1"/>
  <c r="C4" i="43"/>
  <c r="C4" i="49" s="1"/>
  <c r="P6" i="43"/>
  <c r="P6" i="49" s="1"/>
  <c r="Y6" i="43"/>
  <c r="Y6" i="49" s="1"/>
  <c r="AA2" i="49"/>
  <c r="S2" i="49"/>
  <c r="K2" i="49"/>
  <c r="AE6" i="43"/>
  <c r="AE6" i="49" s="1"/>
  <c r="AA6" i="43"/>
  <c r="AA6" i="49" s="1"/>
  <c r="W6" i="43"/>
  <c r="W6" i="49" s="1"/>
  <c r="S6" i="43"/>
  <c r="S6" i="49" s="1"/>
  <c r="O6" i="43"/>
  <c r="O6" i="49" s="1"/>
  <c r="K6" i="43"/>
  <c r="K6" i="49" s="1"/>
  <c r="G6" i="43"/>
  <c r="G6" i="49" s="1"/>
  <c r="B2" i="4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2" i="23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C2" i="16"/>
  <c r="B2" i="16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B2" i="7"/>
  <c r="AE4" i="16" l="1"/>
  <c r="AE6" i="16"/>
  <c r="G4" i="16"/>
  <c r="G6" i="16"/>
  <c r="AA6" i="7"/>
  <c r="AA4" i="7"/>
  <c r="S6" i="7"/>
  <c r="S4" i="7"/>
  <c r="K6" i="7"/>
  <c r="K4" i="7"/>
  <c r="C6" i="7"/>
  <c r="C4" i="7"/>
  <c r="AD6" i="16"/>
  <c r="AD4" i="16"/>
  <c r="V6" i="16"/>
  <c r="V4" i="16"/>
  <c r="N6" i="16"/>
  <c r="N4" i="16"/>
  <c r="F6" i="16"/>
  <c r="F4" i="16"/>
  <c r="L6" i="7"/>
  <c r="L4" i="7"/>
  <c r="E6" i="16"/>
  <c r="E4" i="16"/>
  <c r="I6" i="7"/>
  <c r="I4" i="7"/>
  <c r="L6" i="16"/>
  <c r="L4" i="16"/>
  <c r="D6" i="16"/>
  <c r="D4" i="16"/>
  <c r="D6" i="7"/>
  <c r="D4" i="7"/>
  <c r="Z4" i="7"/>
  <c r="Z6" i="7"/>
  <c r="B6" i="16"/>
  <c r="B4" i="16"/>
  <c r="Q6" i="7"/>
  <c r="Q4" i="7"/>
  <c r="T6" i="16"/>
  <c r="T4" i="16"/>
  <c r="X4" i="7"/>
  <c r="X6" i="7"/>
  <c r="P4" i="7"/>
  <c r="P6" i="7"/>
  <c r="H4" i="7"/>
  <c r="H6" i="7"/>
  <c r="AA6" i="16"/>
  <c r="AA4" i="16"/>
  <c r="S6" i="16"/>
  <c r="S4" i="16"/>
  <c r="K6" i="16"/>
  <c r="K4" i="16"/>
  <c r="T6" i="7"/>
  <c r="T4" i="7"/>
  <c r="B2" i="49"/>
  <c r="B6" i="43"/>
  <c r="B6" i="49" s="1"/>
  <c r="B4" i="43"/>
  <c r="B4" i="49" s="1"/>
  <c r="J6" i="7"/>
  <c r="J4" i="7"/>
  <c r="AC4" i="16"/>
  <c r="AC6" i="16"/>
  <c r="Y6" i="7"/>
  <c r="Y4" i="7"/>
  <c r="C6" i="16"/>
  <c r="C4" i="16"/>
  <c r="AF6" i="7"/>
  <c r="AF4" i="7"/>
  <c r="AE4" i="7"/>
  <c r="AE6" i="7"/>
  <c r="O4" i="7"/>
  <c r="O6" i="7"/>
  <c r="G4" i="7"/>
  <c r="G6" i="7"/>
  <c r="Z4" i="16"/>
  <c r="Z6" i="16"/>
  <c r="R4" i="16"/>
  <c r="R6" i="16"/>
  <c r="J4" i="16"/>
  <c r="J6" i="16"/>
  <c r="B6" i="7"/>
  <c r="B4" i="7"/>
  <c r="W4" i="16"/>
  <c r="W6" i="16"/>
  <c r="M4" i="16"/>
  <c r="M6" i="16"/>
  <c r="AB6" i="16"/>
  <c r="AB4" i="16"/>
  <c r="W4" i="7"/>
  <c r="W6" i="7"/>
  <c r="AD6" i="7"/>
  <c r="AD4" i="7"/>
  <c r="V6" i="7"/>
  <c r="V4" i="7"/>
  <c r="N6" i="7"/>
  <c r="N4" i="7"/>
  <c r="F6" i="7"/>
  <c r="F4" i="7"/>
  <c r="Y6" i="16"/>
  <c r="Y4" i="16"/>
  <c r="Q6" i="16"/>
  <c r="Q4" i="16"/>
  <c r="I6" i="16"/>
  <c r="I4" i="16"/>
  <c r="AB6" i="7"/>
  <c r="AB4" i="7"/>
  <c r="O4" i="16"/>
  <c r="O6" i="16"/>
  <c r="R4" i="7"/>
  <c r="R6" i="7"/>
  <c r="U6" i="16"/>
  <c r="U4" i="16"/>
  <c r="AC6" i="7"/>
  <c r="AC4" i="7"/>
  <c r="U4" i="7"/>
  <c r="U6" i="7"/>
  <c r="M6" i="7"/>
  <c r="M4" i="7"/>
  <c r="E4" i="7"/>
  <c r="E6" i="7"/>
  <c r="AF4" i="16"/>
  <c r="AF6" i="16"/>
  <c r="X4" i="16"/>
  <c r="X6" i="16"/>
  <c r="P4" i="16"/>
  <c r="P6" i="16"/>
  <c r="H4" i="16"/>
  <c r="H6" i="16"/>
  <c r="Y30" i="10"/>
  <c r="Y5" i="22" s="1"/>
  <c r="U30" i="10"/>
  <c r="U7" i="6" s="1"/>
  <c r="M30" i="10"/>
  <c r="M5" i="15" s="1"/>
  <c r="E30" i="10"/>
  <c r="E5" i="23" s="1"/>
  <c r="B7" i="15"/>
  <c r="AC30" i="10"/>
  <c r="AC7" i="22" s="1"/>
  <c r="Q30" i="10"/>
  <c r="Q7" i="30" s="1"/>
  <c r="I30" i="10"/>
  <c r="I7" i="42" s="1"/>
  <c r="I7" i="48" s="1"/>
  <c r="AF30" i="10"/>
  <c r="AF5" i="15" s="1"/>
  <c r="AB30" i="10"/>
  <c r="AB7" i="22" s="1"/>
  <c r="X30" i="10"/>
  <c r="X7" i="22" s="1"/>
  <c r="T30" i="10"/>
  <c r="T7" i="6" s="1"/>
  <c r="P30" i="10"/>
  <c r="P7" i="42" s="1"/>
  <c r="P7" i="48" s="1"/>
  <c r="L30" i="10"/>
  <c r="L5" i="42" s="1"/>
  <c r="L5" i="48" s="1"/>
  <c r="H5" i="15"/>
  <c r="D30" i="10"/>
  <c r="AD30" i="10"/>
  <c r="AD5" i="6" s="1"/>
  <c r="Z30" i="10"/>
  <c r="Z7" i="29" s="1"/>
  <c r="V30" i="10"/>
  <c r="V7" i="6" s="1"/>
  <c r="R30" i="10"/>
  <c r="R5" i="30" s="1"/>
  <c r="N30" i="10"/>
  <c r="N5" i="6" s="1"/>
  <c r="J30" i="10"/>
  <c r="J5" i="42" s="1"/>
  <c r="J5" i="48" s="1"/>
  <c r="F30" i="10"/>
  <c r="F7" i="22" s="1"/>
  <c r="AE30" i="10"/>
  <c r="AE7" i="15" s="1"/>
  <c r="AA30" i="10"/>
  <c r="AA5" i="23" s="1"/>
  <c r="W30" i="10"/>
  <c r="W7" i="6" s="1"/>
  <c r="S30" i="10"/>
  <c r="S7" i="42" s="1"/>
  <c r="S7" i="48" s="1"/>
  <c r="O30" i="10"/>
  <c r="O7" i="15" s="1"/>
  <c r="K30" i="10"/>
  <c r="K7" i="15" s="1"/>
  <c r="G30" i="10"/>
  <c r="G5" i="6" s="1"/>
  <c r="C30" i="10"/>
  <c r="C7" i="22" s="1"/>
  <c r="AF7" i="23" l="1"/>
  <c r="I7" i="22"/>
  <c r="I5" i="6"/>
  <c r="I5" i="15"/>
  <c r="AC5" i="42"/>
  <c r="AC5" i="48" s="1"/>
  <c r="I5" i="30"/>
  <c r="I7" i="23"/>
  <c r="I7" i="30"/>
  <c r="P7" i="29"/>
  <c r="P5" i="23"/>
  <c r="P5" i="29"/>
  <c r="P5" i="15"/>
  <c r="R7" i="15"/>
  <c r="R7" i="22"/>
  <c r="R7" i="29"/>
  <c r="R5" i="15"/>
  <c r="P5" i="6"/>
  <c r="AC7" i="15"/>
  <c r="AC5" i="22"/>
  <c r="AC5" i="23"/>
  <c r="C5" i="30"/>
  <c r="AC5" i="15"/>
  <c r="AC7" i="29"/>
  <c r="AC5" i="29"/>
  <c r="S5" i="42"/>
  <c r="S5" i="48" s="1"/>
  <c r="R5" i="6"/>
  <c r="P7" i="22"/>
  <c r="R7" i="23"/>
  <c r="S5" i="15"/>
  <c r="J7" i="15"/>
  <c r="P5" i="30"/>
  <c r="AC5" i="6"/>
  <c r="R5" i="23"/>
  <c r="K7" i="22"/>
  <c r="K7" i="42"/>
  <c r="K7" i="48" s="1"/>
  <c r="J7" i="23"/>
  <c r="K7" i="23"/>
  <c r="U5" i="29"/>
  <c r="H7" i="15"/>
  <c r="S5" i="30"/>
  <c r="S5" i="22"/>
  <c r="S7" i="6"/>
  <c r="S5" i="6"/>
  <c r="AA7" i="22"/>
  <c r="X5" i="29"/>
  <c r="T7" i="30"/>
  <c r="AA7" i="15"/>
  <c r="Z5" i="6"/>
  <c r="V5" i="29"/>
  <c r="E5" i="15"/>
  <c r="V5" i="42"/>
  <c r="V5" i="48" s="1"/>
  <c r="W5" i="29"/>
  <c r="T5" i="23"/>
  <c r="W5" i="42"/>
  <c r="W5" i="48" s="1"/>
  <c r="E7" i="23"/>
  <c r="V7" i="23"/>
  <c r="U7" i="29"/>
  <c r="T7" i="29"/>
  <c r="W7" i="42"/>
  <c r="W7" i="48" s="1"/>
  <c r="U7" i="22"/>
  <c r="T7" i="15"/>
  <c r="U7" i="23"/>
  <c r="T7" i="23"/>
  <c r="T5" i="42"/>
  <c r="T5" i="48" s="1"/>
  <c r="V5" i="30"/>
  <c r="AA7" i="29"/>
  <c r="E5" i="6"/>
  <c r="E7" i="30"/>
  <c r="K5" i="22"/>
  <c r="I5" i="29"/>
  <c r="E7" i="15"/>
  <c r="AA5" i="15"/>
  <c r="K5" i="42"/>
  <c r="K5" i="48" s="1"/>
  <c r="AA7" i="23"/>
  <c r="I5" i="42"/>
  <c r="I5" i="48" s="1"/>
  <c r="AA5" i="42"/>
  <c r="AA5" i="48" s="1"/>
  <c r="H5" i="42"/>
  <c r="H5" i="48" s="1"/>
  <c r="E7" i="42"/>
  <c r="E7" i="48" s="1"/>
  <c r="E5" i="22"/>
  <c r="AA5" i="6"/>
  <c r="K5" i="15"/>
  <c r="E7" i="29"/>
  <c r="E5" i="42"/>
  <c r="E5" i="48" s="1"/>
  <c r="Z5" i="29"/>
  <c r="X5" i="6"/>
  <c r="E5" i="30"/>
  <c r="E7" i="6"/>
  <c r="K5" i="23"/>
  <c r="I5" i="23"/>
  <c r="AA5" i="22"/>
  <c r="J7" i="6"/>
  <c r="Z5" i="15"/>
  <c r="J7" i="30"/>
  <c r="G5" i="22"/>
  <c r="W7" i="29"/>
  <c r="W5" i="6"/>
  <c r="V7" i="15"/>
  <c r="V7" i="29"/>
  <c r="W5" i="23"/>
  <c r="E5" i="29"/>
  <c r="Y5" i="23"/>
  <c r="W7" i="23"/>
  <c r="I7" i="6"/>
  <c r="G7" i="6"/>
  <c r="AA5" i="30"/>
  <c r="AA7" i="6"/>
  <c r="H5" i="22"/>
  <c r="T5" i="6"/>
  <c r="V5" i="23"/>
  <c r="K7" i="29"/>
  <c r="W5" i="15"/>
  <c r="W7" i="15"/>
  <c r="V5" i="22"/>
  <c r="V5" i="6"/>
  <c r="K5" i="29"/>
  <c r="V7" i="42"/>
  <c r="V7" i="48" s="1"/>
  <c r="Y7" i="29"/>
  <c r="Y5" i="6"/>
  <c r="K7" i="6"/>
  <c r="Y7" i="22"/>
  <c r="I5" i="22"/>
  <c r="I7" i="15"/>
  <c r="AA5" i="29"/>
  <c r="AA7" i="42"/>
  <c r="AA7" i="48" s="1"/>
  <c r="T5" i="22"/>
  <c r="T7" i="22"/>
  <c r="K5" i="30"/>
  <c r="K5" i="6"/>
  <c r="W7" i="30"/>
  <c r="F5" i="29"/>
  <c r="V7" i="22"/>
  <c r="X5" i="15"/>
  <c r="Y7" i="23"/>
  <c r="G7" i="29"/>
  <c r="Y7" i="42"/>
  <c r="Y7" i="48" s="1"/>
  <c r="T7" i="42"/>
  <c r="T7" i="48" s="1"/>
  <c r="W5" i="30"/>
  <c r="I7" i="29"/>
  <c r="E7" i="22"/>
  <c r="T5" i="30"/>
  <c r="AA7" i="30"/>
  <c r="J5" i="30"/>
  <c r="T5" i="29"/>
  <c r="T5" i="15"/>
  <c r="K7" i="30"/>
  <c r="W7" i="22"/>
  <c r="F7" i="42"/>
  <c r="F7" i="48" s="1"/>
  <c r="V5" i="15"/>
  <c r="W5" i="22"/>
  <c r="V7" i="30"/>
  <c r="G5" i="29"/>
  <c r="G7" i="15"/>
  <c r="C7" i="6"/>
  <c r="F7" i="30"/>
  <c r="F5" i="15"/>
  <c r="AF5" i="22"/>
  <c r="C5" i="15"/>
  <c r="U5" i="15"/>
  <c r="G5" i="30"/>
  <c r="G7" i="42"/>
  <c r="G7" i="48" s="1"/>
  <c r="F7" i="15"/>
  <c r="F5" i="42"/>
  <c r="F5" i="48" s="1"/>
  <c r="AF7" i="29"/>
  <c r="G7" i="23"/>
  <c r="Y5" i="29"/>
  <c r="G5" i="23"/>
  <c r="Y5" i="15"/>
  <c r="G7" i="30"/>
  <c r="F5" i="30"/>
  <c r="F7" i="6"/>
  <c r="AF7" i="15"/>
  <c r="AF7" i="30"/>
  <c r="Y5" i="42"/>
  <c r="Y5" i="48" s="1"/>
  <c r="Y7" i="30"/>
  <c r="G7" i="22"/>
  <c r="F5" i="23"/>
  <c r="F7" i="29"/>
  <c r="AF7" i="42"/>
  <c r="AF7" i="48" s="1"/>
  <c r="F7" i="23"/>
  <c r="Y7" i="6"/>
  <c r="U7" i="30"/>
  <c r="G5" i="42"/>
  <c r="G5" i="48" s="1"/>
  <c r="C5" i="22"/>
  <c r="F5" i="22"/>
  <c r="F5" i="6"/>
  <c r="AF5" i="42"/>
  <c r="AF5" i="48" s="1"/>
  <c r="Y7" i="15"/>
  <c r="Y5" i="30"/>
  <c r="U5" i="6"/>
  <c r="G5" i="15"/>
  <c r="C5" i="6"/>
  <c r="AC7" i="23"/>
  <c r="AC5" i="30"/>
  <c r="U5" i="30"/>
  <c r="P7" i="30"/>
  <c r="AC7" i="30"/>
  <c r="C5" i="23"/>
  <c r="U7" i="15"/>
  <c r="U5" i="42"/>
  <c r="U5" i="48" s="1"/>
  <c r="AC7" i="42"/>
  <c r="AC7" i="48" s="1"/>
  <c r="AC7" i="6"/>
  <c r="S5" i="23"/>
  <c r="S7" i="29"/>
  <c r="S7" i="15"/>
  <c r="R5" i="22"/>
  <c r="R5" i="42"/>
  <c r="R5" i="48" s="1"/>
  <c r="C7" i="15"/>
  <c r="C7" i="29"/>
  <c r="C5" i="42"/>
  <c r="C5" i="48" s="1"/>
  <c r="P5" i="22"/>
  <c r="P7" i="15"/>
  <c r="P5" i="42"/>
  <c r="P5" i="48" s="1"/>
  <c r="AF5" i="29"/>
  <c r="AF7" i="6"/>
  <c r="AF7" i="22"/>
  <c r="P7" i="23"/>
  <c r="AF5" i="30"/>
  <c r="U5" i="22"/>
  <c r="S7" i="23"/>
  <c r="C7" i="30"/>
  <c r="R7" i="30"/>
  <c r="C7" i="23"/>
  <c r="U5" i="23"/>
  <c r="U7" i="42"/>
  <c r="U7" i="48" s="1"/>
  <c r="S5" i="29"/>
  <c r="S7" i="30"/>
  <c r="S7" i="22"/>
  <c r="R7" i="42"/>
  <c r="R7" i="48" s="1"/>
  <c r="R5" i="29"/>
  <c r="R7" i="6"/>
  <c r="C5" i="29"/>
  <c r="C7" i="42"/>
  <c r="C7" i="48" s="1"/>
  <c r="AD5" i="42"/>
  <c r="AD5" i="48" s="1"/>
  <c r="L5" i="29"/>
  <c r="P7" i="6"/>
  <c r="AF5" i="23"/>
  <c r="AF5" i="6"/>
  <c r="B5" i="30"/>
  <c r="B5" i="15"/>
  <c r="Q5" i="15"/>
  <c r="N5" i="29"/>
  <c r="AB7" i="6"/>
  <c r="B7" i="29"/>
  <c r="B5" i="42"/>
  <c r="B5" i="48" s="1"/>
  <c r="B5" i="23"/>
  <c r="B5" i="6"/>
  <c r="B7" i="42"/>
  <c r="B7" i="48" s="1"/>
  <c r="B7" i="23"/>
  <c r="B5" i="29"/>
  <c r="N5" i="42"/>
  <c r="N5" i="48" s="1"/>
  <c r="L7" i="42"/>
  <c r="L7" i="48" s="1"/>
  <c r="AB5" i="6"/>
  <c r="D7" i="42"/>
  <c r="D7" i="48" s="1"/>
  <c r="D5" i="29"/>
  <c r="D5" i="23"/>
  <c r="D5" i="6"/>
  <c r="D7" i="15"/>
  <c r="D7" i="6"/>
  <c r="D5" i="42"/>
  <c r="D5" i="48" s="1"/>
  <c r="D7" i="30"/>
  <c r="D7" i="22"/>
  <c r="D7" i="29"/>
  <c r="D5" i="30"/>
  <c r="D5" i="22"/>
  <c r="D5" i="15"/>
  <c r="D7" i="23"/>
  <c r="Q7" i="23"/>
  <c r="M7" i="15"/>
  <c r="O5" i="15"/>
  <c r="AD7" i="30"/>
  <c r="AB5" i="15"/>
  <c r="Q5" i="6"/>
  <c r="M7" i="30"/>
  <c r="M5" i="42"/>
  <c r="M5" i="48" s="1"/>
  <c r="AE7" i="42"/>
  <c r="AE7" i="48" s="1"/>
  <c r="N5" i="23"/>
  <c r="AD5" i="29"/>
  <c r="B5" i="22"/>
  <c r="B7" i="6"/>
  <c r="B7" i="30"/>
  <c r="B7" i="22"/>
  <c r="M5" i="22"/>
  <c r="Q7" i="15"/>
  <c r="Q5" i="42"/>
  <c r="Q5" i="48" s="1"/>
  <c r="M5" i="29"/>
  <c r="N7" i="23"/>
  <c r="AB5" i="30"/>
  <c r="L5" i="30"/>
  <c r="M7" i="42"/>
  <c r="M7" i="48" s="1"/>
  <c r="M7" i="6"/>
  <c r="N5" i="30"/>
  <c r="O7" i="42"/>
  <c r="O7" i="48" s="1"/>
  <c r="N7" i="30"/>
  <c r="N7" i="15"/>
  <c r="N7" i="6"/>
  <c r="AD7" i="42"/>
  <c r="AD7" i="48" s="1"/>
  <c r="AD7" i="15"/>
  <c r="AD7" i="6"/>
  <c r="L5" i="22"/>
  <c r="L7" i="29"/>
  <c r="L7" i="22"/>
  <c r="AB5" i="23"/>
  <c r="AB7" i="15"/>
  <c r="AB5" i="42"/>
  <c r="AB5" i="48" s="1"/>
  <c r="M7" i="23"/>
  <c r="M5" i="30"/>
  <c r="O5" i="23"/>
  <c r="Q5" i="30"/>
  <c r="Q7" i="42"/>
  <c r="Q7" i="48" s="1"/>
  <c r="Q7" i="6"/>
  <c r="AD7" i="23"/>
  <c r="AB7" i="30"/>
  <c r="L7" i="30"/>
  <c r="M5" i="23"/>
  <c r="M7" i="22"/>
  <c r="L7" i="23"/>
  <c r="AE7" i="22"/>
  <c r="N7" i="42"/>
  <c r="N7" i="48" s="1"/>
  <c r="N7" i="22"/>
  <c r="N7" i="29"/>
  <c r="AD5" i="23"/>
  <c r="AD7" i="22"/>
  <c r="AD7" i="29"/>
  <c r="L5" i="23"/>
  <c r="L5" i="6"/>
  <c r="L5" i="15"/>
  <c r="AB7" i="29"/>
  <c r="AB7" i="23"/>
  <c r="AB7" i="42"/>
  <c r="AB7" i="48" s="1"/>
  <c r="Q5" i="29"/>
  <c r="Q7" i="29"/>
  <c r="Q5" i="22"/>
  <c r="Q5" i="23"/>
  <c r="Q7" i="22"/>
  <c r="M5" i="6"/>
  <c r="M7" i="29"/>
  <c r="AD5" i="30"/>
  <c r="O5" i="30"/>
  <c r="AE7" i="29"/>
  <c r="N5" i="22"/>
  <c r="N5" i="15"/>
  <c r="AD5" i="22"/>
  <c r="AD5" i="15"/>
  <c r="L7" i="6"/>
  <c r="L7" i="15"/>
  <c r="AB5" i="22"/>
  <c r="AB5" i="29"/>
  <c r="Z5" i="23"/>
  <c r="AE7" i="23"/>
  <c r="J5" i="22"/>
  <c r="J7" i="22"/>
  <c r="J7" i="29"/>
  <c r="Z7" i="42"/>
  <c r="Z7" i="48" s="1"/>
  <c r="Z5" i="42"/>
  <c r="Z5" i="48" s="1"/>
  <c r="H5" i="23"/>
  <c r="H7" i="6"/>
  <c r="H7" i="42"/>
  <c r="H7" i="48" s="1"/>
  <c r="Z7" i="30"/>
  <c r="O5" i="29"/>
  <c r="O7" i="30"/>
  <c r="O7" i="6"/>
  <c r="AE5" i="22"/>
  <c r="AE5" i="42"/>
  <c r="AE5" i="48" s="1"/>
  <c r="AE7" i="6"/>
  <c r="X7" i="6"/>
  <c r="X7" i="15"/>
  <c r="X5" i="42"/>
  <c r="X5" i="48" s="1"/>
  <c r="AE5" i="23"/>
  <c r="X5" i="30"/>
  <c r="H5" i="30"/>
  <c r="X7" i="23"/>
  <c r="J5" i="29"/>
  <c r="J5" i="15"/>
  <c r="J5" i="6"/>
  <c r="Z5" i="30"/>
  <c r="Z7" i="15"/>
  <c r="Z7" i="6"/>
  <c r="H7" i="23"/>
  <c r="H7" i="29"/>
  <c r="H7" i="22"/>
  <c r="O5" i="22"/>
  <c r="O7" i="22"/>
  <c r="O5" i="6"/>
  <c r="AE5" i="29"/>
  <c r="AE7" i="30"/>
  <c r="AE5" i="6"/>
  <c r="X5" i="22"/>
  <c r="X7" i="42"/>
  <c r="X7" i="48" s="1"/>
  <c r="J5" i="23"/>
  <c r="Z7" i="23"/>
  <c r="X7" i="30"/>
  <c r="H7" i="30"/>
  <c r="O7" i="23"/>
  <c r="J7" i="42"/>
  <c r="J7" i="48" s="1"/>
  <c r="Z5" i="22"/>
  <c r="Z7" i="22"/>
  <c r="H5" i="29"/>
  <c r="H5" i="6"/>
  <c r="O7" i="29"/>
  <c r="O5" i="42"/>
  <c r="O5" i="48" s="1"/>
  <c r="AE5" i="30"/>
  <c r="AE5" i="15"/>
  <c r="X5" i="23"/>
  <c r="X7" i="29"/>
</calcChain>
</file>

<file path=xl/sharedStrings.xml><?xml version="1.0" encoding="utf-8"?>
<sst xmlns="http://schemas.openxmlformats.org/spreadsheetml/2006/main" count="2170" uniqueCount="870">
  <si>
    <t>BPoEFUbVT BAU Perc of Each Fuel Used by Veh Technology</t>
  </si>
  <si>
    <t>Sources:</t>
  </si>
  <si>
    <t>Total Consumption</t>
  </si>
  <si>
    <t>Pipeline Fuel Natural Gas</t>
  </si>
  <si>
    <t>Lubricants</t>
  </si>
  <si>
    <t>Recreational Boats</t>
  </si>
  <si>
    <t>- -</t>
  </si>
  <si>
    <t>Rail Transportation</t>
  </si>
  <si>
    <t>Bus Transportation</t>
  </si>
  <si>
    <t>Military Use</t>
  </si>
  <si>
    <t>Air Transportation</t>
  </si>
  <si>
    <t>International Shipping</t>
  </si>
  <si>
    <t>Domestic Shipping</t>
  </si>
  <si>
    <t>Light-Duty Vehicle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</si>
  <si>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</si>
  <si>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</si>
  <si>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</si>
  <si>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</si>
  <si>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</si>
  <si>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</si>
  <si>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</si>
  <si>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</si>
  <si>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Sources of Ethanol</t>
  </si>
  <si>
    <t>biodiesel fraction</t>
  </si>
  <si>
    <t>This fraction is the amount of biodiesel used in the entire Transportation sector</t>
  </si>
  <si>
    <t>trillion BTU</t>
  </si>
  <si>
    <t>Quantity</t>
  </si>
  <si>
    <t>Scope</t>
  </si>
  <si>
    <t>Unit</t>
  </si>
  <si>
    <t>entire transportation sector</t>
  </si>
  <si>
    <t>passenger LDVs</t>
  </si>
  <si>
    <t>freight LDVs</t>
  </si>
  <si>
    <t>Petroleum diesel use</t>
  </si>
  <si>
    <t>Biodiesel use</t>
  </si>
  <si>
    <t>passenger HDVs</t>
  </si>
  <si>
    <t>freight HDVs</t>
  </si>
  <si>
    <t>passenger rail</t>
  </si>
  <si>
    <t>freight rail</t>
  </si>
  <si>
    <t>passenger ships</t>
  </si>
  <si>
    <t>freight ships</t>
  </si>
  <si>
    <t>Is Biodiesel Used For:</t>
  </si>
  <si>
    <t>Biodiesel Fraction for diesel-using vehicle types selected above:</t>
  </si>
  <si>
    <t>divided by the amount of petroleum diesel used for user-specified diesel-using</t>
  </si>
  <si>
    <t>vehicle types, plus the amount of biodiesel.  It is used for the approriate vehicle</t>
  </si>
  <si>
    <t>types on subsequent tabs.</t>
  </si>
  <si>
    <t>Plug-in hybrids can accept either electricity or combustible fuels.</t>
  </si>
  <si>
    <t>This sheet specifies the percentage of driving for which electricity is used.</t>
  </si>
  <si>
    <t>Electricity fraction</t>
  </si>
  <si>
    <t>most vehicles and fuels</t>
  </si>
  <si>
    <t>EIA</t>
  </si>
  <si>
    <t>biodiesel</t>
  </si>
  <si>
    <t>Table 17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</si>
  <si>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</si>
  <si>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</si>
  <si>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</si>
  <si>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</si>
  <si>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</si>
  <si>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</si>
  <si>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</si>
  <si>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</si>
  <si>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</si>
  <si>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</si>
  <si>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</si>
  <si>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</si>
  <si>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</si>
  <si>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to be exempted from biodiesel use.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</si>
  <si>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</si>
  <si>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</si>
  <si>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</si>
  <si>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</si>
  <si>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</si>
  <si>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</si>
  <si>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</si>
  <si>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</si>
  <si>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</si>
  <si>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</si>
  <si>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</si>
  <si>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</si>
  <si>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</si>
  <si>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</si>
  <si>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</si>
  <si>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</si>
  <si>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</si>
  <si>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>We are only concerned with commercial aircraft, not general aviation, so we</t>
  </si>
  <si>
    <t>disregard the small amount of aviation gasoline used.</t>
  </si>
  <si>
    <t>heavy or residual fuel oil</t>
  </si>
  <si>
    <t>LPG propane or butane</t>
  </si>
  <si>
    <t>hydrogen</t>
  </si>
  <si>
    <t>Percentage Fuel Use (dimensionless)</t>
  </si>
  <si>
    <t>Table 36</t>
  </si>
  <si>
    <t>Table 36.  Transportation Sector Energy Use by Fuel Type Within a Mode</t>
  </si>
  <si>
    <t>https://www.eia.gov/outlooks/aeo/data/browser/#/?id=46-AEO2021&amp;cases=highogs&amp;sourcekey=0</t>
  </si>
  <si>
    <t>Tue Mar 09 2021 09:05:19 GMT-0800 (Pacific Standard Time)</t>
  </si>
  <si>
    <t>Source: U.S. Energy Information Administration</t>
  </si>
  <si>
    <t>full name</t>
  </si>
  <si>
    <t>Transportation Energy Use: Light-Duty Vehicle: Total: High oil and gas supply</t>
  </si>
  <si>
    <t>Motor Gasoline excluding E85</t>
  </si>
  <si>
    <t>Transportation Energy Use: Light-Duty Vehicle: Motor Gasoline: High oil and gas supply</t>
  </si>
  <si>
    <t>E85</t>
  </si>
  <si>
    <t>Transportation Energy Use: Light-Duty Vehicle: Ethanol: High oil and gas supply</t>
  </si>
  <si>
    <t>Distillate Fuel Oil (diesel)</t>
  </si>
  <si>
    <t>Transportation Energy Use: Light-Duty Vehicle: Distillate Fuel Oil: High oil and gas supply</t>
  </si>
  <si>
    <t>Compressed/Liquefied Natural Gas</t>
  </si>
  <si>
    <t>Transportation Energy Use: Light-Duty Vehicle: Natural Gas: High oil and gas supply</t>
  </si>
  <si>
    <t>Propane</t>
  </si>
  <si>
    <t>Transportation Energy Use: Light-Duty Vehicle: Propane: High oil and gas supply</t>
  </si>
  <si>
    <t>Electricity</t>
  </si>
  <si>
    <t>Transportation Energy Use: Light-Duty Vehicle: Electricity: High oil and gas supply</t>
  </si>
  <si>
    <t>Hydrogen</t>
  </si>
  <si>
    <t>Transportation Energy Use: Light-Duty Vehicle: Hydrogen: High oil and gas supply</t>
  </si>
  <si>
    <t>Commercial Light Trucks</t>
  </si>
  <si>
    <t>Transportation Energy Use: Commercial Light Trucks: Total: High oil and gas supply</t>
  </si>
  <si>
    <t>Transportation Energy Use: Commercial Light Trucks: Motor Gasoline: High oil and gas supply</t>
  </si>
  <si>
    <t>Transportation Energy Use: Commercial Light Trucks: E85: High oil and gas supply</t>
  </si>
  <si>
    <t>Transportation Energy Use: Commercial Light Trucks: Distillate Fuel Oil: High oil and gas supply</t>
  </si>
  <si>
    <t>Transportation Energy Use: Commercial Light Trucks: Propane: High oil and gas supply</t>
  </si>
  <si>
    <t>Transportation Energy Use: Commercial Light Trucks: Natural Gas: High oil and gas supply</t>
  </si>
  <si>
    <t>Transportation Energy Use: Commercial Light Trucks: Electricity: High oil and gas supply</t>
  </si>
  <si>
    <t>Transportation Energy Use: Commercial Light Trucks: Hydrogen: High oil and gas supply</t>
  </si>
  <si>
    <t>Freight Trucks</t>
  </si>
  <si>
    <t>Transportation Energy Use: Freight Trucks: Total: High oil and gas supply</t>
  </si>
  <si>
    <t>Motor Gasoline</t>
  </si>
  <si>
    <t>Transportation Energy Use: Freight Trucks: Motor Gasoline: High oil and gas supply</t>
  </si>
  <si>
    <t>Transportation Energy Use: Freight Trucks: Distillate Fuel Oil: High oil and gas supply</t>
  </si>
  <si>
    <t>Transportation Energy Use: Freight Trucks: Natural Gas: High oil and gas supply</t>
  </si>
  <si>
    <t>Transportation Energy Use: Freight Trucks: Propane: High oil and gas supply</t>
  </si>
  <si>
    <t>Transportation Energy Use: Freight Trucks: E85: High oil and gas supply</t>
  </si>
  <si>
    <t>Transportation Energy Use: Freight Trucks: Electricity: High oil and gas supply</t>
  </si>
  <si>
    <t>Transportation Energy Use: Freight Trucks: Hydrogen: High oil and gas supply</t>
  </si>
  <si>
    <t>Freight Rail</t>
  </si>
  <si>
    <t>Transportation Energy Use: Freight Rail: Total: High oil and gas supply</t>
  </si>
  <si>
    <t>Transportation Energy Use: Freight Rail: Distillate Fuel Oil: High oil and gas supply</t>
  </si>
  <si>
    <t>Residual Fuel Oil</t>
  </si>
  <si>
    <t>Transportation Energy Use: Freight Rail: Residual Fuel Oil: High oil and gas supply</t>
  </si>
  <si>
    <t>Compressed Natural Gas</t>
  </si>
  <si>
    <t>Transportation Energy Use: Freight Rail: CNG: High oil and gas supply</t>
  </si>
  <si>
    <t>Liquefied Natural Gas</t>
  </si>
  <si>
    <t>Transportation Energy Use: Freight Rail: LNG: High oil and gas supply</t>
  </si>
  <si>
    <t>Transportation Energy Use: Domestic Shipping: Total: High oil and gas supply</t>
  </si>
  <si>
    <t>Transportation Energy Use: Domestic Shipping: Distillate Fuel Oil: High oil and gas supply</t>
  </si>
  <si>
    <t>Residual Oil</t>
  </si>
  <si>
    <t>Transportation Energy Use: Domestic Shipping: Residual Oil: High oil and gas supply</t>
  </si>
  <si>
    <t>Transportation Energy Use: Domestic Shipping: CNG: High oil and gas supply</t>
  </si>
  <si>
    <t>Transportation Energy Use: Domestic Shipping: LNG: High oil and gas supply</t>
  </si>
  <si>
    <t>Transportation Energy Use: International Shipping: Total: High oil and gas supply</t>
  </si>
  <si>
    <t>Transportation Energy Use: International Shipping: Distillate Fuel Oil: High oil and gas supply</t>
  </si>
  <si>
    <t>Transportation Energy Use: International Shipping: Residual Oil: High oil and gas supply</t>
  </si>
  <si>
    <t>Transportation Energy Use: International Shipping: CNG: High oil and gas supply</t>
  </si>
  <si>
    <t>Transportation Energy Use: International Shipping: LNG: High oil and gas supply</t>
  </si>
  <si>
    <t>Transportation Energy Use: Air: Total: High oil and gas supply</t>
  </si>
  <si>
    <t>Jet Fuel</t>
  </si>
  <si>
    <t>Transportation Energy Use: Air: Jet Fuel: High oil and gas supply</t>
  </si>
  <si>
    <t>Aviation Gasoline</t>
  </si>
  <si>
    <t>Transportation Energy Use: Air: Aviation Gasoline: High oil and gas supply</t>
  </si>
  <si>
    <t>Transportation Energy Use: Military: Total: High oil and gas supply</t>
  </si>
  <si>
    <t>Jet Fuel and Aviation Gasoline</t>
  </si>
  <si>
    <t>Transportation Energy Use: Military: Jet Fuel: High oil and gas supply</t>
  </si>
  <si>
    <t>Transportation Energy Use: Military: Residual Fuel Oil: High oil and gas supply</t>
  </si>
  <si>
    <t>Distillates and Diesel</t>
  </si>
  <si>
    <t>Transportation Energy Use: Military: Distillate Fuel Oil: High oil and gas supply</t>
  </si>
  <si>
    <t>Transportation Energy Use: Bus: High oil and gas supply</t>
  </si>
  <si>
    <t>Transit Bus</t>
  </si>
  <si>
    <t>Transportation Energy Use: Bus: Transit Bus: High oil and gas supply</t>
  </si>
  <si>
    <t>Transportation Energy Use: Bus: Transit Bus: Motor Gasoline: High oil and gas supply</t>
  </si>
  <si>
    <t>Transportation Energy Use: Bus: Transit Bus: E85: High oil and gas supply</t>
  </si>
  <si>
    <t>Transportation Energy Use: Bus: Transit Bus: Distillate Fuel Oil: High oil and gas supply</t>
  </si>
  <si>
    <t>Transportation Energy Use: Bus: Transit Bus: Natural Gas: High oil and gas supply</t>
  </si>
  <si>
    <t>Transportation Energy Use: Bus: Transit Bus: Propane: High oil and gas supply</t>
  </si>
  <si>
    <t>Transportation Energy Use: Bus: Transit Bus: Electricity: High oil and gas supply</t>
  </si>
  <si>
    <t>Transportation Energy Use: Bus: Transit Bus: Hydrogen: High oil and gas supply</t>
  </si>
  <si>
    <t>Intercity Bus</t>
  </si>
  <si>
    <t>Transportation Energy Use: Bus: Intercity Bus: High oil and gas supply</t>
  </si>
  <si>
    <t>Transportation Energy Use: Bus: Intercity Bus: Motor Gasoline: High oil and gas supply</t>
  </si>
  <si>
    <t>Transportation Energy Use: Bus: Intercity Bus: E85: High oil and gas supply</t>
  </si>
  <si>
    <t>Transportation Energy Use: Bus: Intercity Bus: Distillate Fuel Oil: High oil and gas supply</t>
  </si>
  <si>
    <t>Transportation Energy Use: Bus: Intercity Bus: Natural Gas: High oil and gas supply</t>
  </si>
  <si>
    <t>Transportation Energy Use: Bus: Intercity Bus: Propane: High oil and gas supply</t>
  </si>
  <si>
    <t>Transportation Energy Use: Bus: Intercity Bus: Electricity: High oil and gas supply</t>
  </si>
  <si>
    <t>Transportation Energy Use: Bus: Intercity Bus: Hydrogen: High oil and gas supply</t>
  </si>
  <si>
    <t>School Bus</t>
  </si>
  <si>
    <t>Transportation Energy Use: Bus: School Bus: High oil and gas supply</t>
  </si>
  <si>
    <t>Transportation Energy Use: Bus: School Bus: Motor Gasoline: High oil and gas supply</t>
  </si>
  <si>
    <t>Transportation Energy Use: Bus: School Bus: E85: High oil and gas supply</t>
  </si>
  <si>
    <t>Transportation Energy Use: Bus: School Bus: Distillate Fuel Oil: High oil and gas supply</t>
  </si>
  <si>
    <t>Transportation Energy Use: Bus: School Bus: Natural Gas: High oil and gas supply</t>
  </si>
  <si>
    <t>Transportation Energy Use: Bus: School Bus: Propane: High oil and gas supply</t>
  </si>
  <si>
    <t>Transportation Energy Use: Bus: School Bus: Electricity: High oil and gas supply</t>
  </si>
  <si>
    <t>Transportation Energy Use: Bus: School Bus: Hydrogen: High oil and gas supply</t>
  </si>
  <si>
    <t>Transportation Energy Use: Rail: High oil and gas supply</t>
  </si>
  <si>
    <t>Intercity Rail</t>
  </si>
  <si>
    <t>Transportation Energy Use: Rail: Intercity Rail: High oil and gas supply</t>
  </si>
  <si>
    <t>Transportation Energy Use: Rail: Intercity Rail: Electricity: High oil and gas supply</t>
  </si>
  <si>
    <t>Diesel</t>
  </si>
  <si>
    <t>Transportation Energy Use: Rail: Intercity Rail: Diesel: High oil and gas supply</t>
  </si>
  <si>
    <t>Transportation Energy Use: Rail: Intercity Rail: CNG: High oil and gas supply</t>
  </si>
  <si>
    <t>Transportation Energy Use: Rail: Intercity Rail: LNG: High oil and gas supply</t>
  </si>
  <si>
    <t>Transit Rail</t>
  </si>
  <si>
    <t>Transportation Energy Use: Rail: Transit Rail: High oil and gas supply</t>
  </si>
  <si>
    <t>Transportation Energy Use: Rail: Transit Rail: Electricity: High oil and gas supply</t>
  </si>
  <si>
    <t>Commuter Rail</t>
  </si>
  <si>
    <t>Transportation Energy Use: Rail: Commuter Rail: High oil and gas supply</t>
  </si>
  <si>
    <t>Transportation Energy Use: Rail: Commuter Rail: Electricity: High oil and gas supply</t>
  </si>
  <si>
    <t>Transportation Energy Use: Rail: Commuter Rail: Diesel: High oil and gas supply</t>
  </si>
  <si>
    <t>Transportation Energy Use: Rail: Commuter Rail: CNG: High oil and gas supply</t>
  </si>
  <si>
    <t>Transportation Energy Use: Rail: Commuter Rail: LNG: High oil and gas supply</t>
  </si>
  <si>
    <t>Transportation Energy Use: Recreation Boats: High oil and gas supply</t>
  </si>
  <si>
    <t>Gasoline</t>
  </si>
  <si>
    <t>Transportation Energy Use: Recreation Boats: Motor Gasoline: High oil and gas supply</t>
  </si>
  <si>
    <t>Transportation Energy Use: Recreation Boats: Distillate Fuel Oil: High oil and gas supply</t>
  </si>
  <si>
    <t>Transportation Energy Use: Lubricants: High oil and gas supply</t>
  </si>
  <si>
    <t>Transportation Energy Use: Pipeline Fuel Natural Gas: High oil and gas supply</t>
  </si>
  <si>
    <t>Transportation Energy Use: Total Use: High oil and gas supply</t>
  </si>
  <si>
    <t>api key</t>
  </si>
  <si>
    <t>units</t>
  </si>
  <si>
    <t>Growth (2020-2050)</t>
  </si>
  <si>
    <t>46-AEO2021.2.highogs-d120120a</t>
  </si>
  <si>
    <t>trillion Btu</t>
  </si>
  <si>
    <t>46-AEO2021.3.highogs-d120120a</t>
  </si>
  <si>
    <t>46-AEO2021.4.highogs-d120120a</t>
  </si>
  <si>
    <t>46-AEO2021.5.highogs-d120120a</t>
  </si>
  <si>
    <t>46-AEO2021.6.highogs-d120120a</t>
  </si>
  <si>
    <t>46-AEO2021.7.highogs-d120120a</t>
  </si>
  <si>
    <t>46-AEO2021.8.highogs-d120120a</t>
  </si>
  <si>
    <t>46-AEO2021.9.highogs-d120120a</t>
  </si>
  <si>
    <t>46-AEO2021.29.highogs-d120120a</t>
  </si>
  <si>
    <t>46-AEO2021.30.highogs-d120120a</t>
  </si>
  <si>
    <t>46-AEO2021.31.highogs-d120120a</t>
  </si>
  <si>
    <t>46-AEO2021.32.highogs-d120120a</t>
  </si>
  <si>
    <t>46-AEO2021.33.highogs-d120120a</t>
  </si>
  <si>
    <t>46-AEO2021.34.highogs-d120120a</t>
  </si>
  <si>
    <t>46-AEO2021.35.highogs-d120120a</t>
  </si>
  <si>
    <t>46-AEO2021.36.highogs-d120120a</t>
  </si>
  <si>
    <t>46-AEO2021.38.highogs-d120120a</t>
  </si>
  <si>
    <t>46-AEO2021.39.highogs-d120120a</t>
  </si>
  <si>
    <t>46-AEO2021.40.highogs-d120120a</t>
  </si>
  <si>
    <t>46-AEO2021.41.highogs-d120120a</t>
  </si>
  <si>
    <t>46-AEO2021.42.highogs-d120120a</t>
  </si>
  <si>
    <t>46-AEO2021.43.highogs-d120120a</t>
  </si>
  <si>
    <t>46-AEO2021.44.highogs-d120120a</t>
  </si>
  <si>
    <t>46-AEO2021.45.highogs-d120120a</t>
  </si>
  <si>
    <t>46-AEO2021.48.highogs-d120120a</t>
  </si>
  <si>
    <t>46-AEO2021.49.highogs-d120120a</t>
  </si>
  <si>
    <t>46-AEO2021.50.highogs-d120120a</t>
  </si>
  <si>
    <t>46-AEO2021.51.highogs-d120120a</t>
  </si>
  <si>
    <t>46-AEO2021.52.highogs-d120120a</t>
  </si>
  <si>
    <t>46-AEO2021.54.highogs-d120120a</t>
  </si>
  <si>
    <t>46-AEO2021.55.highogs-d120120a</t>
  </si>
  <si>
    <t>46-AEO2021.56.highogs-d120120a</t>
  </si>
  <si>
    <t>46-AEO2021.57.highogs-d120120a</t>
  </si>
  <si>
    <t>46-AEO2021.58.highogs-d120120a</t>
  </si>
  <si>
    <t>46-AEO2021.60.highogs-d120120a</t>
  </si>
  <si>
    <t>46-AEO2021.61.highogs-d120120a</t>
  </si>
  <si>
    <t>46-AEO2021.62.highogs-d120120a</t>
  </si>
  <si>
    <t>46-AEO2021.63.highogs-d120120a</t>
  </si>
  <si>
    <t>46-AEO2021.64.highogs-d120120a</t>
  </si>
  <si>
    <t>46-AEO2021.66.highogs-d120120a</t>
  </si>
  <si>
    <t>46-AEO2021.67.highogs-d120120a</t>
  </si>
  <si>
    <t>46-AEO2021.68.highogs-d120120a</t>
  </si>
  <si>
    <t>46-AEO2021.70.highogs-d120120a</t>
  </si>
  <si>
    <t>46-AEO2021.71.highogs-d120120a</t>
  </si>
  <si>
    <t>46-AEO2021.72.highogs-d120120a</t>
  </si>
  <si>
    <t>46-AEO2021.73.highogs-d120120a</t>
  </si>
  <si>
    <t>46-AEO2021.75.highogs-d120120a</t>
  </si>
  <si>
    <t>46-AEO2021.76.highogs-d120120a</t>
  </si>
  <si>
    <t>46-AEO2021.77.highogs-d120120a</t>
  </si>
  <si>
    <t>46-AEO2021.78.highogs-d120120a</t>
  </si>
  <si>
    <t>46-AEO2021.79.highogs-d120120a</t>
  </si>
  <si>
    <t>46-AEO2021.80.highogs-d120120a</t>
  </si>
  <si>
    <t>46-AEO2021.81.highogs-d120120a</t>
  </si>
  <si>
    <t>46-AEO2021.82.highogs-d120120a</t>
  </si>
  <si>
    <t>46-AEO2021.83.highogs-d120120a</t>
  </si>
  <si>
    <t>46-AEO2021.84.highogs-d120120a</t>
  </si>
  <si>
    <t>46-AEO2021.85.highogs-d120120a</t>
  </si>
  <si>
    <t>46-AEO2021.86.highogs-d120120a</t>
  </si>
  <si>
    <t>46-AEO2021.87.highogs-d120120a</t>
  </si>
  <si>
    <t>46-AEO2021.88.highogs-d120120a</t>
  </si>
  <si>
    <t>46-AEO2021.89.highogs-d120120a</t>
  </si>
  <si>
    <t>46-AEO2021.90.highogs-d120120a</t>
  </si>
  <si>
    <t>46-AEO2021.91.highogs-d120120a</t>
  </si>
  <si>
    <t>46-AEO2021.92.highogs-d120120a</t>
  </si>
  <si>
    <t>46-AEO2021.93.highogs-d120120a</t>
  </si>
  <si>
    <t>46-AEO2021.94.highogs-d120120a</t>
  </si>
  <si>
    <t>46-AEO2021.95.highogs-d120120a</t>
  </si>
  <si>
    <t>46-AEO2021.96.highogs-d120120a</t>
  </si>
  <si>
    <t>46-AEO2021.97.highogs-d120120a</t>
  </si>
  <si>
    <t>46-AEO2021.98.highogs-d120120a</t>
  </si>
  <si>
    <t>46-AEO2021.99.highogs-d120120a</t>
  </si>
  <si>
    <t>46-AEO2021.100.highogs-d120120a</t>
  </si>
  <si>
    <t>46-AEO2021.101.highogs-d120120a</t>
  </si>
  <si>
    <t>46-AEO2021.102.highogs-d120120a</t>
  </si>
  <si>
    <t>46-AEO2021.103.highogs-d120120a</t>
  </si>
  <si>
    <t>46-AEO2021.104.highogs-d120120a</t>
  </si>
  <si>
    <t>46-AEO2021.105.highogs-d120120a</t>
  </si>
  <si>
    <t>46-AEO2021.106.highogs-d120120a</t>
  </si>
  <si>
    <t>46-AEO2021.107.highogs-d120120a</t>
  </si>
  <si>
    <t>46-AEO2021.108.highogs-d120120a</t>
  </si>
  <si>
    <t>46-AEO2021.109.highogs-d120120a</t>
  </si>
  <si>
    <t>46-AEO2021.110.highogs-d120120a</t>
  </si>
  <si>
    <t>46-AEO2021.111.highogs-d120120a</t>
  </si>
  <si>
    <t>46-AEO2021.112.highogs-d120120a</t>
  </si>
  <si>
    <t>46-AEO2021.114.highogs-d120120a</t>
  </si>
  <si>
    <t>46-AEO2021.115.highogs-d120120a</t>
  </si>
  <si>
    <t>46-AEO2021.116.highogs-d120120a</t>
  </si>
  <si>
    <t>46-AEO2021.118.highogs-d120120a</t>
  </si>
  <si>
    <t>46-AEO2021.119.highogs-d120120a</t>
  </si>
  <si>
    <t>46-AEO2021.121.highogs-d120120a</t>
  </si>
  <si>
    <t>Table 17.  Renewable Energy Consumption by Sector and Source</t>
  </si>
  <si>
    <t>https://www.eia.gov/outlooks/aeo/data/browser/#/?id=24-AEO2021&amp;cases=highogs&amp;sourcekey=0</t>
  </si>
  <si>
    <t>Tue Mar 09 2021 09:11:56 GMT-0800 (Pacific Standard Time)</t>
  </si>
  <si>
    <t>Marketed Renewable Energy</t>
  </si>
  <si>
    <t>Residential (wood)</t>
  </si>
  <si>
    <t>Renewable Energy: Marketed Use: Residential: Wood: High oil and gas supply</t>
  </si>
  <si>
    <t>Commercial (biomass)</t>
  </si>
  <si>
    <t>Renewable Energy: Marketed Use: Commercial: Biomass: High oil and gas supply</t>
  </si>
  <si>
    <t>Industrial</t>
  </si>
  <si>
    <t>Renewable Energy: Marketed Use: Industrial: High oil and gas supply</t>
  </si>
  <si>
    <t>Conventional Hydroelectric Power</t>
  </si>
  <si>
    <t>Renewable Energy: Marketed Use: Industrial: Hydropower: High oil and gas supply</t>
  </si>
  <si>
    <t>Municipal Waste</t>
  </si>
  <si>
    <t>Renewable Energy: Marketed Use: Industrial: Municipal Waste: High oil and gas supply</t>
  </si>
  <si>
    <t>Biomass</t>
  </si>
  <si>
    <t>Renewable Energy: Marketed Use: Industrial: Biomass: High oil and gas supply</t>
  </si>
  <si>
    <t>Biofuels Heat and Coproducts</t>
  </si>
  <si>
    <t>Renewable Energy: Marketed Use: Industrial: Biofuels Heat and Coproducts: High oil and gas supply</t>
  </si>
  <si>
    <t>Transportation</t>
  </si>
  <si>
    <t>Renewable Energy: Marketed Use: Transportation: High oil and gas supply</t>
  </si>
  <si>
    <t>Ethanol used in E85</t>
  </si>
  <si>
    <t>Renewable Energy: Marketed Use: Transportation: Ethanol used in E85: High oil and gas supply</t>
  </si>
  <si>
    <t>Ethanol used in Gasoline Blending</t>
  </si>
  <si>
    <t>Renewable Energy: Marketed Use: Transportation: Ethanol used in Gasoline Blending: High oil and gas supply</t>
  </si>
  <si>
    <t>Biodiesel used in Distillate Blending</t>
  </si>
  <si>
    <t>Renewable Energy: Marketed Use: Transportation: Biodiesel used in Distillate Blending: High oil and gas supply</t>
  </si>
  <si>
    <t>Biobutanol</t>
  </si>
  <si>
    <t>Renewable Energy: Marketed Use: Transportation: Biobutanol: High oil and gas supply</t>
  </si>
  <si>
    <t>Liquids from Biomass</t>
  </si>
  <si>
    <t>Renewable Energy: Marketed Use: Transportation: Liquids from Biomass: High oil and gas supply</t>
  </si>
  <si>
    <t>Renewable Diesel and Gasoline</t>
  </si>
  <si>
    <t>Renewable Energy: Marketed Use: Transportation: Green Liquids: High oil and gas supply</t>
  </si>
  <si>
    <t>Electric Power</t>
  </si>
  <si>
    <t>Renewable Energy: Marketed Use: Electric Power: High oil and gas supply</t>
  </si>
  <si>
    <t>Renewable Energy: Marketed Use: Electric Power: Hydropower: High oil and gas supply</t>
  </si>
  <si>
    <t>Geothermal</t>
  </si>
  <si>
    <t>Renewable Energy: Marketed Use: Electric Power: Geothermal: High oil and gas supply</t>
  </si>
  <si>
    <t>Biogenic Municipal Waste</t>
  </si>
  <si>
    <t>Renewable Energy: Marketed Use: Electric Power: Biogenic Municipal Waste: High oil and gas supply</t>
  </si>
  <si>
    <t>Renewable Energy: Marketed Use: Electric Power: Biomass: High oil and gas supply</t>
  </si>
  <si>
    <t>Dedicated Plants</t>
  </si>
  <si>
    <t>Renewable Energy: Marketed Use: Electric Power: Biomass: Dedicated Plants: High oil and gas supply</t>
  </si>
  <si>
    <t>Cofiring</t>
  </si>
  <si>
    <t>Renewable Energy: Marketed Use: Electric Power: Biomass: Cofiring: High oil and gas supply</t>
  </si>
  <si>
    <t>Solar Thermal</t>
  </si>
  <si>
    <t>Renewable Energy: Marketed Use: Electric Power: Solar Thermal: High oil and gas supply</t>
  </si>
  <si>
    <t>Solar Photovoltaic</t>
  </si>
  <si>
    <t>Renewable Energy: Marketed Use: Electric Power: Solar Photovoltaic: High oil and gas supply</t>
  </si>
  <si>
    <t>Wind</t>
  </si>
  <si>
    <t>Renewable Energy: Marketed Use: Electric Power: Wind: High oil and gas supply</t>
  </si>
  <si>
    <t>Total Marketed Renewable Energy</t>
  </si>
  <si>
    <t>Renewable Energy: Total Marketed Renewable Energy Use: High oil and gas supply</t>
  </si>
  <si>
    <t>From Corn and Other Starch</t>
  </si>
  <si>
    <t>Renewable Energy: Sources of Ethanol: From Corn: High oil and gas supply</t>
  </si>
  <si>
    <t>From Cellulose</t>
  </si>
  <si>
    <t>Renewable Energy: Sources of Ethanol: From Cellulose: High oil and gas supply</t>
  </si>
  <si>
    <t>Net Imports</t>
  </si>
  <si>
    <t>Renewable Energy: Sources of Ethanol: Net Imports: High oil and gas supply</t>
  </si>
  <si>
    <t>Total U.S. Supply of Ethanol</t>
  </si>
  <si>
    <t>Renewable Energy: Total U.S. Supply of Ethanol: High oil and gas supply</t>
  </si>
  <si>
    <t>Nonmarketed Renewable Energy</t>
  </si>
  <si>
    <t>Selected Consumption</t>
  </si>
  <si>
    <t>Residential</t>
  </si>
  <si>
    <t>Renewable Energy: Nonmarketed Selected Use: Residential: High oil and gas supply</t>
  </si>
  <si>
    <t>Solar Hot Water Heating</t>
  </si>
  <si>
    <t>Renewable Energy: Nonmarketed Selected Use: Residential: Solar Hot Water Heating: High oil and gas supply</t>
  </si>
  <si>
    <t>Geothermal Heat Pumps</t>
  </si>
  <si>
    <t>Renewable Energy: Nonmarketed Selected Use: Residential: Geothermal Heat Pumps: High oil and gas supply</t>
  </si>
  <si>
    <t>Renewable Energy: Nonmarketed Selected Use: Residential: Solar Photovoltaic: High oil and gas supply</t>
  </si>
  <si>
    <t>Renewable Energy: Nonmarketed Selected Use: Residential: Wind: High oil and gas supply</t>
  </si>
  <si>
    <t>Commercial</t>
  </si>
  <si>
    <t>Renewable Energy: Nonmarketed Selected Use: Commercial: High oil and gas supply</t>
  </si>
  <si>
    <t>Renewable Energy: Nonmarketed Selected Use: Commercial: Solar Thermal: High oil and gas supply</t>
  </si>
  <si>
    <t>Renewable Energy: Nonmarketed Selected Use: Commercial: Solar Photovoltaic: High oil and gas supply</t>
  </si>
  <si>
    <t>Renewable Energy: Nonmarketed Selected Use: Commercial: Wind: High oil and gas supply</t>
  </si>
  <si>
    <t>24-AEO2021.2.</t>
  </si>
  <si>
    <t>24-AEO2021.4.highogs-d120120a</t>
  </si>
  <si>
    <t>quads</t>
  </si>
  <si>
    <t>24-AEO2021.6.highogs-d120120a</t>
  </si>
  <si>
    <t>24-AEO2021.8.highogs-d120120a</t>
  </si>
  <si>
    <t>24-AEO2021.9.highogs-d120120a</t>
  </si>
  <si>
    <t>24-AEO2021.10.highogs-d120120a</t>
  </si>
  <si>
    <t>24-AEO2021.11.highogs-d120120a</t>
  </si>
  <si>
    <t>24-AEO2021.12.highogs-d120120a</t>
  </si>
  <si>
    <t>24-AEO2021.14.highogs-d120120a</t>
  </si>
  <si>
    <t>24-AEO2021.15.highogs-d120120a</t>
  </si>
  <si>
    <t>24-AEO2021.16.highogs-d120120a</t>
  </si>
  <si>
    <t>24-AEO2021.17.highogs-d120120a</t>
  </si>
  <si>
    <t>24-AEO2021.18.highogs-d120120a</t>
  </si>
  <si>
    <t>24-AEO2021.19.highogs-d120120a</t>
  </si>
  <si>
    <t>24-AEO2021.20.highogs-d120120a</t>
  </si>
  <si>
    <t>24-AEO2021.22.highogs-d120120a</t>
  </si>
  <si>
    <t>24-AEO2021.23.highogs-d120120a</t>
  </si>
  <si>
    <t>24-AEO2021.24.highogs-d120120a</t>
  </si>
  <si>
    <t>24-AEO2021.25.highogs-d120120a</t>
  </si>
  <si>
    <t>24-AEO2021.26.highogs-d120120a</t>
  </si>
  <si>
    <t>24-AEO2021.27.highogs-d120120a</t>
  </si>
  <si>
    <t>24-AEO2021.28.highogs-d120120a</t>
  </si>
  <si>
    <t>24-AEO2021.29.highogs-d120120a</t>
  </si>
  <si>
    <t>24-AEO2021.30.highogs-d120120a</t>
  </si>
  <si>
    <t>24-AEO2021.31.highogs-d120120a</t>
  </si>
  <si>
    <t>24-AEO2021.33.highogs-d120120a</t>
  </si>
  <si>
    <t>24-AEO2021.35.</t>
  </si>
  <si>
    <t>24-AEO2021.36.highogs-d120120a</t>
  </si>
  <si>
    <t>24-AEO2021.37.highogs-d120120a</t>
  </si>
  <si>
    <t>24-AEO2021.38.highogs-d120120a</t>
  </si>
  <si>
    <t>24-AEO2021.39.highogs-d120120a</t>
  </si>
  <si>
    <t>24-AEO2021.50.</t>
  </si>
  <si>
    <t>24-AEO2021.51.</t>
  </si>
  <si>
    <t>24-AEO2021.53.highogs-d120120a</t>
  </si>
  <si>
    <t>24-AEO2021.54.highogs-d120120a</t>
  </si>
  <si>
    <t>24-AEO2021.55.highogs-d120120a</t>
  </si>
  <si>
    <t>24-AEO2021.56.highogs-d120120a</t>
  </si>
  <si>
    <t>24-AEO2021.57.highogs-d120120a</t>
  </si>
  <si>
    <t>24-AEO2021.59.highogs-d120120a</t>
  </si>
  <si>
    <t>24-AEO2021.60.highogs-d120120a</t>
  </si>
  <si>
    <t>24-AEO2021.61.highogs-d120120a</t>
  </si>
  <si>
    <t>24-AEO2021.62.highogs-d120120a</t>
  </si>
  <si>
    <t>https://www.eia.gov/outlooks/aeo/index.php</t>
  </si>
  <si>
    <t>https://www.eia.gov/energyexplained//biofuels/charts/fuel-ethanol-motor-gasoline.csv</t>
  </si>
  <si>
    <t>Percent ethanol</t>
  </si>
  <si>
    <t>Monthly Energy Review, May 2020</t>
  </si>
  <si>
    <t>% of gasoline consumption</t>
  </si>
  <si>
    <t>consumption</t>
  </si>
  <si>
    <t>Source: U.S. Energy Information Administration, &lt;em&gt;Monthly Energy Review&lt;/em&gt; and &lt;em&gt;Petroleum Supply Monthly&lt;/em&gt;, May 2020</t>
  </si>
  <si>
    <t>Note: Motor gasoline is finished motor gasoline.</t>
  </si>
  <si>
    <t>fuel ethanol % of motor gasoline consumption</t>
  </si>
  <si>
    <t>fuel ethanol consumption - billion gallons</t>
  </si>
  <si>
    <t>U.S. fuel ethanol consumption and percent of total U.S. motor gasoline consumption, 1981-2019</t>
  </si>
  <si>
    <t>ref2022.d011222a</t>
  </si>
  <si>
    <t>Report</t>
  </si>
  <si>
    <t>Annual Energy Outlook 2022</t>
  </si>
  <si>
    <t>Scenario</t>
  </si>
  <si>
    <t>ref2022</t>
  </si>
  <si>
    <t>Reference</t>
  </si>
  <si>
    <t>Datekey</t>
  </si>
  <si>
    <t>d011222a</t>
  </si>
  <si>
    <t>Release Date</t>
  </si>
  <si>
    <t xml:space="preserve"> March 2022</t>
  </si>
  <si>
    <t>REM000</t>
  </si>
  <si>
    <t>17. Renewable Energy Consumption by Sector and Source</t>
  </si>
  <si>
    <t>Average</t>
  </si>
  <si>
    <t>(quadrillion Btu, unless otherwise noted)</t>
  </si>
  <si>
    <t>Annual</t>
  </si>
  <si>
    <t>Change</t>
  </si>
  <si>
    <t xml:space="preserve"> Sector and Source</t>
  </si>
  <si>
    <t>2021–2050</t>
  </si>
  <si>
    <t>Marketed Renewable Energy 1/</t>
  </si>
  <si>
    <t>REM000:ca_Residential(w</t>
  </si>
  <si>
    <t xml:space="preserve">  Residential (wood)</t>
  </si>
  <si>
    <t>REM000:da_Commercial(bi</t>
  </si>
  <si>
    <t xml:space="preserve">  Commercial (biomass)</t>
  </si>
  <si>
    <t>REM000:ea_Industrial</t>
  </si>
  <si>
    <t xml:space="preserve">  Industrial 2/</t>
  </si>
  <si>
    <t>REM000:ea_ConventionalH</t>
  </si>
  <si>
    <t xml:space="preserve">    Conventional Hydroelectric Power</t>
  </si>
  <si>
    <t>REM000:ea_MunicipalSoli</t>
  </si>
  <si>
    <t xml:space="preserve">    Municipal Waste 3/</t>
  </si>
  <si>
    <t>REM000:ea_Biomass</t>
  </si>
  <si>
    <t xml:space="preserve">    Biomass</t>
  </si>
  <si>
    <t>REM000:ea_BiomasHeat&amp;Co</t>
  </si>
  <si>
    <t xml:space="preserve">    Biofuels Heat and Coproducts</t>
  </si>
  <si>
    <t>REM000:fa_Transportatio</t>
  </si>
  <si>
    <t xml:space="preserve">  Transportation</t>
  </si>
  <si>
    <t>REM000:fa_Ethanolusedin</t>
  </si>
  <si>
    <t xml:space="preserve">    Ethanol used in E85 4/</t>
  </si>
  <si>
    <t>REM000:ga_Ethanolusedin</t>
  </si>
  <si>
    <t xml:space="preserve">    Ethanol used in Gasoline Blending</t>
  </si>
  <si>
    <t>REM000:ga_BioDieselBlen</t>
  </si>
  <si>
    <t xml:space="preserve">    Biodiesel used in Distillate Blending</t>
  </si>
  <si>
    <t>REM000:trans_biobute</t>
  </si>
  <si>
    <t xml:space="preserve">    Biobutanol</t>
  </si>
  <si>
    <t>--</t>
  </si>
  <si>
    <t>REM000:gb_LiquidfromBio</t>
  </si>
  <si>
    <t xml:space="preserve">    Liquids from Biomass</t>
  </si>
  <si>
    <t>REM000:gb_GreenLiquids</t>
  </si>
  <si>
    <t xml:space="preserve">    Renewable Diesel and Gasoline 5/</t>
  </si>
  <si>
    <t>REM000:ha_ElectricPower</t>
  </si>
  <si>
    <t xml:space="preserve">  Electric Power 6/</t>
  </si>
  <si>
    <t>REM000:ha_ConventionalH</t>
  </si>
  <si>
    <t>REM000:ha_Geothermal</t>
  </si>
  <si>
    <t xml:space="preserve">    Geothermal</t>
  </si>
  <si>
    <t>REM000:ha_MunicipalSoli</t>
  </si>
  <si>
    <t xml:space="preserve">    Biogenic Municipal Waste 7/</t>
  </si>
  <si>
    <t>REM000:ha_Biomass</t>
  </si>
  <si>
    <t>REM000:ha_DedicatedPlan</t>
  </si>
  <si>
    <t xml:space="preserve">      Dedicated Plants</t>
  </si>
  <si>
    <t>REM000:ha_Cofiring</t>
  </si>
  <si>
    <t xml:space="preserve">      Cofiring</t>
  </si>
  <si>
    <t>REM000:ha_SolarThermal</t>
  </si>
  <si>
    <t xml:space="preserve">    Solar Thermal</t>
  </si>
  <si>
    <t>REM000:ha_SolarPhotovol</t>
  </si>
  <si>
    <t xml:space="preserve">    Solar Photovoltaic</t>
  </si>
  <si>
    <t>REM000:ha_Wind</t>
  </si>
  <si>
    <t xml:space="preserve">    Wind</t>
  </si>
  <si>
    <t>REM000:ia_TotalMarketed</t>
  </si>
  <si>
    <t xml:space="preserve">  Total Marketed Renewable Energy</t>
  </si>
  <si>
    <t>REM000:ja_FromCorn</t>
  </si>
  <si>
    <t xml:space="preserve">  From Corn and Other Starch</t>
  </si>
  <si>
    <t>REM000:ja_FromCellulose</t>
  </si>
  <si>
    <t xml:space="preserve">  From Cellulose</t>
  </si>
  <si>
    <t>REM000:ja_Imports</t>
  </si>
  <si>
    <t xml:space="preserve">  Net Imports</t>
  </si>
  <si>
    <t>REM000:ja_Total</t>
  </si>
  <si>
    <t xml:space="preserve">    Total U.S. Supply of Ethanol</t>
  </si>
  <si>
    <t>Nonmarketed Renewable Energy 8/</t>
  </si>
  <si>
    <t xml:space="preserve">     Selected Consumption</t>
  </si>
  <si>
    <t>REM000:la_Residential</t>
  </si>
  <si>
    <t xml:space="preserve">  Residential</t>
  </si>
  <si>
    <t>REM000:la_SolarHotWater</t>
  </si>
  <si>
    <t xml:space="preserve">    Solar Hot Water Heating</t>
  </si>
  <si>
    <t>REM000:la_GeothermalHea</t>
  </si>
  <si>
    <t xml:space="preserve">    Geothermal Heat Pumps</t>
  </si>
  <si>
    <t>REM000:la_SolarPhotovol</t>
  </si>
  <si>
    <t>REM000:la_blowWindblow</t>
  </si>
  <si>
    <t>REM000:ma_Commercial</t>
  </si>
  <si>
    <t xml:space="preserve">  Commercial</t>
  </si>
  <si>
    <t>REM000:ma_SolarThermal</t>
  </si>
  <si>
    <t>REM000:ma_SolarPhotovol</t>
  </si>
  <si>
    <t>REM000:ma_blowWindblow</t>
  </si>
  <si>
    <t>1/ Includes nonelectric renewable energy groups for which the energy source is bought and sold in the marketplace, although</t>
  </si>
  <si>
    <t>all transactions may not necessarily be marketed, and renewable energy inputs for electricity entering the marketplace</t>
  </si>
  <si>
    <t>on the electric power grid.  Excludes electricity imports; see Table 2.  Actual heat rates used to determine fuel consumption</t>
  </si>
  <si>
    <t>for all renewable fuels except hydroelectric, geothermal, solar, and wind.  Consumption at hydroelectric, geothermal, solar, and</t>
  </si>
  <si>
    <t>wind facilities is determined by using the average electric power sector net heat rate for fossil fuels.</t>
  </si>
  <si>
    <t>2/ Includes combined heat and power plants that have a non-regulatory status, and small on-site generating systems.</t>
  </si>
  <si>
    <t>3/ Includes municipal waste, landfill gas, and municipal sewage sludge.  All municipal waste is included, although a</t>
  </si>
  <si>
    <t>portion of the municipal waste stream contains petroleum-derived plastics and other non-renewable sources.</t>
  </si>
  <si>
    <t>4/ Excludes motor gasoline component of E85.</t>
  </si>
  <si>
    <t>5/ Renewable feedstocks for the on-site production of diesel and gasoline.</t>
  </si>
  <si>
    <t>6/ Includes consumption of energy by electricity-only and combined heat and power plants that have a regulatory status.</t>
  </si>
  <si>
    <t>7/ Includes biogenic municipal waste, landfill gas, and municipal sewage sludge.  Incremental growth is assumed to be for</t>
  </si>
  <si>
    <t>landfill gas facilities.</t>
  </si>
  <si>
    <t>8/ Includes selected renewable energy consumption data for which the energy is not bought or sold, either</t>
  </si>
  <si>
    <t>directly or indirectly as an input to marketed energy.  The U.S. Energy Information Administration does not</t>
  </si>
  <si>
    <t>estimate or project total consumption of nonmarketed renewable energy.</t>
  </si>
  <si>
    <t>- - = Not applicable.</t>
  </si>
  <si>
    <t>Btu = British thermal unit.</t>
  </si>
  <si>
    <t>Note:  Totals may not equal sum of components due to independent rounding.</t>
  </si>
  <si>
    <t>Sources:  2021:  U.S. Energy Information Administration (EIA), Short-Term Energy Outlook, November 2021 and EIA,</t>
  </si>
  <si>
    <t>AEO2022 National Energy Modeling System run ref2022.d011222a. Projections:  EIA, AEO2022 National Energy Modeling System run ref2022.d011222a.</t>
  </si>
  <si>
    <t>TEF000</t>
  </si>
  <si>
    <t>36. Transportation Sector Energy Use by Fuel Type Within Mode</t>
  </si>
  <si>
    <t>(trillion Btu)</t>
  </si>
  <si>
    <t xml:space="preserve"> Mode and Type</t>
  </si>
  <si>
    <t>TEF000:ba_Total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</si>
  <si>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</si>
  <si>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</si>
  <si>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</si>
  <si>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</si>
  <si>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</si>
  <si>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</si>
  <si>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</si>
  <si>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</si>
  <si>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</si>
  <si>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</si>
  <si>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</si>
  <si>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 xml:space="preserve">  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</si>
  <si>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</si>
  <si>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</si>
  <si>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</si>
  <si>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</si>
  <si>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</si>
  <si>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</si>
  <si>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</si>
  <si>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</si>
  <si>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</si>
  <si>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</si>
  <si>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</si>
  <si>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</si>
  <si>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</si>
  <si>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</si>
  <si>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</si>
  <si>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</si>
  <si>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</si>
  <si>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</si>
  <si>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</si>
  <si>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</si>
  <si>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</si>
  <si>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</si>
  <si>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</si>
  <si>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</si>
  <si>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</si>
  <si>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</si>
  <si>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</si>
  <si>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</si>
  <si>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</si>
  <si>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</si>
  <si>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</si>
  <si>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</si>
  <si>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</si>
  <si>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</si>
  <si>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</si>
  <si>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</si>
  <si>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</si>
  <si>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</si>
  <si>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TEF000:ga_Distillate(di</t>
  </si>
  <si>
    <t>TEF000:ga_ResidualOil</t>
  </si>
  <si>
    <t>TEF000:ga_SeeEnGee</t>
  </si>
  <si>
    <t>TEF000:ga_LiquidNG</t>
  </si>
  <si>
    <t>TEF000:ha_Total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</si>
  <si>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</si>
  <si>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</si>
  <si>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</si>
  <si>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</si>
  <si>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</si>
  <si>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</si>
  <si>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</si>
  <si>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</si>
  <si>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</si>
  <si>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</si>
  <si>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</si>
  <si>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</si>
  <si>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</si>
  <si>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</si>
  <si>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</si>
  <si>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</si>
  <si>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</si>
  <si>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</si>
  <si>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</si>
  <si>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</si>
  <si>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</si>
  <si>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</si>
  <si>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 xml:space="preserve">    Propane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</si>
  <si>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</si>
  <si>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</si>
  <si>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</si>
  <si>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</si>
  <si>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</si>
  <si>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</si>
  <si>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</si>
  <si>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</si>
  <si>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</si>
  <si>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</si>
  <si>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</si>
  <si>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</si>
  <si>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</si>
  <si>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</si>
  <si>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</si>
  <si>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</si>
  <si>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</si>
  <si>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</si>
  <si>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</si>
  <si>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</si>
  <si>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</si>
  <si>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</si>
  <si>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</si>
  <si>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</si>
  <si>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</si>
  <si>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</si>
  <si>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</si>
  <si>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</si>
  <si>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</si>
  <si>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</si>
  <si>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</si>
  <si>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</si>
  <si>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</si>
  <si>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</si>
  <si>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</si>
  <si>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</si>
  <si>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</si>
  <si>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</si>
  <si>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</si>
  <si>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</si>
  <si>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</si>
  <si>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</si>
  <si>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TEF000:na_RecreateGas</t>
  </si>
  <si>
    <t xml:space="preserve">  Gasoline</t>
  </si>
  <si>
    <t>TEF000:na_RecreateDies</t>
  </si>
  <si>
    <t>TEF000:na_Lubricants</t>
  </si>
  <si>
    <t>TEF000:na_PipelineFuelN</t>
  </si>
  <si>
    <t>TEF000:pa_TotalConsumpt</t>
  </si>
  <si>
    <t>1/ E85 refers to a blend of 85 % ethanol (renewable) and 15 % motor gasoline (nonrenewable).  To address cold starting issues,</t>
  </si>
  <si>
    <t>the percentage of ethanol varies seasonally.  The annual average ethanol content of 74 percent is used for these projections.</t>
  </si>
  <si>
    <t>2/ Commercial trucks from 8,501 to 10,000 pounds.</t>
  </si>
  <si>
    <t>3/ Does not include military distillate.  Does not include commercial buses.</t>
  </si>
  <si>
    <t>4/ Does not include passenger rail.</t>
  </si>
  <si>
    <t>Note:  Includes estimated consumption for petroleum and other liquids.  Totals may not equal sum of components due to independent rounding.</t>
  </si>
  <si>
    <t>Sources:  U.S. Energy Information Administration, AEO2022 National Energy Modeling System run ref2022.d011222a.</t>
  </si>
  <si>
    <t>2021, 2022</t>
  </si>
  <si>
    <t>Annual Energy Outlook 2021, 2022</t>
  </si>
  <si>
    <t>https://www.eia.gov/outlooks/aeo/data/browser/#/?id=46-AEO2022&amp;cases=lowmacro&amp;sourcekey=0</t>
  </si>
  <si>
    <t>Wed Jul 13 2022 10:01:05 GMT-0400 (Eastern Daylight Time)</t>
  </si>
  <si>
    <t>Growth (2021-2050)</t>
  </si>
  <si>
    <t>Transportation Energy Use: Light-Duty Vehicle: Total: Low economic growth</t>
  </si>
  <si>
    <t>46-AEO2022.2.lowmacro-d011222a</t>
  </si>
  <si>
    <t>Transportation Energy Use: Light-Duty Vehicle: Motor Gasoline: Low economic growth</t>
  </si>
  <si>
    <t>46-AEO2022.3.lowmacro-d011222a</t>
  </si>
  <si>
    <t>Transportation Energy Use: Light-Duty Vehicle: Ethanol: Low economic growth</t>
  </si>
  <si>
    <t>46-AEO2022.4.lowmacro-d011222a</t>
  </si>
  <si>
    <t>Transportation Energy Use: Light-Duty Vehicle: Distillate Fuel Oil: Low economic growth</t>
  </si>
  <si>
    <t>46-AEO2022.5.lowmacro-d011222a</t>
  </si>
  <si>
    <t>Transportation Energy Use: Light-Duty Vehicle: Natural Gas: Low economic growth</t>
  </si>
  <si>
    <t>46-AEO2022.6.lowmacro-d011222a</t>
  </si>
  <si>
    <t>Transportation Energy Use: Light-Duty Vehicle: Propane: Low economic growth</t>
  </si>
  <si>
    <t>46-AEO2022.7.lowmacro-d011222a</t>
  </si>
  <si>
    <t>Transportation Energy Use: Light-Duty Vehicle: Electricity: Low economic growth</t>
  </si>
  <si>
    <t>46-AEO2022.8.lowmacro-d011222a</t>
  </si>
  <si>
    <t>Transportation Energy Use: Light-Duty Vehicle: Hydrogen: Low economic growth</t>
  </si>
  <si>
    <t>46-AEO2022.9.lowmacro-d011222a</t>
  </si>
  <si>
    <t>Transportation Energy Use: Commercial Light Trucks: Total: Low economic growth</t>
  </si>
  <si>
    <t>46-AEO2022.29.lowmacro-d011222a</t>
  </si>
  <si>
    <t>Transportation Energy Use: Commercial Light Trucks: Motor Gasoline: Low economic growth</t>
  </si>
  <si>
    <t>46-AEO2022.30.lowmacro-d011222a</t>
  </si>
  <si>
    <t>Transportation Energy Use: Commercial Light Trucks: E85: Low economic growth</t>
  </si>
  <si>
    <t>46-AEO2022.31.lowmacro-d011222a</t>
  </si>
  <si>
    <t>Transportation Energy Use: Commercial Light Trucks: Distillate Fuel Oil: Low economic growth</t>
  </si>
  <si>
    <t>46-AEO2022.32.lowmacro-d011222a</t>
  </si>
  <si>
    <t>Transportation Energy Use: Commercial Light Trucks: Propane: Low economic growth</t>
  </si>
  <si>
    <t>46-AEO2022.33.lowmacro-d011222a</t>
  </si>
  <si>
    <t>Transportation Energy Use: Commercial Light Trucks: Natural Gas: Low economic growth</t>
  </si>
  <si>
    <t>46-AEO2022.34.lowmacro-d011222a</t>
  </si>
  <si>
    <t>Transportation Energy Use: Commercial Light Trucks: Electricity: Low economic growth</t>
  </si>
  <si>
    <t>46-AEO2022.35.lowmacro-d011222a</t>
  </si>
  <si>
    <t>Transportation Energy Use: Commercial Light Trucks: Hydrogen: Low economic growth</t>
  </si>
  <si>
    <t>46-AEO2022.36.lowmacro-d011222a</t>
  </si>
  <si>
    <t>Transportation Energy Use: Freight Trucks: Total: Low economic growth</t>
  </si>
  <si>
    <t>46-AEO2022.38.lowmacro-d011222a</t>
  </si>
  <si>
    <t>Transportation Energy Use: Freight Trucks: Motor Gasoline: Low economic growth</t>
  </si>
  <si>
    <t>46-AEO2022.39.lowmacro-d011222a</t>
  </si>
  <si>
    <t>Transportation Energy Use: Freight Trucks: Distillate Fuel Oil: Low economic growth</t>
  </si>
  <si>
    <t>46-AEO2022.40.lowmacro-d011222a</t>
  </si>
  <si>
    <t>Transportation Energy Use: Freight Trucks: Natural Gas: Low economic growth</t>
  </si>
  <si>
    <t>46-AEO2022.41.lowmacro-d011222a</t>
  </si>
  <si>
    <t>Transportation Energy Use: Freight Trucks: Propane: Low economic growth</t>
  </si>
  <si>
    <t>46-AEO2022.42.lowmacro-d011222a</t>
  </si>
  <si>
    <t>Transportation Energy Use: Freight Trucks: E85: Low economic growth</t>
  </si>
  <si>
    <t>46-AEO2022.43.lowmacro-d011222a</t>
  </si>
  <si>
    <t>Transportation Energy Use: Freight Trucks: Electricity: Low economic growth</t>
  </si>
  <si>
    <t>46-AEO2022.44.lowmacro-d011222a</t>
  </si>
  <si>
    <t>Transportation Energy Use: Freight Trucks: Hydrogen: Low economic growth</t>
  </si>
  <si>
    <t>46-AEO2022.45.lowmacro-d011222a</t>
  </si>
  <si>
    <t>Transportation Energy Use: Freight Rail: Total: Low economic growth</t>
  </si>
  <si>
    <t>46-AEO2022.48.lowmacro-d011222a</t>
  </si>
  <si>
    <t>Transportation Energy Use: Freight Rail: Distillate Fuel Oil: Low economic growth</t>
  </si>
  <si>
    <t>46-AEO2022.49.lowmacro-d011222a</t>
  </si>
  <si>
    <t>Transportation Energy Use: Freight Rail: Residual Fuel Oil: Low economic growth</t>
  </si>
  <si>
    <t>46-AEO2022.50.lowmacro-d011222a</t>
  </si>
  <si>
    <t>Transportation Energy Use: Freight Rail: CNG: Low economic growth</t>
  </si>
  <si>
    <t>46-AEO2022.51.lowmacro-d011222a</t>
  </si>
  <si>
    <t>Transportation Energy Use: Freight Rail: LNG: Low economic growth</t>
  </si>
  <si>
    <t>46-AEO2022.52.lowmacro-d011222a</t>
  </si>
  <si>
    <t>Transportation Energy Use: Domestic Shipping: Total: Low economic growth</t>
  </si>
  <si>
    <t>46-AEO2022.54.lowmacro-d011222a</t>
  </si>
  <si>
    <t>Transportation Energy Use: Domestic Shipping: Distillate Fuel Oil: Low economic growth</t>
  </si>
  <si>
    <t>46-AEO2022.55.lowmacro-d011222a</t>
  </si>
  <si>
    <t>Transportation Energy Use: Domestic Shipping: Residual Oil: Low economic growth</t>
  </si>
  <si>
    <t>46-AEO2022.56.lowmacro-d011222a</t>
  </si>
  <si>
    <t>Transportation Energy Use: Domestic Shipping: CNG: Low economic growth</t>
  </si>
  <si>
    <t>46-AEO2022.57.lowmacro-d011222a</t>
  </si>
  <si>
    <t>Transportation Energy Use: Domestic Shipping: LNG: Low economic growth</t>
  </si>
  <si>
    <t>46-AEO2022.58.lowmacro-d011222a</t>
  </si>
  <si>
    <t>Transportation Energy Use: International Shipping: Total: Low economic growth</t>
  </si>
  <si>
    <t>46-AEO2022.60.lowmacro-d011222a</t>
  </si>
  <si>
    <t>Transportation Energy Use: International Shipping: Distillate Fuel Oil: Low economic growth</t>
  </si>
  <si>
    <t>46-AEO2022.61.lowmacro-d011222a</t>
  </si>
  <si>
    <t>Transportation Energy Use: International Shipping: Residual Oil: Low economic growth</t>
  </si>
  <si>
    <t>46-AEO2022.62.lowmacro-d011222a</t>
  </si>
  <si>
    <t>Transportation Energy Use: International Shipping: CNG: Low economic growth</t>
  </si>
  <si>
    <t>46-AEO2022.63.lowmacro-d011222a</t>
  </si>
  <si>
    <t>Transportation Energy Use: International Shipping: LNG: Low economic growth</t>
  </si>
  <si>
    <t>46-AEO2022.64.lowmacro-d011222a</t>
  </si>
  <si>
    <t>Transportation Energy Use: Air: Total: Low economic growth</t>
  </si>
  <si>
    <t>46-AEO2022.66.lowmacro-d011222a</t>
  </si>
  <si>
    <t>Transportation Energy Use: Air: Jet Fuel: Low economic growth</t>
  </si>
  <si>
    <t>46-AEO2022.67.lowmacro-d011222a</t>
  </si>
  <si>
    <t>Transportation Energy Use: Air: Aviation Gasoline: Low economic growth</t>
  </si>
  <si>
    <t>46-AEO2022.68.lowmacro-d011222a</t>
  </si>
  <si>
    <t>Transportation Energy Use: Military: Total: Low economic growth</t>
  </si>
  <si>
    <t>46-AEO2022.70.lowmacro-d011222a</t>
  </si>
  <si>
    <t>Transportation Energy Use: Military: Jet Fuel: Low economic growth</t>
  </si>
  <si>
    <t>46-AEO2022.71.lowmacro-d011222a</t>
  </si>
  <si>
    <t>Transportation Energy Use: Military: Residual Fuel Oil: Low economic growth</t>
  </si>
  <si>
    <t>46-AEO2022.72.lowmacro-d011222a</t>
  </si>
  <si>
    <t>Transportation Energy Use: Military: Distillate Fuel Oil: Low economic growth</t>
  </si>
  <si>
    <t>46-AEO2022.73.lowmacro-d011222a</t>
  </si>
  <si>
    <t>Transportation Energy Use: Bus: Low economic growth</t>
  </si>
  <si>
    <t>46-AEO2022.75.lowmacro-d011222a</t>
  </si>
  <si>
    <t>Transportation Energy Use: Bus: Transit Bus: Low economic growth</t>
  </si>
  <si>
    <t>46-AEO2022.76.lowmacro-d011222a</t>
  </si>
  <si>
    <t>Transportation Energy Use: Bus: Transit Bus: Motor Gasoline: Low economic growth</t>
  </si>
  <si>
    <t>46-AEO2022.77.lowmacro-d011222a</t>
  </si>
  <si>
    <t>Transportation Energy Use: Bus: Transit Bus: E85: Low economic growth</t>
  </si>
  <si>
    <t>46-AEO2022.78.lowmacro-d011222a</t>
  </si>
  <si>
    <t>Transportation Energy Use: Bus: Transit Bus: Distillate Fuel Oil: Low economic growth</t>
  </si>
  <si>
    <t>46-AEO2022.79.lowmacro-d011222a</t>
  </si>
  <si>
    <t>Transportation Energy Use: Bus: Transit Bus: Natural Gas: Low economic growth</t>
  </si>
  <si>
    <t>46-AEO2022.80.lowmacro-d011222a</t>
  </si>
  <si>
    <t>Transportation Energy Use: Bus: Transit Bus: Propane: Low economic growth</t>
  </si>
  <si>
    <t>46-AEO2022.81.lowmacro-d011222a</t>
  </si>
  <si>
    <t>Transportation Energy Use: Bus: Transit Bus: Electricity: Low economic growth</t>
  </si>
  <si>
    <t>46-AEO2022.82.lowmacro-d011222a</t>
  </si>
  <si>
    <t>Transportation Energy Use: Bus: Transit Bus: Hydrogen: Low economic growth</t>
  </si>
  <si>
    <t>46-AEO2022.83.lowmacro-d011222a</t>
  </si>
  <si>
    <t>Transportation Energy Use: Bus: Intercity Bus: Low economic growth</t>
  </si>
  <si>
    <t>46-AEO2022.84.lowmacro-d011222a</t>
  </si>
  <si>
    <t>Transportation Energy Use: Bus: Intercity Bus: Motor Gasoline: Low economic growth</t>
  </si>
  <si>
    <t>46-AEO2022.85.lowmacro-d011222a</t>
  </si>
  <si>
    <t>Transportation Energy Use: Bus: Intercity Bus: E85: Low economic growth</t>
  </si>
  <si>
    <t>46-AEO2022.86.lowmacro-d011222a</t>
  </si>
  <si>
    <t>Transportation Energy Use: Bus: Intercity Bus: Distillate Fuel Oil: Low economic growth</t>
  </si>
  <si>
    <t>46-AEO2022.87.lowmacro-d011222a</t>
  </si>
  <si>
    <t>Transportation Energy Use: Bus: Intercity Bus: Natural Gas: Low economic growth</t>
  </si>
  <si>
    <t>46-AEO2022.88.lowmacro-d011222a</t>
  </si>
  <si>
    <t>Transportation Energy Use: Bus: Intercity Bus: Propane: Low economic growth</t>
  </si>
  <si>
    <t>46-AEO2022.89.lowmacro-d011222a</t>
  </si>
  <si>
    <t>Transportation Energy Use: Bus: Intercity Bus: Electricity: Low economic growth</t>
  </si>
  <si>
    <t>46-AEO2022.90.lowmacro-d011222a</t>
  </si>
  <si>
    <t>Transportation Energy Use: Bus: Intercity Bus: Hydrogen: Low economic growth</t>
  </si>
  <si>
    <t>46-AEO2022.91.lowmacro-d011222a</t>
  </si>
  <si>
    <t>Transportation Energy Use: Bus: School Bus: Low economic growth</t>
  </si>
  <si>
    <t>46-AEO2022.92.lowmacro-d011222a</t>
  </si>
  <si>
    <t>Transportation Energy Use: Bus: School Bus: Motor Gasoline: Low economic growth</t>
  </si>
  <si>
    <t>46-AEO2022.93.lowmacro-d011222a</t>
  </si>
  <si>
    <t>Transportation Energy Use: Bus: School Bus: E85: Low economic growth</t>
  </si>
  <si>
    <t>46-AEO2022.94.lowmacro-d011222a</t>
  </si>
  <si>
    <t>Transportation Energy Use: Bus: School Bus: Distillate Fuel Oil: Low economic growth</t>
  </si>
  <si>
    <t>46-AEO2022.95.lowmacro-d011222a</t>
  </si>
  <si>
    <t>Transportation Energy Use: Bus: School Bus: Natural Gas: Low economic growth</t>
  </si>
  <si>
    <t>46-AEO2022.96.lowmacro-d011222a</t>
  </si>
  <si>
    <t>Transportation Energy Use: Bus: School Bus: Propane: Low economic growth</t>
  </si>
  <si>
    <t>46-AEO2022.97.lowmacro-d011222a</t>
  </si>
  <si>
    <t>Transportation Energy Use: Bus: School Bus: Electricity: Low economic growth</t>
  </si>
  <si>
    <t>46-AEO2022.98.lowmacro-d011222a</t>
  </si>
  <si>
    <t>Transportation Energy Use: Bus: School Bus: Hydrogen: Low economic growth</t>
  </si>
  <si>
    <t>46-AEO2022.99.lowmacro-d011222a</t>
  </si>
  <si>
    <t>Transportation Energy Use: Rail: Low economic growth</t>
  </si>
  <si>
    <t>46-AEO2022.100.lowmacro-d011222a</t>
  </si>
  <si>
    <t>Transportation Energy Use: Rail: Intercity Rail: Low economic growth</t>
  </si>
  <si>
    <t>46-AEO2022.101.lowmacro-d011222a</t>
  </si>
  <si>
    <t>Transportation Energy Use: Rail: Intercity Rail: Electricity: Low economic growth</t>
  </si>
  <si>
    <t>46-AEO2022.102.lowmacro-d011222a</t>
  </si>
  <si>
    <t>Transportation Energy Use: Rail: Intercity Rail: Diesel: Low economic growth</t>
  </si>
  <si>
    <t>46-AEO2022.103.lowmacro-d011222a</t>
  </si>
  <si>
    <t>Transportation Energy Use: Rail: Intercity Rail: CNG: Low economic growth</t>
  </si>
  <si>
    <t>46-AEO2022.104.lowmacro-d011222a</t>
  </si>
  <si>
    <t>Transportation Energy Use: Rail: Intercity Rail: LNG: Low economic growth</t>
  </si>
  <si>
    <t>46-AEO2022.105.lowmacro-d011222a</t>
  </si>
  <si>
    <t>Transportation Energy Use: Rail: Transit Rail: Low economic growth</t>
  </si>
  <si>
    <t>46-AEO2022.106.lowmacro-d011222a</t>
  </si>
  <si>
    <t>Transportation Energy Use: Rail: Transit Rail: Electricity: Low economic growth</t>
  </si>
  <si>
    <t>46-AEO2022.107.lowmacro-d011222a</t>
  </si>
  <si>
    <t>Transportation Energy Use: Rail: Commuter Rail: Low economic growth</t>
  </si>
  <si>
    <t>46-AEO2022.108.lowmacro-d011222a</t>
  </si>
  <si>
    <t>Transportation Energy Use: Rail: Commuter Rail: Electricity: Low economic growth</t>
  </si>
  <si>
    <t>46-AEO2022.109.lowmacro-d011222a</t>
  </si>
  <si>
    <t>Transportation Energy Use: Rail: Commuter Rail: Diesel: Low economic growth</t>
  </si>
  <si>
    <t>46-AEO2022.110.lowmacro-d011222a</t>
  </si>
  <si>
    <t>Transportation Energy Use: Rail: Commuter Rail: CNG: Low economic growth</t>
  </si>
  <si>
    <t>46-AEO2022.111.lowmacro-d011222a</t>
  </si>
  <si>
    <t>Transportation Energy Use: Rail: Commuter Rail: LNG: Low economic growth</t>
  </si>
  <si>
    <t>46-AEO2022.112.lowmacro-d011222a</t>
  </si>
  <si>
    <t>Transportation Energy Use: Recreation Boats: Low economic growth</t>
  </si>
  <si>
    <t>46-AEO2022.114.lowmacro-d011222a</t>
  </si>
  <si>
    <t>Transportation Energy Use: Recreation Boats: Motor Gasoline: Low economic growth</t>
  </si>
  <si>
    <t>46-AEO2022.115.lowmacro-d011222a</t>
  </si>
  <si>
    <t>Transportation Energy Use: Recreation Boats: Distillate Fuel Oil: Low economic growth</t>
  </si>
  <si>
    <t>46-AEO2022.116.lowmacro-d011222a</t>
  </si>
  <si>
    <t>Transportation Energy Use: Lubricants: Low economic growth</t>
  </si>
  <si>
    <t>46-AEO2022.118.lowmacro-d011222a</t>
  </si>
  <si>
    <t>Transportation Energy Use: Pipeline Fuel Natural Gas: Low economic growth</t>
  </si>
  <si>
    <t>46-AEO2022.119.lowmacro-d011222a</t>
  </si>
  <si>
    <t>Transportation Energy Use: Total Use: Low economic growth</t>
  </si>
  <si>
    <t>46-AEO2022.121.lowmacro-d011222a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</si>
</sst>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b/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  <xf numFmtId="0" fontId="6" fillId="0" borderId="0" xfId="8"/>
    <xf numFmtId="10" fontId="0" fillId="0" borderId="0" xfId="0" applyNumberFormat="1"/>
    <xf numFmtId="43" fontId="0" fillId="0" borderId="0" xfId="9" applyFont="1"/>
    <xf numFmtId="0" fontId="0" fillId="0" borderId="0" xfId="9" applyNumberFormat="1" applyFont="1"/>
    <xf numFmtId="0" fontId="0" fillId="2" borderId="0" xfId="0" applyFill="1"/>
    <xf numFmtId="10" fontId="0" fillId="2" borderId="0" xfId="0" applyNumberFormat="1" applyFill="1"/>
    <xf numFmtId="0" fontId="2" fillId="0" borderId="0" xfId="6"/>
    <xf numFmtId="0" fontId="3" fillId="0" borderId="4" xfId="5">
      <alignment wrapText="1"/>
    </xf>
    <xf numFmtId="0" fontId="8" fillId="0" borderId="0" xfId="0" applyFont="1"/>
    <xf numFmtId="0" fontId="9" fillId="0" borderId="0" xfId="0" applyFont="1"/>
    <xf numFmtId="0" fontId="4" fillId="0" borderId="0" xfId="7">
      <alignment horizontal="left"/>
    </xf>
    <xf numFmtId="0" fontId="10" fillId="0" borderId="0" xfId="0" applyFont="1" applyAlignment="1">
      <alignment horizontal="right"/>
    </xf>
    <xf numFmtId="0" fontId="3" fillId="0" borderId="4" xfId="5" applyAlignment="1">
      <alignment horizontal="right"/>
    </xf>
    <xf numFmtId="0" fontId="3" fillId="0" borderId="2" xfId="3">
      <alignment wrapText="1"/>
    </xf>
    <xf numFmtId="4" fontId="3" fillId="0" borderId="2" xfId="3" applyNumberFormat="1" applyAlignment="1">
      <alignment horizontal="right" wrapText="1"/>
    </xf>
    <xf numFmtId="165" fontId="3" fillId="0" borderId="2" xfId="3" applyNumberFormat="1" applyAlignment="1">
      <alignment horizontal="right" wrapText="1"/>
    </xf>
    <xf numFmtId="0" fontId="0" fillId="0" borderId="3" xfId="4" applyFont="1">
      <alignment wrapText="1"/>
    </xf>
    <xf numFmtId="4" fontId="0" fillId="0" borderId="3" xfId="4" applyNumberFormat="1" applyFont="1" applyAlignment="1">
      <alignment horizontal="right" wrapText="1"/>
    </xf>
    <xf numFmtId="165" fontId="0" fillId="0" borderId="3" xfId="4" applyNumberFormat="1" applyFont="1" applyAlignment="1">
      <alignment horizontal="right" wrapText="1"/>
    </xf>
    <xf numFmtId="0" fontId="11" fillId="0" borderId="1" xfId="2" applyFont="1">
      <alignment wrapText="1"/>
    </xf>
    <xf numFmtId="0" fontId="12" fillId="0" borderId="0" xfId="0" applyFont="1"/>
    <xf numFmtId="0" fontId="0" fillId="0" borderId="0" xfId="0"/>
    <xf numFmtId="0" fontId="13" fillId="0" borderId="0" xfId="0" applyFont="1"/>
    <xf numFmtId="0" fontId="10" fillId="0" borderId="4" xfId="5" applyFont="1" applyAlignment="1">
      <alignment horizontal="right"/>
    </xf>
    <xf numFmtId="0" fontId="0" fillId="0" borderId="0" xfId="0" applyAlignment="1">
      <alignment horizontal="right"/>
    </xf>
    <xf numFmtId="3" fontId="3" fillId="0" borderId="2" xfId="3" applyNumberFormat="1" applyAlignment="1">
      <alignment horizontal="right" wrapText="1"/>
    </xf>
    <xf numFmtId="3" fontId="0" fillId="0" borderId="3" xfId="4" applyNumberFormat="1" applyFont="1" applyAlignment="1">
      <alignment horizontal="right" wrapText="1"/>
    </xf>
    <xf numFmtId="0" fontId="3" fillId="0" borderId="0" xfId="3" applyBorder="1">
      <alignment wrapText="1"/>
    </xf>
    <xf numFmtId="3" fontId="3" fillId="0" borderId="0" xfId="3" applyNumberFormat="1" applyBorder="1" applyAlignment="1">
      <alignment horizontal="right" wrapText="1"/>
    </xf>
    <xf numFmtId="165" fontId="3" fillId="0" borderId="0" xfId="3" applyNumberFormat="1" applyBorder="1" applyAlignment="1">
      <alignment horizontal="right" wrapText="1"/>
    </xf>
    <xf numFmtId="0" fontId="11" fillId="0" borderId="0" xfId="2" applyFont="1" applyBorder="1">
      <alignment wrapText="1"/>
    </xf>
    <xf numFmtId="0" fontId="0" fillId="0" borderId="0" xfId="0"/>
    <xf numFmtId="0" fontId="11" fillId="0" borderId="1" xfId="2" applyFont="1">
      <alignment wrapText="1"/>
    </xf>
    <xf numFmtId="0" fontId="0" fillId="0" borderId="1" xfId="0" applyBorder="1"/>
    <xf numFmtId="165" fontId="3" fillId="0" borderId="2" xfId="10" applyNumberFormat="1" applyFont="1" applyBorder="1" applyAlignment="1">
      <alignment horizontal="right" wrapText="1"/>
    </xf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Percent" xfId="10" builtinId="5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energyexplained/biofuels/charts/fuel-ethanol-motor-gasoline.csv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"/>
  <sheetViews>
    <sheetView workbookViewId="0">
      <selection activeCell="B4" sqref="B4:B6"/>
    </sheetView>
  </sheetViews>
  <sheetFormatPr defaultRowHeight="15" x14ac:dyDescent="0.25"/>
  <cols>
    <col min="2" max="2" width="69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6" t="s">
        <v>48</v>
      </c>
    </row>
    <row r="4" spans="1:2" x14ac:dyDescent="0.25">
      <c r="B4" t="s">
        <v>49</v>
      </c>
    </row>
    <row r="5" spans="1:2" x14ac:dyDescent="0.25">
      <c r="B5" s="8" t="s">
        <v>685</v>
      </c>
    </row>
    <row r="6" spans="1:2" x14ac:dyDescent="0.25">
      <c r="B6" t="s">
        <v>686</v>
      </c>
    </row>
    <row r="7" spans="1:2" x14ac:dyDescent="0.25">
      <c r="B7" s="12" t="s">
        <v>424</v>
      </c>
    </row>
    <row r="8" spans="1:2" x14ac:dyDescent="0.25">
      <c r="B8" t="s">
        <v>89</v>
      </c>
    </row>
    <row r="10" spans="1:2" x14ac:dyDescent="0.25">
      <c r="B10" s="6" t="s">
        <v>50</v>
      </c>
    </row>
    <row r="11" spans="1:2" x14ac:dyDescent="0.25">
      <c r="B11" t="s">
        <v>49</v>
      </c>
    </row>
    <row r="12" spans="1:2" x14ac:dyDescent="0.25">
      <c r="B12" s="8" t="s">
        <v>685</v>
      </c>
    </row>
    <row r="13" spans="1:2" x14ac:dyDescent="0.25">
      <c r="B13" t="s">
        <v>686</v>
      </c>
    </row>
    <row r="14" spans="1:2" x14ac:dyDescent="0.25">
      <c r="B14" s="12" t="s">
        <v>424</v>
      </c>
    </row>
    <row r="15" spans="1:2" x14ac:dyDescent="0.25">
      <c r="B15" t="s">
        <v>51</v>
      </c>
    </row>
    <row r="17" spans="1:2" x14ac:dyDescent="0.25">
      <c r="B17" s="6" t="s">
        <v>52</v>
      </c>
    </row>
    <row r="18" spans="1:2" x14ac:dyDescent="0.25">
      <c r="B18" t="s">
        <v>53</v>
      </c>
    </row>
    <row r="19" spans="1:2" x14ac:dyDescent="0.25">
      <c r="B19" t="s">
        <v>54</v>
      </c>
    </row>
    <row r="20" spans="1:2" x14ac:dyDescent="0.25">
      <c r="B20" t="s">
        <v>55</v>
      </c>
    </row>
    <row r="21" spans="1:2" x14ac:dyDescent="0.25">
      <c r="B21" t="s">
        <v>56</v>
      </c>
    </row>
    <row r="22" spans="1:2" x14ac:dyDescent="0.25">
      <c r="B22" t="s">
        <v>57</v>
      </c>
    </row>
    <row r="24" spans="1:2" x14ac:dyDescent="0.25">
      <c r="B24" s="6" t="s">
        <v>426</v>
      </c>
    </row>
    <row r="25" spans="1:2" x14ac:dyDescent="0.25">
      <c r="B25" t="s">
        <v>49</v>
      </c>
    </row>
    <row r="26" spans="1:2" x14ac:dyDescent="0.25">
      <c r="B26" s="8">
        <v>2020</v>
      </c>
    </row>
    <row r="27" spans="1:2" x14ac:dyDescent="0.25">
      <c r="B27" t="s">
        <v>427</v>
      </c>
    </row>
    <row r="28" spans="1:2" x14ac:dyDescent="0.25">
      <c r="B28" s="12" t="s">
        <v>425</v>
      </c>
    </row>
    <row r="31" spans="1:2" x14ac:dyDescent="0.25">
      <c r="A31" s="1" t="s">
        <v>14</v>
      </c>
    </row>
    <row r="32" spans="1:2" x14ac:dyDescent="0.25">
      <c r="A32" t="s">
        <v>66</v>
      </c>
    </row>
    <row r="33" spans="1:1" x14ac:dyDescent="0.25">
      <c r="A33" t="s">
        <v>67</v>
      </c>
    </row>
    <row r="34" spans="1:1" x14ac:dyDescent="0.25">
      <c r="A34" t="s">
        <v>68</v>
      </c>
    </row>
    <row r="35" spans="1:1" x14ac:dyDescent="0.25">
      <c r="A35" t="s">
        <v>70</v>
      </c>
    </row>
    <row r="36" spans="1:1" x14ac:dyDescent="0.25">
      <c r="A36" t="s">
        <v>69</v>
      </c>
    </row>
    <row r="37" spans="1:1" x14ac:dyDescent="0.25">
      <c r="A37" t="s">
        <v>74</v>
      </c>
    </row>
    <row r="38" spans="1:1" x14ac:dyDescent="0.25">
      <c r="A38" t="s">
        <v>71</v>
      </c>
    </row>
    <row r="39" spans="1:1" x14ac:dyDescent="0.25">
      <c r="A39" t="s">
        <v>72</v>
      </c>
    </row>
    <row r="40" spans="1:1" x14ac:dyDescent="0.25">
      <c r="A40" t="s">
        <v>73</v>
      </c>
    </row>
    <row r="42" spans="1:1" x14ac:dyDescent="0.25">
      <c r="A42" t="s">
        <v>62</v>
      </c>
    </row>
    <row r="43" spans="1:1" x14ac:dyDescent="0.25">
      <c r="A43" t="s">
        <v>63</v>
      </c>
    </row>
    <row r="44" spans="1:1" x14ac:dyDescent="0.25">
      <c r="A44" t="s">
        <v>64</v>
      </c>
    </row>
    <row r="45" spans="1:1" x14ac:dyDescent="0.25">
      <c r="A45" t="s">
        <v>65</v>
      </c>
    </row>
    <row r="47" spans="1:1" x14ac:dyDescent="0.25">
      <c r="A47" t="s">
        <v>75</v>
      </c>
    </row>
    <row r="48" spans="1:1" x14ac:dyDescent="0.25">
      <c r="A48" t="s">
        <v>76</v>
      </c>
    </row>
    <row r="49" spans="1:1" x14ac:dyDescent="0.25">
      <c r="A49" t="s">
        <v>77</v>
      </c>
    </row>
    <row r="50" spans="1:1" x14ac:dyDescent="0.25">
      <c r="A50" t="s">
        <v>78</v>
      </c>
    </row>
    <row r="52" spans="1:1" x14ac:dyDescent="0.25">
      <c r="A52" t="s">
        <v>83</v>
      </c>
    </row>
    <row r="53" spans="1:1" x14ac:dyDescent="0.25">
      <c r="A53" t="s">
        <v>84</v>
      </c>
    </row>
    <row r="55" spans="1:1" x14ac:dyDescent="0.25">
      <c r="A55" t="s">
        <v>79</v>
      </c>
    </row>
    <row r="56" spans="1:1" x14ac:dyDescent="0.25">
      <c r="A56" t="s">
        <v>80</v>
      </c>
    </row>
    <row r="57" spans="1:1" x14ac:dyDescent="0.25">
      <c r="A57" t="s">
        <v>81</v>
      </c>
    </row>
    <row r="58" spans="1:1" x14ac:dyDescent="0.25">
      <c r="A58" t="s">
        <v>82</v>
      </c>
    </row>
  </sheetData>
  <hyperlinks>
    <hyperlink ref="B28" r:id="rId1" xr:uid="{5ACB08CE-1368-42D3-9F3D-A40FED497426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L34" sqref="L34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F11"/>
  <sheetViews>
    <sheetView workbookViewId="0"/>
  </sheetViews>
  <sheetFormatPr defaultRowHeight="15" x14ac:dyDescent="0.25"/>
  <cols>
    <col min="1" max="1" width="25.140625" customWidth="1"/>
  </cols>
  <sheetData>
    <row r="1" spans="1:32" ht="30" x14ac:dyDescent="0.25">
      <c r="A1" s="1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1"/>
  <sheetViews>
    <sheetView workbookViewId="0">
      <selection activeCell="E20" sqref="E20"/>
    </sheetView>
  </sheetViews>
  <sheetFormatPr defaultRowHeight="15" x14ac:dyDescent="0.25"/>
  <cols>
    <col min="1" max="1" width="22.5703125" customWidth="1"/>
  </cols>
  <sheetData>
    <row r="1" spans="1:32" ht="30" x14ac:dyDescent="0.25">
      <c r="A1" s="1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>
      <selection activeCell="A6" sqref="A6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 s="2">
        <f>1-B6</f>
        <v>0.89800000000000002</v>
      </c>
      <c r="C4" s="2">
        <f t="shared" ref="C4:AF4" si="0">1-C6</f>
        <v>0.89800000000000002</v>
      </c>
      <c r="D4" s="2">
        <f t="shared" si="0"/>
        <v>0.89800000000000002</v>
      </c>
      <c r="E4" s="2">
        <f t="shared" si="0"/>
        <v>0.89800000000000002</v>
      </c>
      <c r="F4" s="2">
        <f t="shared" si="0"/>
        <v>0.89800000000000002</v>
      </c>
      <c r="G4" s="2">
        <f t="shared" si="0"/>
        <v>0.89800000000000002</v>
      </c>
      <c r="H4" s="2">
        <f t="shared" si="0"/>
        <v>0.89800000000000002</v>
      </c>
      <c r="I4" s="2">
        <f t="shared" si="0"/>
        <v>0.89800000000000002</v>
      </c>
      <c r="J4" s="2">
        <f t="shared" si="0"/>
        <v>0.89800000000000002</v>
      </c>
      <c r="K4" s="2">
        <f t="shared" si="0"/>
        <v>0.89800000000000002</v>
      </c>
      <c r="L4" s="2">
        <f t="shared" si="0"/>
        <v>0.89800000000000002</v>
      </c>
      <c r="M4" s="2">
        <f t="shared" si="0"/>
        <v>0.89800000000000002</v>
      </c>
      <c r="N4" s="2">
        <f t="shared" si="0"/>
        <v>0.89800000000000002</v>
      </c>
      <c r="O4" s="2">
        <f t="shared" si="0"/>
        <v>0.89800000000000002</v>
      </c>
      <c r="P4" s="2">
        <f t="shared" si="0"/>
        <v>0.89800000000000002</v>
      </c>
      <c r="Q4" s="2">
        <f t="shared" si="0"/>
        <v>0.89800000000000002</v>
      </c>
      <c r="R4" s="2">
        <f t="shared" si="0"/>
        <v>0.89800000000000002</v>
      </c>
      <c r="S4" s="2">
        <f t="shared" si="0"/>
        <v>0.89800000000000002</v>
      </c>
      <c r="T4" s="2">
        <f t="shared" si="0"/>
        <v>0.89800000000000002</v>
      </c>
      <c r="U4" s="2">
        <f t="shared" si="0"/>
        <v>0.89800000000000002</v>
      </c>
      <c r="V4" s="2">
        <f t="shared" si="0"/>
        <v>0.89800000000000002</v>
      </c>
      <c r="W4" s="2">
        <f t="shared" si="0"/>
        <v>0.89800000000000002</v>
      </c>
      <c r="X4" s="2">
        <f t="shared" si="0"/>
        <v>0.89800000000000002</v>
      </c>
      <c r="Y4" s="2">
        <f t="shared" si="0"/>
        <v>0.89800000000000002</v>
      </c>
      <c r="Z4" s="2">
        <f t="shared" si="0"/>
        <v>0.89800000000000002</v>
      </c>
      <c r="AA4" s="2">
        <f t="shared" si="0"/>
        <v>0.89800000000000002</v>
      </c>
      <c r="AB4" s="2">
        <f t="shared" si="0"/>
        <v>0.89800000000000002</v>
      </c>
      <c r="AC4" s="2">
        <f t="shared" si="0"/>
        <v>0.89800000000000002</v>
      </c>
      <c r="AD4" s="2">
        <f t="shared" si="0"/>
        <v>0.89800000000000002</v>
      </c>
      <c r="AE4" s="2">
        <f t="shared" si="0"/>
        <v>0.89800000000000002</v>
      </c>
      <c r="AF4" s="2">
        <f t="shared" si="0"/>
        <v>0.89800000000000002</v>
      </c>
      <c r="AG4" s="2"/>
      <c r="AH4" s="2"/>
      <c r="AI4" s="2"/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 s="2">
        <f>'EIA-fuel-ethanol-motor-gasoline'!$C$46/100</f>
        <v>0.10199999999999999</v>
      </c>
      <c r="C6" s="2">
        <f>'EIA-fuel-ethanol-motor-gasoline'!$C$46/100</f>
        <v>0.10199999999999999</v>
      </c>
      <c r="D6" s="2">
        <f>'EIA-fuel-ethanol-motor-gasoline'!$C$46/100</f>
        <v>0.10199999999999999</v>
      </c>
      <c r="E6" s="2">
        <f>'EIA-fuel-ethanol-motor-gasoline'!$C$46/100</f>
        <v>0.10199999999999999</v>
      </c>
      <c r="F6" s="2">
        <f>'EIA-fuel-ethanol-motor-gasoline'!$C$46/100</f>
        <v>0.10199999999999999</v>
      </c>
      <c r="G6" s="2">
        <f>'EIA-fuel-ethanol-motor-gasoline'!$C$46/100</f>
        <v>0.10199999999999999</v>
      </c>
      <c r="H6" s="2">
        <f>'EIA-fuel-ethanol-motor-gasoline'!$C$46/100</f>
        <v>0.10199999999999999</v>
      </c>
      <c r="I6" s="2">
        <f>'EIA-fuel-ethanol-motor-gasoline'!$C$46/100</f>
        <v>0.10199999999999999</v>
      </c>
      <c r="J6" s="2">
        <f>'EIA-fuel-ethanol-motor-gasoline'!$C$46/100</f>
        <v>0.10199999999999999</v>
      </c>
      <c r="K6" s="2">
        <f>'EIA-fuel-ethanol-motor-gasoline'!$C$46/100</f>
        <v>0.10199999999999999</v>
      </c>
      <c r="L6" s="2">
        <f>'EIA-fuel-ethanol-motor-gasoline'!$C$46/100</f>
        <v>0.10199999999999999</v>
      </c>
      <c r="M6" s="2">
        <f>'EIA-fuel-ethanol-motor-gasoline'!$C$46/100</f>
        <v>0.10199999999999999</v>
      </c>
      <c r="N6" s="2">
        <f>'EIA-fuel-ethanol-motor-gasoline'!$C$46/100</f>
        <v>0.10199999999999999</v>
      </c>
      <c r="O6" s="2">
        <f>'EIA-fuel-ethanol-motor-gasoline'!$C$46/100</f>
        <v>0.10199999999999999</v>
      </c>
      <c r="P6" s="2">
        <f>'EIA-fuel-ethanol-motor-gasoline'!$C$46/100</f>
        <v>0.10199999999999999</v>
      </c>
      <c r="Q6" s="2">
        <f>'EIA-fuel-ethanol-motor-gasoline'!$C$46/100</f>
        <v>0.10199999999999999</v>
      </c>
      <c r="R6" s="2">
        <f>'EIA-fuel-ethanol-motor-gasoline'!$C$46/100</f>
        <v>0.10199999999999999</v>
      </c>
      <c r="S6" s="2">
        <f>'EIA-fuel-ethanol-motor-gasoline'!$C$46/100</f>
        <v>0.10199999999999999</v>
      </c>
      <c r="T6" s="2">
        <f>'EIA-fuel-ethanol-motor-gasoline'!$C$46/100</f>
        <v>0.10199999999999999</v>
      </c>
      <c r="U6" s="2">
        <f>'EIA-fuel-ethanol-motor-gasoline'!$C$46/100</f>
        <v>0.10199999999999999</v>
      </c>
      <c r="V6" s="2">
        <f>'EIA-fuel-ethanol-motor-gasoline'!$C$46/100</f>
        <v>0.10199999999999999</v>
      </c>
      <c r="W6" s="2">
        <f>'EIA-fuel-ethanol-motor-gasoline'!$C$46/100</f>
        <v>0.10199999999999999</v>
      </c>
      <c r="X6" s="2">
        <f>'EIA-fuel-ethanol-motor-gasoline'!$C$46/100</f>
        <v>0.10199999999999999</v>
      </c>
      <c r="Y6" s="2">
        <f>'EIA-fuel-ethanol-motor-gasoline'!$C$46/100</f>
        <v>0.10199999999999999</v>
      </c>
      <c r="Z6" s="2">
        <f>'EIA-fuel-ethanol-motor-gasoline'!$C$46/100</f>
        <v>0.10199999999999999</v>
      </c>
      <c r="AA6" s="2">
        <f>'EIA-fuel-ethanol-motor-gasoline'!$C$46/100</f>
        <v>0.10199999999999999</v>
      </c>
      <c r="AB6" s="2">
        <f>'EIA-fuel-ethanol-motor-gasoline'!$C$46/100</f>
        <v>0.10199999999999999</v>
      </c>
      <c r="AC6" s="2">
        <f>'EIA-fuel-ethanol-motor-gasoline'!$C$46/100</f>
        <v>0.10199999999999999</v>
      </c>
      <c r="AD6" s="2">
        <f>'EIA-fuel-ethanol-motor-gasoline'!$C$46/100</f>
        <v>0.10199999999999999</v>
      </c>
      <c r="AE6" s="2">
        <f>'EIA-fuel-ethanol-motor-gasoline'!$C$46/100</f>
        <v>0.10199999999999999</v>
      </c>
      <c r="AF6" s="2">
        <f>'EIA-fuel-ethanol-motor-gasoline'!$C$46/100</f>
        <v>0.10199999999999999</v>
      </c>
      <c r="AG6" s="2"/>
      <c r="AH6" s="2"/>
      <c r="AI6" s="2"/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11"/>
  <sheetViews>
    <sheetView workbookViewId="0"/>
  </sheetViews>
  <sheetFormatPr defaultRowHeight="15" x14ac:dyDescent="0.25"/>
  <cols>
    <col min="1" max="1" width="22.5703125" customWidth="1"/>
  </cols>
  <sheetData>
    <row r="1" spans="1:32" ht="30" x14ac:dyDescent="0.25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18</v>
      </c>
      <c r="B5">
        <f>IF('Biodiesel Fraction'!$B18,1-'Biodiesel Fraction'!B30,1)</f>
        <v>0.95693602687099533</v>
      </c>
      <c r="C5">
        <f>IF('Biodiesel Fraction'!$B18,1-'Biodiesel Fraction'!C30,1)</f>
        <v>0.96202974990212975</v>
      </c>
      <c r="D5">
        <f>IF('Biodiesel Fraction'!$B18,1-'Biodiesel Fraction'!C30,1)</f>
        <v>0.96202974990212975</v>
      </c>
      <c r="E5">
        <f>IF('Biodiesel Fraction'!$B18,1-'Biodiesel Fraction'!E30,1)</f>
        <v>0.97030180064995142</v>
      </c>
      <c r="F5">
        <f>IF('Biodiesel Fraction'!$B18,1-'Biodiesel Fraction'!F30,1)</f>
        <v>0.96944545811146488</v>
      </c>
      <c r="G5">
        <f>IF('Biodiesel Fraction'!$B18,1-'Biodiesel Fraction'!G30,1)</f>
        <v>0.96939909556572357</v>
      </c>
      <c r="H5">
        <f>IF('Biodiesel Fraction'!$B18,1-'Biodiesel Fraction'!H30,1)</f>
        <v>0.96863022491401363</v>
      </c>
      <c r="I5">
        <f>IF('Biodiesel Fraction'!$B18,1-'Biodiesel Fraction'!I30,1)</f>
        <v>0.96767408632104002</v>
      </c>
      <c r="J5">
        <f>IF('Biodiesel Fraction'!$B18,1-'Biodiesel Fraction'!J30,1)</f>
        <v>0.96707364001396723</v>
      </c>
      <c r="K5">
        <f>IF('Biodiesel Fraction'!$B18,1-'Biodiesel Fraction'!K30,1)</f>
        <v>0.96602122222629105</v>
      </c>
      <c r="L5">
        <f>IF('Biodiesel Fraction'!$B18,1-'Biodiesel Fraction'!L30,1)</f>
        <v>0.96551053486482596</v>
      </c>
      <c r="M5">
        <f>IF('Biodiesel Fraction'!$B18,1-'Biodiesel Fraction'!M30,1)</f>
        <v>0.96522800683830079</v>
      </c>
      <c r="N5">
        <f>IF('Biodiesel Fraction'!$B18,1-'Biodiesel Fraction'!N30,1)</f>
        <v>0.96527658571817554</v>
      </c>
      <c r="O5">
        <f>IF('Biodiesel Fraction'!$B18,1-'Biodiesel Fraction'!O30,1)</f>
        <v>0.96543983895884766</v>
      </c>
      <c r="P5">
        <f>IF('Biodiesel Fraction'!$B18,1-'Biodiesel Fraction'!P30,1)</f>
        <v>0.96532491286540312</v>
      </c>
      <c r="Q5">
        <f>IF('Biodiesel Fraction'!$B18,1-'Biodiesel Fraction'!Q30,1)</f>
        <v>0.96551352963547843</v>
      </c>
      <c r="R5">
        <f>IF('Biodiesel Fraction'!$B18,1-'Biodiesel Fraction'!R30,1)</f>
        <v>0.9649546976408806</v>
      </c>
      <c r="S5">
        <f>IF('Biodiesel Fraction'!$B18,1-'Biodiesel Fraction'!S30,1)</f>
        <v>0.96461273461451791</v>
      </c>
      <c r="T5">
        <f>IF('Biodiesel Fraction'!$B18,1-'Biodiesel Fraction'!T30,1)</f>
        <v>0.96357327570106799</v>
      </c>
      <c r="U5">
        <f>IF('Biodiesel Fraction'!$B18,1-'Biodiesel Fraction'!U30,1)</f>
        <v>0.96332803338002682</v>
      </c>
      <c r="V5">
        <f>IF('Biodiesel Fraction'!$B18,1-'Biodiesel Fraction'!V30,1)</f>
        <v>0.95831113723241701</v>
      </c>
      <c r="W5">
        <f>IF('Biodiesel Fraction'!$B18,1-'Biodiesel Fraction'!W30,1)</f>
        <v>0.95714168835155555</v>
      </c>
      <c r="X5">
        <f>IF('Biodiesel Fraction'!$B18,1-'Biodiesel Fraction'!X30,1)</f>
        <v>0.95575396025010961</v>
      </c>
      <c r="Y5">
        <f>IF('Biodiesel Fraction'!$B18,1-'Biodiesel Fraction'!Y30,1)</f>
        <v>0.95507091817842116</v>
      </c>
      <c r="Z5">
        <f>IF('Biodiesel Fraction'!$B18,1-'Biodiesel Fraction'!Z30,1)</f>
        <v>0.95263486800058572</v>
      </c>
      <c r="AA5">
        <f>IF('Biodiesel Fraction'!$B18,1-'Biodiesel Fraction'!AA30,1)</f>
        <v>0.95167698066375228</v>
      </c>
      <c r="AB5">
        <f>IF('Biodiesel Fraction'!$B18,1-'Biodiesel Fraction'!AB30,1)</f>
        <v>0.95127308866751836</v>
      </c>
      <c r="AC5">
        <f>IF('Biodiesel Fraction'!$B18,1-'Biodiesel Fraction'!AC30,1)</f>
        <v>0.95097552832103771</v>
      </c>
      <c r="AD5">
        <f>IF('Biodiesel Fraction'!$B18,1-'Biodiesel Fraction'!AD30,1)</f>
        <v>0.95048174339206604</v>
      </c>
      <c r="AE5">
        <f>IF('Biodiesel Fraction'!$B18,1-'Biodiesel Fraction'!AE30,1)</f>
        <v>0.95021825678604743</v>
      </c>
      <c r="AF5">
        <f>IF('Biodiesel Fraction'!$B18,1-'Biodiesel Fraction'!AF30,1)</f>
        <v>0.94993350853112346</v>
      </c>
    </row>
    <row r="6" spans="1:32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21</v>
      </c>
      <c r="B7">
        <f>IF('Biodiesel Fraction'!$B18,'Biodiesel Fraction'!B30,0)</f>
        <v>4.306397312900468E-2</v>
      </c>
      <c r="C7">
        <f>IF('Biodiesel Fraction'!$B18,'Biodiesel Fraction'!C30,0)</f>
        <v>3.7970250097870209E-2</v>
      </c>
      <c r="D7">
        <f>IF('Biodiesel Fraction'!$B18,'Biodiesel Fraction'!C30,0)</f>
        <v>3.7970250097870209E-2</v>
      </c>
      <c r="E7">
        <f>IF('Biodiesel Fraction'!$B18,'Biodiesel Fraction'!E30,0)</f>
        <v>2.969819935004863E-2</v>
      </c>
      <c r="F7">
        <f>IF('Biodiesel Fraction'!$B18,'Biodiesel Fraction'!F30,0)</f>
        <v>3.0554541888535118E-2</v>
      </c>
      <c r="G7">
        <f>IF('Biodiesel Fraction'!$B18,'Biodiesel Fraction'!G30,0)</f>
        <v>3.0600904434276436E-2</v>
      </c>
      <c r="H7">
        <f>IF('Biodiesel Fraction'!$B18,'Biodiesel Fraction'!H30,0)</f>
        <v>3.1369775085986394E-2</v>
      </c>
      <c r="I7">
        <f>IF('Biodiesel Fraction'!$B18,'Biodiesel Fraction'!I30,0)</f>
        <v>3.2325913678960011E-2</v>
      </c>
      <c r="J7">
        <f>IF('Biodiesel Fraction'!$B18,'Biodiesel Fraction'!J30,0)</f>
        <v>3.292635998603273E-2</v>
      </c>
      <c r="K7">
        <f>IF('Biodiesel Fraction'!$B18,'Biodiesel Fraction'!K30,0)</f>
        <v>3.3978777773708967E-2</v>
      </c>
      <c r="L7">
        <f>IF('Biodiesel Fraction'!$B18,'Biodiesel Fraction'!L30,0)</f>
        <v>3.4489465135174049E-2</v>
      </c>
      <c r="M7">
        <f>IF('Biodiesel Fraction'!$B18,'Biodiesel Fraction'!M30,0)</f>
        <v>3.4771993161699204E-2</v>
      </c>
      <c r="N7">
        <f>IF('Biodiesel Fraction'!$B18,'Biodiesel Fraction'!N30,0)</f>
        <v>3.4723414281824419E-2</v>
      </c>
      <c r="O7">
        <f>IF('Biodiesel Fraction'!$B18,'Biodiesel Fraction'!O30,0)</f>
        <v>3.4560161041152289E-2</v>
      </c>
      <c r="P7">
        <f>IF('Biodiesel Fraction'!$B18,'Biodiesel Fraction'!P30,0)</f>
        <v>3.4675087134596848E-2</v>
      </c>
      <c r="Q7">
        <f>IF('Biodiesel Fraction'!$B18,'Biodiesel Fraction'!Q30,0)</f>
        <v>3.4486470364521515E-2</v>
      </c>
      <c r="R7">
        <f>IF('Biodiesel Fraction'!$B18,'Biodiesel Fraction'!R30,0)</f>
        <v>3.504530235911938E-2</v>
      </c>
      <c r="S7">
        <f>IF('Biodiesel Fraction'!$B18,'Biodiesel Fraction'!S30,0)</f>
        <v>3.5387265385482113E-2</v>
      </c>
      <c r="T7">
        <f>IF('Biodiesel Fraction'!$B18,'Biodiesel Fraction'!T30,0)</f>
        <v>3.6426724298931963E-2</v>
      </c>
      <c r="U7">
        <f>IF('Biodiesel Fraction'!$B18,'Biodiesel Fraction'!U30,0)</f>
        <v>3.6671966619973149E-2</v>
      </c>
      <c r="V7">
        <f>IF('Biodiesel Fraction'!$B18,'Biodiesel Fraction'!V30,0)</f>
        <v>4.1688862767583011E-2</v>
      </c>
      <c r="W7">
        <f>IF('Biodiesel Fraction'!$B18,'Biodiesel Fraction'!W30,0)</f>
        <v>4.2858311648444496E-2</v>
      </c>
      <c r="X7">
        <f>IF('Biodiesel Fraction'!$B18,'Biodiesel Fraction'!X30,0)</f>
        <v>4.4246039749890352E-2</v>
      </c>
      <c r="Y7">
        <f>IF('Biodiesel Fraction'!$B18,'Biodiesel Fraction'!Y30,0)</f>
        <v>4.4929081821578815E-2</v>
      </c>
      <c r="Z7">
        <f>IF('Biodiesel Fraction'!$B18,'Biodiesel Fraction'!Z30,0)</f>
        <v>4.7365131999414306E-2</v>
      </c>
      <c r="AA7">
        <f>IF('Biodiesel Fraction'!$B18,'Biodiesel Fraction'!AA30,0)</f>
        <v>4.8323019336247747E-2</v>
      </c>
      <c r="AB7">
        <f>IF('Biodiesel Fraction'!$B18,'Biodiesel Fraction'!AB30,0)</f>
        <v>4.8726911332481637E-2</v>
      </c>
      <c r="AC7">
        <f>IF('Biodiesel Fraction'!$B18,'Biodiesel Fraction'!AC30,0)</f>
        <v>4.9024471678962296E-2</v>
      </c>
      <c r="AD7">
        <f>IF('Biodiesel Fraction'!$B18,'Biodiesel Fraction'!AD30,0)</f>
        <v>4.951825660793395E-2</v>
      </c>
      <c r="AE7">
        <f>IF('Biodiesel Fraction'!$B18,'Biodiesel Fraction'!AE30,0)</f>
        <v>4.9781743213952609E-2</v>
      </c>
      <c r="AF7">
        <f>IF('Biodiesel Fraction'!$B18,'Biodiesel Fraction'!AF30,0)</f>
        <v>5.0066491468876512E-2</v>
      </c>
    </row>
    <row r="8" spans="1:32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11"/>
  <sheetViews>
    <sheetView workbookViewId="0"/>
  </sheetViews>
  <sheetFormatPr defaultRowHeight="15" x14ac:dyDescent="0.25"/>
  <cols>
    <col min="1" max="1" width="22.5703125" customWidth="1"/>
  </cols>
  <sheetData>
    <row r="1" spans="1:34" ht="30" x14ac:dyDescent="0.2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4" x14ac:dyDescent="0.2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4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25">
      <c r="A4" t="s">
        <v>17</v>
      </c>
      <c r="B4" s="2">
        <f>'AEO 2021 36'!E16/SUM('AEO 2021 36'!E16:E17)*(1-B2)</f>
        <v>0.44906041641761968</v>
      </c>
      <c r="C4" s="2">
        <f>'AEO 2021 36'!F16/SUM('AEO 2021 36'!F16:F17)*(1-C2)</f>
        <v>0.44903822887683575</v>
      </c>
      <c r="D4" s="2">
        <f>'AEO 2021 36'!G16/SUM('AEO 2021 36'!G16:G17)*(1-D2)</f>
        <v>0.44907927939760606</v>
      </c>
      <c r="E4" s="2">
        <f>'AEO 2021 36'!H16/SUM('AEO 2021 36'!H16:H17)*(1-E2)</f>
        <v>0.44904121422591492</v>
      </c>
      <c r="F4" s="2">
        <f>'AEO 2021 36'!I16/SUM('AEO 2021 36'!I16:I17)*(1-F2)</f>
        <v>0.44903912045334232</v>
      </c>
      <c r="G4" s="2">
        <f>'AEO 2021 36'!J16/SUM('AEO 2021 36'!J16:J17)*(1-G2)</f>
        <v>0.44904054102960117</v>
      </c>
      <c r="H4" s="2">
        <f>'AEO 2021 36'!K16/SUM('AEO 2021 36'!K16:K17)*(1-H2)</f>
        <v>0.44904381943893285</v>
      </c>
      <c r="I4" s="2">
        <f>'AEO 2021 36'!L16/SUM('AEO 2021 36'!L16:L17)*(1-I2)</f>
        <v>0.44905321854668789</v>
      </c>
      <c r="J4" s="2">
        <f>'AEO 2021 36'!M16/SUM('AEO 2021 36'!M16:M17)*(1-J2)</f>
        <v>0.44906176264039588</v>
      </c>
      <c r="K4" s="2">
        <f>'AEO 2021 36'!N16/SUM('AEO 2021 36'!N16:N17)*(1-K2)</f>
        <v>0.44907016482330969</v>
      </c>
      <c r="L4" s="2">
        <f>'AEO 2021 36'!O16/SUM('AEO 2021 36'!O16:O17)*(1-L2)</f>
        <v>0.44907758714912821</v>
      </c>
      <c r="M4" s="2">
        <f>'AEO 2021 36'!P16/SUM('AEO 2021 36'!P16:P17)*(1-M2)</f>
        <v>0.44908146160046275</v>
      </c>
      <c r="N4" s="2">
        <f>'AEO 2021 36'!Q16/SUM('AEO 2021 36'!Q16:Q17)*(1-N2)</f>
        <v>0.44908557415765965</v>
      </c>
      <c r="O4" s="2">
        <f>'AEO 2021 36'!R16/SUM('AEO 2021 36'!R16:R17)*(1-O2)</f>
        <v>0.44908789990240106</v>
      </c>
      <c r="P4" s="2">
        <f>'AEO 2021 36'!S16/SUM('AEO 2021 36'!S16:S17)*(1-P2)</f>
        <v>0.44908946589009657</v>
      </c>
      <c r="Q4" s="2">
        <f>'AEO 2021 36'!T16/SUM('AEO 2021 36'!T16:T17)*(1-Q2)</f>
        <v>0.44908456876327252</v>
      </c>
      <c r="R4" s="2">
        <f>'AEO 2021 36'!U16/SUM('AEO 2021 36'!U16:U17)*(1-R2)</f>
        <v>0.44908007334754885</v>
      </c>
      <c r="S4" s="2">
        <f>'AEO 2021 36'!V16/SUM('AEO 2021 36'!V16:V17)*(1-S2)</f>
        <v>0.4490733284773904</v>
      </c>
      <c r="T4" s="2">
        <f>'AEO 2021 36'!W16/SUM('AEO 2021 36'!W16:W17)*(1-T2)</f>
        <v>0.44906610613859804</v>
      </c>
      <c r="U4" s="2">
        <f>'AEO 2021 36'!X16/SUM('AEO 2021 36'!X16:X17)*(1-U2)</f>
        <v>0.44905511622747191</v>
      </c>
      <c r="V4" s="2">
        <f>'AEO 2021 36'!Y16/SUM('AEO 2021 36'!Y16:Y17)*(1-V2)</f>
        <v>0.44904383527358244</v>
      </c>
      <c r="W4" s="2">
        <f>'AEO 2021 36'!Z16/SUM('AEO 2021 36'!Z16:Z17)*(1-W2)</f>
        <v>0.44903227533722173</v>
      </c>
      <c r="X4" s="2">
        <f>'AEO 2021 36'!AA16/SUM('AEO 2021 36'!AA16:AA17)*(1-X2)</f>
        <v>0.44901946585536373</v>
      </c>
      <c r="Y4" s="2">
        <f>'AEO 2021 36'!AB16/SUM('AEO 2021 36'!AB16:AB17)*(1-Y2)</f>
        <v>0.44900703512798407</v>
      </c>
      <c r="Z4" s="2">
        <f>'AEO 2021 36'!AC16/SUM('AEO 2021 36'!AC16:AC17)*(1-Z2)</f>
        <v>0.44899359406872985</v>
      </c>
      <c r="AA4" s="2">
        <f>'AEO 2021 36'!AD16/SUM('AEO 2021 36'!AD16:AD17)*(1-AA2)</f>
        <v>0.44898231308659436</v>
      </c>
      <c r="AB4" s="2">
        <f>'AEO 2021 36'!AE16/SUM('AEO 2021 36'!AE16:AE17)*(1-AB2)</f>
        <v>0.44897119642613054</v>
      </c>
      <c r="AC4" s="2">
        <f>'AEO 2021 36'!AF16/SUM('AEO 2021 36'!AF16:AF17)*(1-AC2)</f>
        <v>0.4489555494644884</v>
      </c>
      <c r="AD4" s="2">
        <f>'AEO 2021 36'!AG16/SUM('AEO 2021 36'!AG16:AG17)*(1-AD2)</f>
        <v>0.44894409233578769</v>
      </c>
      <c r="AE4" s="2">
        <f>'AEO 2021 36'!AH16/SUM('AEO 2021 36'!AH16:AH17)*(1-AE2)</f>
        <v>0.44892760974326906</v>
      </c>
      <c r="AF4" s="2">
        <f>'AEO 2021 36'!AI16/SUM('AEO 2021 36'!AI16:AI17)*(1-AF2)</f>
        <v>0.44891240281219752</v>
      </c>
      <c r="AG4" s="2"/>
      <c r="AH4" s="2"/>
    </row>
    <row r="5" spans="1:34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4" x14ac:dyDescent="0.25">
      <c r="A6" t="s">
        <v>19</v>
      </c>
      <c r="B6" s="2">
        <f>'AEO 2021 36'!E17/SUM('AEO 2021 36'!E16:E17)*(1-B2)</f>
        <v>9.3958358238025732E-4</v>
      </c>
      <c r="C6" s="2">
        <f>'AEO 2021 36'!F17/SUM('AEO 2021 36'!F16:F17)*(1-C2)</f>
        <v>9.6177112316422095E-4</v>
      </c>
      <c r="D6" s="2">
        <f>'AEO 2021 36'!G17/SUM('AEO 2021 36'!G16:G17)*(1-D2)</f>
        <v>9.2072060239387467E-4</v>
      </c>
      <c r="E6" s="2">
        <f>'AEO 2021 36'!H17/SUM('AEO 2021 36'!H16:H17)*(1-E2)</f>
        <v>9.5878577408504626E-4</v>
      </c>
      <c r="F6" s="2">
        <f>'AEO 2021 36'!I17/SUM('AEO 2021 36'!I16:I17)*(1-F2)</f>
        <v>9.6087954665765056E-4</v>
      </c>
      <c r="G6" s="2">
        <f>'AEO 2021 36'!J17/SUM('AEO 2021 36'!J16:J17)*(1-G2)</f>
        <v>9.594589703987678E-4</v>
      </c>
      <c r="H6" s="2">
        <f>'AEO 2021 36'!K17/SUM('AEO 2021 36'!K16:K17)*(1-H2)</f>
        <v>9.561805610671109E-4</v>
      </c>
      <c r="I6" s="2">
        <f>'AEO 2021 36'!L17/SUM('AEO 2021 36'!L16:L17)*(1-I2)</f>
        <v>9.4678145331204226E-4</v>
      </c>
      <c r="J6" s="2">
        <f>'AEO 2021 36'!M17/SUM('AEO 2021 36'!M16:M17)*(1-J2)</f>
        <v>9.3823735960404074E-4</v>
      </c>
      <c r="K6" s="2">
        <f>'AEO 2021 36'!N17/SUM('AEO 2021 36'!N16:N17)*(1-K2)</f>
        <v>9.2983517669025537E-4</v>
      </c>
      <c r="L6" s="2">
        <f>'AEO 2021 36'!O17/SUM('AEO 2021 36'!O16:O17)*(1-L2)</f>
        <v>9.2241285087172264E-4</v>
      </c>
      <c r="M6" s="2">
        <f>'AEO 2021 36'!P17/SUM('AEO 2021 36'!P16:P17)*(1-M2)</f>
        <v>9.1853839953718133E-4</v>
      </c>
      <c r="N6" s="2">
        <f>'AEO 2021 36'!Q17/SUM('AEO 2021 36'!Q16:Q17)*(1-N2)</f>
        <v>9.1442584234027171E-4</v>
      </c>
      <c r="O6" s="2">
        <f>'AEO 2021 36'!R17/SUM('AEO 2021 36'!R16:R17)*(1-O2)</f>
        <v>9.1210009759890487E-4</v>
      </c>
      <c r="P6" s="2">
        <f>'AEO 2021 36'!S17/SUM('AEO 2021 36'!S16:S17)*(1-P2)</f>
        <v>9.1053410990337531E-4</v>
      </c>
      <c r="Q6" s="2">
        <f>'AEO 2021 36'!T17/SUM('AEO 2021 36'!T16:T17)*(1-Q2)</f>
        <v>9.1543123672746811E-4</v>
      </c>
      <c r="R6" s="2">
        <f>'AEO 2021 36'!U17/SUM('AEO 2021 36'!U16:U17)*(1-R2)</f>
        <v>9.1992665245107662E-4</v>
      </c>
      <c r="S6" s="2">
        <f>'AEO 2021 36'!V17/SUM('AEO 2021 36'!V16:V17)*(1-S2)</f>
        <v>9.2667152260953822E-4</v>
      </c>
      <c r="T6" s="2">
        <f>'AEO 2021 36'!W17/SUM('AEO 2021 36'!W16:W17)*(1-T2)</f>
        <v>9.3389386140190606E-4</v>
      </c>
      <c r="U6" s="2">
        <f>'AEO 2021 36'!X17/SUM('AEO 2021 36'!X16:X17)*(1-U2)</f>
        <v>9.4488377252803892E-4</v>
      </c>
      <c r="V6" s="2">
        <f>'AEO 2021 36'!Y17/SUM('AEO 2021 36'!Y16:Y17)*(1-V2)</f>
        <v>9.5616472641751936E-4</v>
      </c>
      <c r="W6" s="2">
        <f>'AEO 2021 36'!Z17/SUM('AEO 2021 36'!Z16:Z17)*(1-W2)</f>
        <v>9.6772466277826011E-4</v>
      </c>
      <c r="X6" s="2">
        <f>'AEO 2021 36'!AA17/SUM('AEO 2021 36'!AA16:AA17)*(1-X2)</f>
        <v>9.8053414463624517E-4</v>
      </c>
      <c r="Y6" s="2">
        <f>'AEO 2021 36'!AB17/SUM('AEO 2021 36'!AB16:AB17)*(1-Y2)</f>
        <v>9.9296487201590224E-4</v>
      </c>
      <c r="Z6" s="2">
        <f>'AEO 2021 36'!AC17/SUM('AEO 2021 36'!AC16:AC17)*(1-Z2)</f>
        <v>1.0064059312700976E-3</v>
      </c>
      <c r="AA6" s="2">
        <f>'AEO 2021 36'!AD17/SUM('AEO 2021 36'!AD16:AD17)*(1-AA2)</f>
        <v>1.0176869134055746E-3</v>
      </c>
      <c r="AB6" s="2">
        <f>'AEO 2021 36'!AE17/SUM('AEO 2021 36'!AE16:AE17)*(1-AB2)</f>
        <v>1.0288035738694472E-3</v>
      </c>
      <c r="AC6" s="2">
        <f>'AEO 2021 36'!AF17/SUM('AEO 2021 36'!AF16:AF17)*(1-AC2)</f>
        <v>1.0444505355115688E-3</v>
      </c>
      <c r="AD6" s="2">
        <f>'AEO 2021 36'!AG17/SUM('AEO 2021 36'!AG16:AG17)*(1-AD2)</f>
        <v>1.0559076642122093E-3</v>
      </c>
      <c r="AE6" s="2">
        <f>'AEO 2021 36'!AH17/SUM('AEO 2021 36'!AH16:AH17)*(1-AE2)</f>
        <v>1.072390256730888E-3</v>
      </c>
      <c r="AF6" s="2">
        <f>'AEO 2021 36'!AI17/SUM('AEO 2021 36'!AI16:AI17)*(1-AF2)</f>
        <v>1.0875971878024622E-3</v>
      </c>
      <c r="AG6" s="2"/>
      <c r="AH6" s="2"/>
    </row>
    <row r="7" spans="1:34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4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4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>
      <selection activeCell="A11" sqref="A1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workbookViewId="0">
      <selection activeCell="A11" sqref="A1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G11"/>
  <sheetViews>
    <sheetView workbookViewId="0"/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A68CB-69FB-4B2C-9DE3-151B8305E68F}">
  <dimension ref="A1:C47"/>
  <sheetViews>
    <sheetView topLeftCell="A34" workbookViewId="0">
      <selection activeCell="A48" sqref="A48"/>
    </sheetView>
  </sheetViews>
  <sheetFormatPr defaultRowHeight="15" x14ac:dyDescent="0.25"/>
  <sheetData>
    <row r="1" spans="1:3" x14ac:dyDescent="0.25">
      <c r="A1" t="s">
        <v>434</v>
      </c>
    </row>
    <row r="2" spans="1:3" x14ac:dyDescent="0.25">
      <c r="A2" t="s">
        <v>433</v>
      </c>
    </row>
    <row r="3" spans="1:3" x14ac:dyDescent="0.25">
      <c r="A3" t="s">
        <v>432</v>
      </c>
    </row>
    <row r="4" spans="1:3" x14ac:dyDescent="0.25">
      <c r="A4" t="s">
        <v>431</v>
      </c>
    </row>
    <row r="5" spans="1:3" x14ac:dyDescent="0.25">
      <c r="A5" t="s">
        <v>430</v>
      </c>
    </row>
    <row r="7" spans="1:3" x14ac:dyDescent="0.25">
      <c r="B7" t="s">
        <v>429</v>
      </c>
      <c r="C7" t="s">
        <v>428</v>
      </c>
    </row>
    <row r="8" spans="1:3" x14ac:dyDescent="0.25">
      <c r="A8">
        <v>1981</v>
      </c>
      <c r="B8">
        <v>8.3000000000000004E-2</v>
      </c>
      <c r="C8">
        <v>0.08</v>
      </c>
    </row>
    <row r="9" spans="1:3" x14ac:dyDescent="0.25">
      <c r="A9">
        <v>1982</v>
      </c>
      <c r="B9">
        <v>0.22600000000000001</v>
      </c>
      <c r="C9">
        <v>0.22</v>
      </c>
    </row>
    <row r="10" spans="1:3" x14ac:dyDescent="0.25">
      <c r="A10">
        <v>1983</v>
      </c>
      <c r="B10">
        <v>0.41499999999999998</v>
      </c>
      <c r="C10">
        <v>0.41</v>
      </c>
    </row>
    <row r="11" spans="1:3" x14ac:dyDescent="0.25">
      <c r="A11">
        <v>1984</v>
      </c>
      <c r="B11">
        <v>0.51</v>
      </c>
      <c r="C11">
        <v>0.5</v>
      </c>
    </row>
    <row r="12" spans="1:3" x14ac:dyDescent="0.25">
      <c r="A12">
        <v>1985</v>
      </c>
      <c r="B12">
        <v>0.61699999999999999</v>
      </c>
      <c r="C12">
        <v>0.59</v>
      </c>
    </row>
    <row r="13" spans="1:3" x14ac:dyDescent="0.25">
      <c r="A13">
        <v>1986</v>
      </c>
      <c r="B13">
        <v>0.71199999999999997</v>
      </c>
      <c r="C13">
        <v>0.66</v>
      </c>
    </row>
    <row r="14" spans="1:3" x14ac:dyDescent="0.25">
      <c r="A14">
        <v>1987</v>
      </c>
      <c r="B14">
        <v>0.81899999999999995</v>
      </c>
      <c r="C14">
        <v>0.74</v>
      </c>
    </row>
    <row r="15" spans="1:3" x14ac:dyDescent="0.25">
      <c r="A15">
        <v>1988</v>
      </c>
      <c r="B15">
        <v>0.83099999999999996</v>
      </c>
      <c r="C15">
        <v>0.74</v>
      </c>
    </row>
    <row r="16" spans="1:3" x14ac:dyDescent="0.25">
      <c r="A16">
        <v>1989</v>
      </c>
      <c r="B16">
        <v>0.84299999999999997</v>
      </c>
      <c r="C16">
        <v>0.75</v>
      </c>
    </row>
    <row r="17" spans="1:3" x14ac:dyDescent="0.25">
      <c r="A17">
        <v>1990</v>
      </c>
      <c r="B17">
        <v>0.748</v>
      </c>
      <c r="C17">
        <v>0.67</v>
      </c>
    </row>
    <row r="18" spans="1:3" x14ac:dyDescent="0.25">
      <c r="A18">
        <v>1991</v>
      </c>
      <c r="B18">
        <v>0.86599999999999999</v>
      </c>
      <c r="C18">
        <v>0.79</v>
      </c>
    </row>
    <row r="19" spans="1:3" x14ac:dyDescent="0.25">
      <c r="A19">
        <v>1992</v>
      </c>
      <c r="B19">
        <v>0.98499999999999999</v>
      </c>
      <c r="C19">
        <v>0.88</v>
      </c>
    </row>
    <row r="20" spans="1:3" x14ac:dyDescent="0.25">
      <c r="A20">
        <v>1993</v>
      </c>
      <c r="B20">
        <v>1.151</v>
      </c>
      <c r="C20">
        <v>1</v>
      </c>
    </row>
    <row r="21" spans="1:3" x14ac:dyDescent="0.25">
      <c r="A21">
        <v>1994</v>
      </c>
      <c r="B21">
        <v>1.2889999999999999</v>
      </c>
      <c r="C21">
        <v>1.1100000000000001</v>
      </c>
    </row>
    <row r="22" spans="1:3" x14ac:dyDescent="0.25">
      <c r="A22">
        <v>1995</v>
      </c>
      <c r="B22">
        <v>1.383</v>
      </c>
      <c r="C22">
        <v>1.1599999999999999</v>
      </c>
    </row>
    <row r="23" spans="1:3" x14ac:dyDescent="0.25">
      <c r="A23">
        <v>1996</v>
      </c>
      <c r="B23">
        <v>0.99199999999999999</v>
      </c>
      <c r="C23">
        <v>0.82</v>
      </c>
    </row>
    <row r="24" spans="1:3" x14ac:dyDescent="0.25">
      <c r="A24">
        <v>1997</v>
      </c>
      <c r="B24">
        <v>1.256</v>
      </c>
      <c r="C24">
        <v>1.02</v>
      </c>
    </row>
    <row r="25" spans="1:3" x14ac:dyDescent="0.25">
      <c r="A25">
        <v>1998</v>
      </c>
      <c r="B25">
        <v>1.3879999999999999</v>
      </c>
      <c r="C25">
        <v>1.1000000000000001</v>
      </c>
    </row>
    <row r="26" spans="1:3" x14ac:dyDescent="0.25">
      <c r="A26">
        <v>1999</v>
      </c>
      <c r="B26">
        <v>1.4430000000000001</v>
      </c>
      <c r="C26">
        <v>1.1200000000000001</v>
      </c>
    </row>
    <row r="27" spans="1:3" x14ac:dyDescent="0.25">
      <c r="A27">
        <v>2000</v>
      </c>
      <c r="B27">
        <v>1.653</v>
      </c>
      <c r="C27">
        <v>1.27</v>
      </c>
    </row>
    <row r="28" spans="1:3" x14ac:dyDescent="0.25">
      <c r="A28">
        <v>2001</v>
      </c>
      <c r="B28">
        <v>1.7410000000000001</v>
      </c>
      <c r="C28">
        <v>1.32</v>
      </c>
    </row>
    <row r="29" spans="1:3" x14ac:dyDescent="0.25">
      <c r="A29">
        <v>2002</v>
      </c>
      <c r="B29">
        <v>2.073</v>
      </c>
      <c r="C29">
        <v>1.53</v>
      </c>
    </row>
    <row r="30" spans="1:3" x14ac:dyDescent="0.25">
      <c r="A30">
        <v>2003</v>
      </c>
      <c r="B30">
        <v>2.8260000000000001</v>
      </c>
      <c r="C30">
        <v>2.06</v>
      </c>
    </row>
    <row r="31" spans="1:3" x14ac:dyDescent="0.25">
      <c r="A31">
        <v>2004</v>
      </c>
      <c r="B31">
        <v>3.552</v>
      </c>
      <c r="C31">
        <v>2.54</v>
      </c>
    </row>
    <row r="32" spans="1:3" x14ac:dyDescent="0.25">
      <c r="A32">
        <v>2005</v>
      </c>
      <c r="B32">
        <v>4.0590000000000002</v>
      </c>
      <c r="C32">
        <v>2.89</v>
      </c>
    </row>
    <row r="33" spans="1:3" x14ac:dyDescent="0.25">
      <c r="A33">
        <v>2006</v>
      </c>
      <c r="B33">
        <v>5.4809999999999999</v>
      </c>
      <c r="C33">
        <v>3.86</v>
      </c>
    </row>
    <row r="34" spans="1:3" x14ac:dyDescent="0.25">
      <c r="A34">
        <v>2007</v>
      </c>
      <c r="B34">
        <v>6.8860000000000001</v>
      </c>
      <c r="C34">
        <v>4.84</v>
      </c>
    </row>
    <row r="35" spans="1:3" x14ac:dyDescent="0.25">
      <c r="A35">
        <v>2008</v>
      </c>
      <c r="B35">
        <v>9.6829999999999998</v>
      </c>
      <c r="C35">
        <v>7.01</v>
      </c>
    </row>
    <row r="36" spans="1:3" x14ac:dyDescent="0.25">
      <c r="A36">
        <v>2009</v>
      </c>
      <c r="B36">
        <v>11.037000000000001</v>
      </c>
      <c r="C36">
        <v>8</v>
      </c>
    </row>
    <row r="37" spans="1:3" x14ac:dyDescent="0.25">
      <c r="A37">
        <v>2010</v>
      </c>
      <c r="B37">
        <v>12.859</v>
      </c>
      <c r="C37">
        <v>9.33</v>
      </c>
    </row>
    <row r="38" spans="1:3" x14ac:dyDescent="0.25">
      <c r="A38">
        <v>2011</v>
      </c>
      <c r="B38">
        <v>12.893000000000001</v>
      </c>
      <c r="C38">
        <v>9.61</v>
      </c>
    </row>
    <row r="39" spans="1:3" x14ac:dyDescent="0.25">
      <c r="A39">
        <v>2012</v>
      </c>
      <c r="B39">
        <v>12.882</v>
      </c>
      <c r="C39">
        <v>9.65</v>
      </c>
    </row>
    <row r="40" spans="1:3" x14ac:dyDescent="0.25">
      <c r="A40">
        <v>2013</v>
      </c>
      <c r="B40">
        <v>13.215999999999999</v>
      </c>
      <c r="C40">
        <v>9.75</v>
      </c>
    </row>
    <row r="41" spans="1:3" x14ac:dyDescent="0.25">
      <c r="A41">
        <v>2014</v>
      </c>
      <c r="B41">
        <v>13.444000000000001</v>
      </c>
      <c r="C41">
        <v>9.83</v>
      </c>
    </row>
    <row r="42" spans="1:3" x14ac:dyDescent="0.25">
      <c r="A42">
        <v>2015</v>
      </c>
      <c r="B42">
        <v>13.946999999999999</v>
      </c>
      <c r="C42">
        <v>9.91</v>
      </c>
    </row>
    <row r="43" spans="1:3" x14ac:dyDescent="0.25">
      <c r="A43">
        <v>2016</v>
      </c>
      <c r="B43">
        <v>14.356</v>
      </c>
      <c r="C43">
        <v>10.02</v>
      </c>
    </row>
    <row r="44" spans="1:3" x14ac:dyDescent="0.25">
      <c r="A44">
        <v>2017</v>
      </c>
      <c r="B44">
        <v>14.484999999999999</v>
      </c>
      <c r="C44">
        <v>10.130000000000001</v>
      </c>
    </row>
    <row r="45" spans="1:3" x14ac:dyDescent="0.25">
      <c r="A45">
        <v>2018</v>
      </c>
      <c r="B45">
        <v>14.42</v>
      </c>
      <c r="C45">
        <v>10.08</v>
      </c>
    </row>
    <row r="46" spans="1:3" x14ac:dyDescent="0.25">
      <c r="A46">
        <v>2019</v>
      </c>
      <c r="B46">
        <v>14.552</v>
      </c>
      <c r="C46">
        <v>10.199999999999999</v>
      </c>
    </row>
    <row r="47" spans="1:3" x14ac:dyDescent="0.25">
      <c r="A47">
        <v>2020</v>
      </c>
      <c r="B47">
        <v>12.629</v>
      </c>
      <c r="C47">
        <v>10.23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>
      <selection activeCell="A6" sqref="A6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 s="2">
        <f>1-B6</f>
        <v>0.89800000000000002</v>
      </c>
      <c r="C4" s="2">
        <f t="shared" ref="C4:AF4" si="0">1-C6</f>
        <v>0.89800000000000002</v>
      </c>
      <c r="D4" s="2">
        <f t="shared" si="0"/>
        <v>0.89800000000000002</v>
      </c>
      <c r="E4" s="2">
        <f t="shared" si="0"/>
        <v>0.89800000000000002</v>
      </c>
      <c r="F4" s="2">
        <f t="shared" si="0"/>
        <v>0.89800000000000002</v>
      </c>
      <c r="G4" s="2">
        <f t="shared" si="0"/>
        <v>0.89800000000000002</v>
      </c>
      <c r="H4" s="2">
        <f t="shared" si="0"/>
        <v>0.89800000000000002</v>
      </c>
      <c r="I4" s="2">
        <f t="shared" si="0"/>
        <v>0.89800000000000002</v>
      </c>
      <c r="J4" s="2">
        <f t="shared" si="0"/>
        <v>0.89800000000000002</v>
      </c>
      <c r="K4" s="2">
        <f t="shared" si="0"/>
        <v>0.89800000000000002</v>
      </c>
      <c r="L4" s="2">
        <f t="shared" si="0"/>
        <v>0.89800000000000002</v>
      </c>
      <c r="M4" s="2">
        <f t="shared" si="0"/>
        <v>0.89800000000000002</v>
      </c>
      <c r="N4" s="2">
        <f t="shared" si="0"/>
        <v>0.89800000000000002</v>
      </c>
      <c r="O4" s="2">
        <f t="shared" si="0"/>
        <v>0.89800000000000002</v>
      </c>
      <c r="P4" s="2">
        <f t="shared" si="0"/>
        <v>0.89800000000000002</v>
      </c>
      <c r="Q4" s="2">
        <f t="shared" si="0"/>
        <v>0.89800000000000002</v>
      </c>
      <c r="R4" s="2">
        <f t="shared" si="0"/>
        <v>0.89800000000000002</v>
      </c>
      <c r="S4" s="2">
        <f t="shared" si="0"/>
        <v>0.89800000000000002</v>
      </c>
      <c r="T4" s="2">
        <f t="shared" si="0"/>
        <v>0.89800000000000002</v>
      </c>
      <c r="U4" s="2">
        <f t="shared" si="0"/>
        <v>0.89800000000000002</v>
      </c>
      <c r="V4" s="2">
        <f t="shared" si="0"/>
        <v>0.89800000000000002</v>
      </c>
      <c r="W4" s="2">
        <f t="shared" si="0"/>
        <v>0.89800000000000002</v>
      </c>
      <c r="X4" s="2">
        <f t="shared" si="0"/>
        <v>0.89800000000000002</v>
      </c>
      <c r="Y4" s="2">
        <f t="shared" si="0"/>
        <v>0.89800000000000002</v>
      </c>
      <c r="Z4" s="2">
        <f t="shared" si="0"/>
        <v>0.89800000000000002</v>
      </c>
      <c r="AA4" s="2">
        <f t="shared" si="0"/>
        <v>0.89800000000000002</v>
      </c>
      <c r="AB4" s="2">
        <f t="shared" si="0"/>
        <v>0.89800000000000002</v>
      </c>
      <c r="AC4" s="2">
        <f t="shared" si="0"/>
        <v>0.89800000000000002</v>
      </c>
      <c r="AD4" s="2">
        <f t="shared" si="0"/>
        <v>0.89800000000000002</v>
      </c>
      <c r="AE4" s="2">
        <f t="shared" si="0"/>
        <v>0.89800000000000002</v>
      </c>
      <c r="AF4" s="2">
        <f t="shared" si="0"/>
        <v>0.89800000000000002</v>
      </c>
      <c r="AG4" s="2"/>
      <c r="AH4" s="2"/>
      <c r="AI4" s="2"/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 s="2">
        <f>'EIA-fuel-ethanol-motor-gasoline'!$C$46/100</f>
        <v>0.10199999999999999</v>
      </c>
      <c r="C6" s="2">
        <f>'EIA-fuel-ethanol-motor-gasoline'!$C$46/100</f>
        <v>0.10199999999999999</v>
      </c>
      <c r="D6" s="2">
        <f>'EIA-fuel-ethanol-motor-gasoline'!$C$46/100</f>
        <v>0.10199999999999999</v>
      </c>
      <c r="E6" s="2">
        <f>'EIA-fuel-ethanol-motor-gasoline'!$C$46/100</f>
        <v>0.10199999999999999</v>
      </c>
      <c r="F6" s="2">
        <f>'EIA-fuel-ethanol-motor-gasoline'!$C$46/100</f>
        <v>0.10199999999999999</v>
      </c>
      <c r="G6" s="2">
        <f>'EIA-fuel-ethanol-motor-gasoline'!$C$46/100</f>
        <v>0.10199999999999999</v>
      </c>
      <c r="H6" s="2">
        <f>'EIA-fuel-ethanol-motor-gasoline'!$C$46/100</f>
        <v>0.10199999999999999</v>
      </c>
      <c r="I6" s="2">
        <f>'EIA-fuel-ethanol-motor-gasoline'!$C$46/100</f>
        <v>0.10199999999999999</v>
      </c>
      <c r="J6" s="2">
        <f>'EIA-fuel-ethanol-motor-gasoline'!$C$46/100</f>
        <v>0.10199999999999999</v>
      </c>
      <c r="K6" s="2">
        <f>'EIA-fuel-ethanol-motor-gasoline'!$C$46/100</f>
        <v>0.10199999999999999</v>
      </c>
      <c r="L6" s="2">
        <f>'EIA-fuel-ethanol-motor-gasoline'!$C$46/100</f>
        <v>0.10199999999999999</v>
      </c>
      <c r="M6" s="2">
        <f>'EIA-fuel-ethanol-motor-gasoline'!$C$46/100</f>
        <v>0.10199999999999999</v>
      </c>
      <c r="N6" s="2">
        <f>'EIA-fuel-ethanol-motor-gasoline'!$C$46/100</f>
        <v>0.10199999999999999</v>
      </c>
      <c r="O6" s="2">
        <f>'EIA-fuel-ethanol-motor-gasoline'!$C$46/100</f>
        <v>0.10199999999999999</v>
      </c>
      <c r="P6" s="2">
        <f>'EIA-fuel-ethanol-motor-gasoline'!$C$46/100</f>
        <v>0.10199999999999999</v>
      </c>
      <c r="Q6" s="2">
        <f>'EIA-fuel-ethanol-motor-gasoline'!$C$46/100</f>
        <v>0.10199999999999999</v>
      </c>
      <c r="R6" s="2">
        <f>'EIA-fuel-ethanol-motor-gasoline'!$C$46/100</f>
        <v>0.10199999999999999</v>
      </c>
      <c r="S6" s="2">
        <f>'EIA-fuel-ethanol-motor-gasoline'!$C$46/100</f>
        <v>0.10199999999999999</v>
      </c>
      <c r="T6" s="2">
        <f>'EIA-fuel-ethanol-motor-gasoline'!$C$46/100</f>
        <v>0.10199999999999999</v>
      </c>
      <c r="U6" s="2">
        <f>'EIA-fuel-ethanol-motor-gasoline'!$C$46/100</f>
        <v>0.10199999999999999</v>
      </c>
      <c r="V6" s="2">
        <f>'EIA-fuel-ethanol-motor-gasoline'!$C$46/100</f>
        <v>0.10199999999999999</v>
      </c>
      <c r="W6" s="2">
        <f>'EIA-fuel-ethanol-motor-gasoline'!$C$46/100</f>
        <v>0.10199999999999999</v>
      </c>
      <c r="X6" s="2">
        <f>'EIA-fuel-ethanol-motor-gasoline'!$C$46/100</f>
        <v>0.10199999999999999</v>
      </c>
      <c r="Y6" s="2">
        <f>'EIA-fuel-ethanol-motor-gasoline'!$C$46/100</f>
        <v>0.10199999999999999</v>
      </c>
      <c r="Z6" s="2">
        <f>'EIA-fuel-ethanol-motor-gasoline'!$C$46/100</f>
        <v>0.10199999999999999</v>
      </c>
      <c r="AA6" s="2">
        <f>'EIA-fuel-ethanol-motor-gasoline'!$C$46/100</f>
        <v>0.10199999999999999</v>
      </c>
      <c r="AB6" s="2">
        <f>'EIA-fuel-ethanol-motor-gasoline'!$C$46/100</f>
        <v>0.10199999999999999</v>
      </c>
      <c r="AC6" s="2">
        <f>'EIA-fuel-ethanol-motor-gasoline'!$C$46/100</f>
        <v>0.10199999999999999</v>
      </c>
      <c r="AD6" s="2">
        <f>'EIA-fuel-ethanol-motor-gasoline'!$C$46/100</f>
        <v>0.10199999999999999</v>
      </c>
      <c r="AE6" s="2">
        <f>'EIA-fuel-ethanol-motor-gasoline'!$C$46/100</f>
        <v>0.10199999999999999</v>
      </c>
      <c r="AF6" s="2">
        <f>'EIA-fuel-ethanol-motor-gasoline'!$C$46/100</f>
        <v>0.10199999999999999</v>
      </c>
      <c r="AG6" s="2"/>
      <c r="AH6" s="2"/>
      <c r="AI6" s="2"/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11"/>
  <sheetViews>
    <sheetView workbookViewId="0"/>
  </sheetViews>
  <sheetFormatPr defaultRowHeight="15" x14ac:dyDescent="0.25"/>
  <cols>
    <col min="1" max="1" width="22.5703125" customWidth="1"/>
  </cols>
  <sheetData>
    <row r="1" spans="1:32" ht="30" x14ac:dyDescent="0.25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18</v>
      </c>
      <c r="B5">
        <f>IF('Biodiesel Fraction'!$B19,1-'Biodiesel Fraction'!B30,1)</f>
        <v>0.95693602687099533</v>
      </c>
      <c r="C5">
        <f>IF('Biodiesel Fraction'!$B19,1-'Biodiesel Fraction'!C30,1)</f>
        <v>0.96202974990212975</v>
      </c>
      <c r="D5">
        <f>IF('Biodiesel Fraction'!$B19,1-'Biodiesel Fraction'!C30,1)</f>
        <v>0.96202974990212975</v>
      </c>
      <c r="E5">
        <f>IF('Biodiesel Fraction'!$B19,1-'Biodiesel Fraction'!E30,1)</f>
        <v>0.97030180064995142</v>
      </c>
      <c r="F5">
        <f>IF('Biodiesel Fraction'!$B19,1-'Biodiesel Fraction'!F30,1)</f>
        <v>0.96944545811146488</v>
      </c>
      <c r="G5">
        <f>IF('Biodiesel Fraction'!$B19,1-'Biodiesel Fraction'!G30,1)</f>
        <v>0.96939909556572357</v>
      </c>
      <c r="H5">
        <f>IF('Biodiesel Fraction'!$B19,1-'Biodiesel Fraction'!H30,1)</f>
        <v>0.96863022491401363</v>
      </c>
      <c r="I5">
        <f>IF('Biodiesel Fraction'!$B19,1-'Biodiesel Fraction'!I30,1)</f>
        <v>0.96767408632104002</v>
      </c>
      <c r="J5">
        <f>IF('Biodiesel Fraction'!$B19,1-'Biodiesel Fraction'!J30,1)</f>
        <v>0.96707364001396723</v>
      </c>
      <c r="K5">
        <f>IF('Biodiesel Fraction'!$B19,1-'Biodiesel Fraction'!K30,1)</f>
        <v>0.96602122222629105</v>
      </c>
      <c r="L5">
        <f>IF('Biodiesel Fraction'!$B19,1-'Biodiesel Fraction'!L30,1)</f>
        <v>0.96551053486482596</v>
      </c>
      <c r="M5">
        <f>IF('Biodiesel Fraction'!$B19,1-'Biodiesel Fraction'!M30,1)</f>
        <v>0.96522800683830079</v>
      </c>
      <c r="N5">
        <f>IF('Biodiesel Fraction'!$B19,1-'Biodiesel Fraction'!N30,1)</f>
        <v>0.96527658571817554</v>
      </c>
      <c r="O5">
        <f>IF('Biodiesel Fraction'!$B19,1-'Biodiesel Fraction'!O30,1)</f>
        <v>0.96543983895884766</v>
      </c>
      <c r="P5">
        <f>IF('Biodiesel Fraction'!$B19,1-'Biodiesel Fraction'!P30,1)</f>
        <v>0.96532491286540312</v>
      </c>
      <c r="Q5">
        <f>IF('Biodiesel Fraction'!$B19,1-'Biodiesel Fraction'!Q30,1)</f>
        <v>0.96551352963547843</v>
      </c>
      <c r="R5">
        <f>IF('Biodiesel Fraction'!$B19,1-'Biodiesel Fraction'!R30,1)</f>
        <v>0.9649546976408806</v>
      </c>
      <c r="S5">
        <f>IF('Biodiesel Fraction'!$B19,1-'Biodiesel Fraction'!S30,1)</f>
        <v>0.96461273461451791</v>
      </c>
      <c r="T5">
        <f>IF('Biodiesel Fraction'!$B19,1-'Biodiesel Fraction'!T30,1)</f>
        <v>0.96357327570106799</v>
      </c>
      <c r="U5">
        <f>IF('Biodiesel Fraction'!$B19,1-'Biodiesel Fraction'!U30,1)</f>
        <v>0.96332803338002682</v>
      </c>
      <c r="V5">
        <f>IF('Biodiesel Fraction'!$B19,1-'Biodiesel Fraction'!V30,1)</f>
        <v>0.95831113723241701</v>
      </c>
      <c r="W5">
        <f>IF('Biodiesel Fraction'!$B19,1-'Biodiesel Fraction'!W30,1)</f>
        <v>0.95714168835155555</v>
      </c>
      <c r="X5">
        <f>IF('Biodiesel Fraction'!$B19,1-'Biodiesel Fraction'!X30,1)</f>
        <v>0.95575396025010961</v>
      </c>
      <c r="Y5">
        <f>IF('Biodiesel Fraction'!$B19,1-'Biodiesel Fraction'!Y30,1)</f>
        <v>0.95507091817842116</v>
      </c>
      <c r="Z5">
        <f>IF('Biodiesel Fraction'!$B19,1-'Biodiesel Fraction'!Z30,1)</f>
        <v>0.95263486800058572</v>
      </c>
      <c r="AA5">
        <f>IF('Biodiesel Fraction'!$B19,1-'Biodiesel Fraction'!AA30,1)</f>
        <v>0.95167698066375228</v>
      </c>
      <c r="AB5">
        <f>IF('Biodiesel Fraction'!$B19,1-'Biodiesel Fraction'!AB30,1)</f>
        <v>0.95127308866751836</v>
      </c>
      <c r="AC5">
        <f>IF('Biodiesel Fraction'!$B19,1-'Biodiesel Fraction'!AC30,1)</f>
        <v>0.95097552832103771</v>
      </c>
      <c r="AD5">
        <f>IF('Biodiesel Fraction'!$B19,1-'Biodiesel Fraction'!AD30,1)</f>
        <v>0.95048174339206604</v>
      </c>
      <c r="AE5">
        <f>IF('Biodiesel Fraction'!$B19,1-'Biodiesel Fraction'!AE30,1)</f>
        <v>0.95021825678604743</v>
      </c>
      <c r="AF5">
        <f>IF('Biodiesel Fraction'!$B19,1-'Biodiesel Fraction'!AF30,1)</f>
        <v>0.94993350853112346</v>
      </c>
    </row>
    <row r="6" spans="1:32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21</v>
      </c>
      <c r="B7">
        <f>IF('Biodiesel Fraction'!$B19,'Biodiesel Fraction'!B30,0)</f>
        <v>4.306397312900468E-2</v>
      </c>
      <c r="C7">
        <f>IF('Biodiesel Fraction'!$B19,'Biodiesel Fraction'!C30,0)</f>
        <v>3.7970250097870209E-2</v>
      </c>
      <c r="D7">
        <f>IF('Biodiesel Fraction'!$B19,'Biodiesel Fraction'!C30,0)</f>
        <v>3.7970250097870209E-2</v>
      </c>
      <c r="E7">
        <f>IF('Biodiesel Fraction'!$B19,'Biodiesel Fraction'!E30,0)</f>
        <v>2.969819935004863E-2</v>
      </c>
      <c r="F7">
        <f>IF('Biodiesel Fraction'!$B19,'Biodiesel Fraction'!F30,0)</f>
        <v>3.0554541888535118E-2</v>
      </c>
      <c r="G7">
        <f>IF('Biodiesel Fraction'!$B19,'Biodiesel Fraction'!G30,0)</f>
        <v>3.0600904434276436E-2</v>
      </c>
      <c r="H7">
        <f>IF('Biodiesel Fraction'!$B19,'Biodiesel Fraction'!H30,0)</f>
        <v>3.1369775085986394E-2</v>
      </c>
      <c r="I7">
        <f>IF('Biodiesel Fraction'!$B19,'Biodiesel Fraction'!I30,0)</f>
        <v>3.2325913678960011E-2</v>
      </c>
      <c r="J7">
        <f>IF('Biodiesel Fraction'!$B19,'Biodiesel Fraction'!J30,0)</f>
        <v>3.292635998603273E-2</v>
      </c>
      <c r="K7">
        <f>IF('Biodiesel Fraction'!$B19,'Biodiesel Fraction'!K30,0)</f>
        <v>3.3978777773708967E-2</v>
      </c>
      <c r="L7">
        <f>IF('Biodiesel Fraction'!$B19,'Biodiesel Fraction'!L30,0)</f>
        <v>3.4489465135174049E-2</v>
      </c>
      <c r="M7">
        <f>IF('Biodiesel Fraction'!$B19,'Biodiesel Fraction'!M30,0)</f>
        <v>3.4771993161699204E-2</v>
      </c>
      <c r="N7">
        <f>IF('Biodiesel Fraction'!$B19,'Biodiesel Fraction'!N30,0)</f>
        <v>3.4723414281824419E-2</v>
      </c>
      <c r="O7">
        <f>IF('Biodiesel Fraction'!$B19,'Biodiesel Fraction'!O30,0)</f>
        <v>3.4560161041152289E-2</v>
      </c>
      <c r="P7">
        <f>IF('Biodiesel Fraction'!$B19,'Biodiesel Fraction'!P30,0)</f>
        <v>3.4675087134596848E-2</v>
      </c>
      <c r="Q7">
        <f>IF('Biodiesel Fraction'!$B19,'Biodiesel Fraction'!Q30,0)</f>
        <v>3.4486470364521515E-2</v>
      </c>
      <c r="R7">
        <f>IF('Biodiesel Fraction'!$B19,'Biodiesel Fraction'!R30,0)</f>
        <v>3.504530235911938E-2</v>
      </c>
      <c r="S7">
        <f>IF('Biodiesel Fraction'!$B19,'Biodiesel Fraction'!S30,0)</f>
        <v>3.5387265385482113E-2</v>
      </c>
      <c r="T7">
        <f>IF('Biodiesel Fraction'!$B19,'Biodiesel Fraction'!T30,0)</f>
        <v>3.6426724298931963E-2</v>
      </c>
      <c r="U7">
        <f>IF('Biodiesel Fraction'!$B19,'Biodiesel Fraction'!U30,0)</f>
        <v>3.6671966619973149E-2</v>
      </c>
      <c r="V7">
        <f>IF('Biodiesel Fraction'!$B19,'Biodiesel Fraction'!V30,0)</f>
        <v>4.1688862767583011E-2</v>
      </c>
      <c r="W7">
        <f>IF('Biodiesel Fraction'!$B19,'Biodiesel Fraction'!W30,0)</f>
        <v>4.2858311648444496E-2</v>
      </c>
      <c r="X7">
        <f>IF('Biodiesel Fraction'!$B19,'Biodiesel Fraction'!X30,0)</f>
        <v>4.4246039749890352E-2</v>
      </c>
      <c r="Y7">
        <f>IF('Biodiesel Fraction'!$B19,'Biodiesel Fraction'!Y30,0)</f>
        <v>4.4929081821578815E-2</v>
      </c>
      <c r="Z7">
        <f>IF('Biodiesel Fraction'!$B19,'Biodiesel Fraction'!Z30,0)</f>
        <v>4.7365131999414306E-2</v>
      </c>
      <c r="AA7">
        <f>IF('Biodiesel Fraction'!$B19,'Biodiesel Fraction'!AA30,0)</f>
        <v>4.8323019336247747E-2</v>
      </c>
      <c r="AB7">
        <f>IF('Biodiesel Fraction'!$B19,'Biodiesel Fraction'!AB30,0)</f>
        <v>4.8726911332481637E-2</v>
      </c>
      <c r="AC7">
        <f>IF('Biodiesel Fraction'!$B19,'Biodiesel Fraction'!AC30,0)</f>
        <v>4.9024471678962296E-2</v>
      </c>
      <c r="AD7">
        <f>IF('Biodiesel Fraction'!$B19,'Biodiesel Fraction'!AD30,0)</f>
        <v>4.951825660793395E-2</v>
      </c>
      <c r="AE7">
        <f>IF('Biodiesel Fraction'!$B19,'Biodiesel Fraction'!AE30,0)</f>
        <v>4.9781743213952609E-2</v>
      </c>
      <c r="AF7">
        <f>IF('Biodiesel Fraction'!$B19,'Biodiesel Fraction'!AF30,0)</f>
        <v>5.0066491468876512E-2</v>
      </c>
    </row>
    <row r="8" spans="1:32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11"/>
  <sheetViews>
    <sheetView topLeftCell="D1" workbookViewId="0">
      <selection activeCell="AF1" sqref="AF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2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 s="2">
        <f>'AEO 2021 36'!E24/SUM('AEO 2021 36'!E24:E25)*(1-B2)</f>
        <v>0.44565184858584317</v>
      </c>
      <c r="C4" s="2">
        <f>'AEO 2021 36'!F24/SUM('AEO 2021 36'!F24:F25)*(1-C2)</f>
        <v>0.44526787609178858</v>
      </c>
      <c r="D4" s="2">
        <f>'AEO 2021 36'!G24/SUM('AEO 2021 36'!G24:G25)*(1-D2)</f>
        <v>0.44527367568824283</v>
      </c>
      <c r="E4" s="2">
        <f>'AEO 2021 36'!H24/SUM('AEO 2021 36'!H24:H25)*(1-E2)</f>
        <v>0.44487108230963962</v>
      </c>
      <c r="F4" s="2">
        <f>'AEO 2021 36'!I24/SUM('AEO 2021 36'!I24:I25)*(1-F2)</f>
        <v>0.44467077134417093</v>
      </c>
      <c r="G4" s="2">
        <f>'AEO 2021 36'!J24/SUM('AEO 2021 36'!J24:J25)*(1-G2)</f>
        <v>0.44447338864831021</v>
      </c>
      <c r="H4" s="2">
        <f>'AEO 2021 36'!K24/SUM('AEO 2021 36'!K24:K25)*(1-H2)</f>
        <v>0.44430430964504819</v>
      </c>
      <c r="I4" s="2">
        <f>'AEO 2021 36'!L24/SUM('AEO 2021 36'!L24:L25)*(1-I2)</f>
        <v>0.44416306758890939</v>
      </c>
      <c r="J4" s="2">
        <f>'AEO 2021 36'!M24/SUM('AEO 2021 36'!M24:M25)*(1-J2)</f>
        <v>0.44401328439679</v>
      </c>
      <c r="K4" s="2">
        <f>'AEO 2021 36'!N24/SUM('AEO 2021 36'!N24:N25)*(1-K2)</f>
        <v>0.44385447347882145</v>
      </c>
      <c r="L4" s="2">
        <f>'AEO 2021 36'!O24/SUM('AEO 2021 36'!O24:O25)*(1-L2)</f>
        <v>0.44368375958691653</v>
      </c>
      <c r="M4" s="2">
        <f>'AEO 2021 36'!P24/SUM('AEO 2021 36'!P24:P25)*(1-M2)</f>
        <v>0.44347803489391291</v>
      </c>
      <c r="N4" s="2">
        <f>'AEO 2021 36'!Q24/SUM('AEO 2021 36'!Q24:Q25)*(1-N2)</f>
        <v>0.4432689135610296</v>
      </c>
      <c r="O4" s="2">
        <f>'AEO 2021 36'!R24/SUM('AEO 2021 36'!R24:R25)*(1-O2)</f>
        <v>0.44304117344762167</v>
      </c>
      <c r="P4" s="2">
        <f>'AEO 2021 36'!S24/SUM('AEO 2021 36'!S24:S25)*(1-P2)</f>
        <v>0.44280809787389253</v>
      </c>
      <c r="Q4" s="2">
        <f>'AEO 2021 36'!T24/SUM('AEO 2021 36'!T24:T25)*(1-Q2)</f>
        <v>0.44251801653055917</v>
      </c>
      <c r="R4" s="2">
        <f>'AEO 2021 36'!U24/SUM('AEO 2021 36'!U24:U25)*(1-R2)</f>
        <v>0.44223128542173734</v>
      </c>
      <c r="S4" s="2">
        <f>'AEO 2021 36'!V24/SUM('AEO 2021 36'!V24:V25)*(1-S2)</f>
        <v>0.44193304418426882</v>
      </c>
      <c r="T4" s="2">
        <f>'AEO 2021 36'!W24/SUM('AEO 2021 36'!W24:W25)*(1-T2)</f>
        <v>0.44162583630119123</v>
      </c>
      <c r="U4" s="2">
        <f>'AEO 2021 36'!X24/SUM('AEO 2021 36'!X24:X25)*(1-U2)</f>
        <v>0.44128120457304976</v>
      </c>
      <c r="V4" s="2">
        <f>'AEO 2021 36'!Y24/SUM('AEO 2021 36'!Y24:Y25)*(1-V2)</f>
        <v>0.440930053348149</v>
      </c>
      <c r="W4" s="2">
        <f>'AEO 2021 36'!Z24/SUM('AEO 2021 36'!Z24:Z25)*(1-W2)</f>
        <v>0.44056845806604839</v>
      </c>
      <c r="X4" s="2">
        <f>'AEO 2021 36'!AA24/SUM('AEO 2021 36'!AA24:AA25)*(1-X2)</f>
        <v>0.44018525829875377</v>
      </c>
      <c r="Y4" s="2">
        <f>'AEO 2021 36'!AB24/SUM('AEO 2021 36'!AB24:AB25)*(1-Y2)</f>
        <v>0.43979917006640801</v>
      </c>
      <c r="Z4" s="2">
        <f>'AEO 2021 36'!AC24/SUM('AEO 2021 36'!AC24:AC25)*(1-Z2)</f>
        <v>0.43939453441195248</v>
      </c>
      <c r="AA4" s="2">
        <f>'AEO 2021 36'!AD24/SUM('AEO 2021 36'!AD24:AD25)*(1-AA2)</f>
        <v>0.43900299018658895</v>
      </c>
      <c r="AB4" s="2">
        <f>'AEO 2021 36'!AE24/SUM('AEO 2021 36'!AE24:AE25)*(1-AB2)</f>
        <v>0.43861282321996869</v>
      </c>
      <c r="AC4" s="2">
        <f>'AEO 2021 36'!AF24/SUM('AEO 2021 36'!AF24:AF25)*(1-AC2)</f>
        <v>0.43815608854047589</v>
      </c>
      <c r="AD4" s="2">
        <f>'AEO 2021 36'!AG24/SUM('AEO 2021 36'!AG24:AG25)*(1-AD2)</f>
        <v>0.43773487192252902</v>
      </c>
      <c r="AE4" s="2">
        <f>'AEO 2021 36'!AH24/SUM('AEO 2021 36'!AH24:AH25)*(1-AE2)</f>
        <v>0.43724767545694959</v>
      </c>
      <c r="AF4" s="2">
        <f>'AEO 2021 36'!AI24/SUM('AEO 2021 36'!AI24:AI25)*(1-AF2)</f>
        <v>0.43676986718566985</v>
      </c>
      <c r="AG4" s="2"/>
      <c r="AH4" s="2"/>
      <c r="AI4" s="2"/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 s="2">
        <f>'AEO 2021 36'!E25/SUM('AEO 2021 36'!E24:E25)*(1-B2)</f>
        <v>4.3481514141567217E-3</v>
      </c>
      <c r="C6" s="2">
        <f>'AEO 2021 36'!F25/SUM('AEO 2021 36'!F24:F25)*(1-C2)</f>
        <v>4.7321239082113425E-3</v>
      </c>
      <c r="D6" s="2">
        <f>'AEO 2021 36'!G25/SUM('AEO 2021 36'!G24:G25)*(1-D2)</f>
        <v>4.7263243117571336E-3</v>
      </c>
      <c r="E6" s="2">
        <f>'AEO 2021 36'!H25/SUM('AEO 2021 36'!H24:H25)*(1-E2)</f>
        <v>5.1289176903602952E-3</v>
      </c>
      <c r="F6" s="2">
        <f>'AEO 2021 36'!I25/SUM('AEO 2021 36'!I24:I25)*(1-F2)</f>
        <v>5.3292286558290171E-3</v>
      </c>
      <c r="G6" s="2">
        <f>'AEO 2021 36'!J25/SUM('AEO 2021 36'!J24:J25)*(1-G2)</f>
        <v>5.5266113516897102E-3</v>
      </c>
      <c r="H6" s="2">
        <f>'AEO 2021 36'!K25/SUM('AEO 2021 36'!K24:K25)*(1-H2)</f>
        <v>5.6956903549517969E-3</v>
      </c>
      <c r="I6" s="2">
        <f>'AEO 2021 36'!L25/SUM('AEO 2021 36'!L24:L25)*(1-I2)</f>
        <v>5.8369324110905708E-3</v>
      </c>
      <c r="J6" s="2">
        <f>'AEO 2021 36'!M25/SUM('AEO 2021 36'!M24:M25)*(1-J2)</f>
        <v>5.9867156032098936E-3</v>
      </c>
      <c r="K6" s="2">
        <f>'AEO 2021 36'!N25/SUM('AEO 2021 36'!N24:N25)*(1-K2)</f>
        <v>6.1455265211785145E-3</v>
      </c>
      <c r="L6" s="2">
        <f>'AEO 2021 36'!O25/SUM('AEO 2021 36'!O24:O25)*(1-L2)</f>
        <v>6.3162404130834354E-3</v>
      </c>
      <c r="M6" s="2">
        <f>'AEO 2021 36'!P25/SUM('AEO 2021 36'!P24:P25)*(1-M2)</f>
        <v>6.5219651060870534E-3</v>
      </c>
      <c r="N6" s="2">
        <f>'AEO 2021 36'!Q25/SUM('AEO 2021 36'!Q24:Q25)*(1-N2)</f>
        <v>6.7310864389703799E-3</v>
      </c>
      <c r="O6" s="2">
        <f>'AEO 2021 36'!R25/SUM('AEO 2021 36'!R24:R25)*(1-O2)</f>
        <v>6.9588265523783119E-3</v>
      </c>
      <c r="P6" s="2">
        <f>'AEO 2021 36'!S25/SUM('AEO 2021 36'!S24:S25)*(1-P2)</f>
        <v>7.1919021261074483E-3</v>
      </c>
      <c r="Q6" s="2">
        <f>'AEO 2021 36'!T25/SUM('AEO 2021 36'!T24:T25)*(1-Q2)</f>
        <v>7.4819834694407894E-3</v>
      </c>
      <c r="R6" s="2">
        <f>'AEO 2021 36'!U25/SUM('AEO 2021 36'!U24:U25)*(1-R2)</f>
        <v>7.768714578262682E-3</v>
      </c>
      <c r="S6" s="2">
        <f>'AEO 2021 36'!V25/SUM('AEO 2021 36'!V24:V25)*(1-S2)</f>
        <v>8.0669558157311725E-3</v>
      </c>
      <c r="T6" s="2">
        <f>'AEO 2021 36'!W25/SUM('AEO 2021 36'!W24:W25)*(1-T2)</f>
        <v>8.374163698808678E-3</v>
      </c>
      <c r="U6" s="2">
        <f>'AEO 2021 36'!X25/SUM('AEO 2021 36'!X24:X25)*(1-U2)</f>
        <v>8.7187954269501884E-3</v>
      </c>
      <c r="V6" s="2">
        <f>'AEO 2021 36'!Y25/SUM('AEO 2021 36'!Y24:Y25)*(1-V2)</f>
        <v>9.0699466518509714E-3</v>
      </c>
      <c r="W6" s="2">
        <f>'AEO 2021 36'!Z25/SUM('AEO 2021 36'!Z24:Z25)*(1-W2)</f>
        <v>9.4315419339515653E-3</v>
      </c>
      <c r="X6" s="2">
        <f>'AEO 2021 36'!AA25/SUM('AEO 2021 36'!AA24:AA25)*(1-X2)</f>
        <v>9.8147417012461411E-3</v>
      </c>
      <c r="Y6" s="2">
        <f>'AEO 2021 36'!AB25/SUM('AEO 2021 36'!AB24:AB25)*(1-Y2)</f>
        <v>1.0200829933591934E-2</v>
      </c>
      <c r="Z6" s="2">
        <f>'AEO 2021 36'!AC25/SUM('AEO 2021 36'!AC24:AC25)*(1-Z2)</f>
        <v>1.0605465588047494E-2</v>
      </c>
      <c r="AA6" s="2">
        <f>'AEO 2021 36'!AD25/SUM('AEO 2021 36'!AD24:AD25)*(1-AA2)</f>
        <v>1.0997009813411054E-2</v>
      </c>
      <c r="AB6" s="2">
        <f>'AEO 2021 36'!AE25/SUM('AEO 2021 36'!AE24:AE25)*(1-AB2)</f>
        <v>1.1387176780031233E-2</v>
      </c>
      <c r="AC6" s="2">
        <f>'AEO 2021 36'!AF25/SUM('AEO 2021 36'!AF24:AF25)*(1-AC2)</f>
        <v>1.184391145952411E-2</v>
      </c>
      <c r="AD6" s="2">
        <f>'AEO 2021 36'!AG25/SUM('AEO 2021 36'!AG24:AG25)*(1-AD2)</f>
        <v>1.2265128077470924E-2</v>
      </c>
      <c r="AE6" s="2">
        <f>'AEO 2021 36'!AH25/SUM('AEO 2021 36'!AH24:AH25)*(1-AE2)</f>
        <v>1.2752324543050409E-2</v>
      </c>
      <c r="AF6" s="2">
        <f>'AEO 2021 36'!AI25/SUM('AEO 2021 36'!AI24:AI25)*(1-AF2)</f>
        <v>1.3230132814330097E-2</v>
      </c>
      <c r="AG6" s="2"/>
      <c r="AH6" s="2"/>
      <c r="AI6" s="2"/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topLeftCell="AD1" workbookViewId="0">
      <selection activeCell="AD1" sqref="AD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topLeftCell="F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G11"/>
  <sheetViews>
    <sheetView workbookViewId="0"/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G11"/>
  <sheetViews>
    <sheetView workbookViewId="0"/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G11"/>
  <sheetViews>
    <sheetView workbookViewId="0">
      <selection activeCell="A4" sqref="A4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 s="2">
        <f>1-B6</f>
        <v>0.89800000000000002</v>
      </c>
      <c r="C4" s="2">
        <f t="shared" ref="C4:AG4" si="0">1-C6</f>
        <v>0.89800000000000002</v>
      </c>
      <c r="D4" s="2">
        <f t="shared" si="0"/>
        <v>0.89800000000000002</v>
      </c>
      <c r="E4" s="2">
        <f t="shared" si="0"/>
        <v>0.89800000000000002</v>
      </c>
      <c r="F4" s="2">
        <f t="shared" si="0"/>
        <v>0.89800000000000002</v>
      </c>
      <c r="G4" s="2">
        <f t="shared" si="0"/>
        <v>0.89800000000000002</v>
      </c>
      <c r="H4" s="2">
        <f t="shared" si="0"/>
        <v>0.89800000000000002</v>
      </c>
      <c r="I4" s="2">
        <f t="shared" si="0"/>
        <v>0.89800000000000002</v>
      </c>
      <c r="J4" s="2">
        <f t="shared" si="0"/>
        <v>0.89800000000000002</v>
      </c>
      <c r="K4" s="2">
        <f t="shared" si="0"/>
        <v>0.89800000000000002</v>
      </c>
      <c r="L4" s="2">
        <f t="shared" si="0"/>
        <v>0.89800000000000002</v>
      </c>
      <c r="M4" s="2">
        <f t="shared" si="0"/>
        <v>0.89800000000000002</v>
      </c>
      <c r="N4" s="2">
        <f t="shared" si="0"/>
        <v>0.89800000000000002</v>
      </c>
      <c r="O4" s="2">
        <f t="shared" si="0"/>
        <v>0.89800000000000002</v>
      </c>
      <c r="P4" s="2">
        <f t="shared" si="0"/>
        <v>0.89800000000000002</v>
      </c>
      <c r="Q4" s="2">
        <f t="shared" si="0"/>
        <v>0.89800000000000002</v>
      </c>
      <c r="R4" s="2">
        <f t="shared" si="0"/>
        <v>0.89800000000000002</v>
      </c>
      <c r="S4" s="2">
        <f t="shared" si="0"/>
        <v>0.89800000000000002</v>
      </c>
      <c r="T4" s="2">
        <f t="shared" si="0"/>
        <v>0.89800000000000002</v>
      </c>
      <c r="U4" s="2">
        <f t="shared" si="0"/>
        <v>0.89800000000000002</v>
      </c>
      <c r="V4" s="2">
        <f t="shared" si="0"/>
        <v>0.89800000000000002</v>
      </c>
      <c r="W4" s="2">
        <f t="shared" si="0"/>
        <v>0.89800000000000002</v>
      </c>
      <c r="X4" s="2">
        <f t="shared" si="0"/>
        <v>0.89800000000000002</v>
      </c>
      <c r="Y4" s="2">
        <f t="shared" si="0"/>
        <v>0.89800000000000002</v>
      </c>
      <c r="Z4" s="2">
        <f t="shared" si="0"/>
        <v>0.89800000000000002</v>
      </c>
      <c r="AA4" s="2">
        <f t="shared" si="0"/>
        <v>0.89800000000000002</v>
      </c>
      <c r="AB4" s="2">
        <f t="shared" si="0"/>
        <v>0.89800000000000002</v>
      </c>
      <c r="AC4" s="2">
        <f t="shared" si="0"/>
        <v>0.89800000000000002</v>
      </c>
      <c r="AD4" s="2">
        <f t="shared" si="0"/>
        <v>0.89800000000000002</v>
      </c>
      <c r="AE4" s="2">
        <f t="shared" si="0"/>
        <v>0.89800000000000002</v>
      </c>
      <c r="AF4" s="2">
        <f t="shared" si="0"/>
        <v>0.89800000000000002</v>
      </c>
      <c r="AG4" s="2">
        <f t="shared" si="0"/>
        <v>0.89800000000000002</v>
      </c>
    </row>
    <row r="5" spans="1:33" x14ac:dyDescent="0.25">
      <c r="A5" t="s">
        <v>18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</row>
    <row r="6" spans="1:33" x14ac:dyDescent="0.25">
      <c r="A6" t="s">
        <v>19</v>
      </c>
      <c r="B6" s="2">
        <f>'EIA-fuel-ethanol-motor-gasoline'!$C$46/100</f>
        <v>0.10199999999999999</v>
      </c>
      <c r="C6" s="2">
        <f>'EIA-fuel-ethanol-motor-gasoline'!$C$46/100</f>
        <v>0.10199999999999999</v>
      </c>
      <c r="D6" s="2">
        <f>'EIA-fuel-ethanol-motor-gasoline'!$C$46/100</f>
        <v>0.10199999999999999</v>
      </c>
      <c r="E6" s="2">
        <f>'EIA-fuel-ethanol-motor-gasoline'!$C$46/100</f>
        <v>0.10199999999999999</v>
      </c>
      <c r="F6" s="2">
        <f>'EIA-fuel-ethanol-motor-gasoline'!$C$46/100</f>
        <v>0.10199999999999999</v>
      </c>
      <c r="G6" s="2">
        <f>'EIA-fuel-ethanol-motor-gasoline'!$C$46/100</f>
        <v>0.10199999999999999</v>
      </c>
      <c r="H6" s="2">
        <f>'EIA-fuel-ethanol-motor-gasoline'!$C$46/100</f>
        <v>0.10199999999999999</v>
      </c>
      <c r="I6" s="2">
        <f>'EIA-fuel-ethanol-motor-gasoline'!$C$46/100</f>
        <v>0.10199999999999999</v>
      </c>
      <c r="J6" s="2">
        <f>'EIA-fuel-ethanol-motor-gasoline'!$C$46/100</f>
        <v>0.10199999999999999</v>
      </c>
      <c r="K6" s="2">
        <f>'EIA-fuel-ethanol-motor-gasoline'!$C$46/100</f>
        <v>0.10199999999999999</v>
      </c>
      <c r="L6" s="2">
        <f>'EIA-fuel-ethanol-motor-gasoline'!$C$46/100</f>
        <v>0.10199999999999999</v>
      </c>
      <c r="M6" s="2">
        <f>'EIA-fuel-ethanol-motor-gasoline'!$C$46/100</f>
        <v>0.10199999999999999</v>
      </c>
      <c r="N6" s="2">
        <f>'EIA-fuel-ethanol-motor-gasoline'!$C$46/100</f>
        <v>0.10199999999999999</v>
      </c>
      <c r="O6" s="2">
        <f>'EIA-fuel-ethanol-motor-gasoline'!$C$46/100</f>
        <v>0.10199999999999999</v>
      </c>
      <c r="P6" s="2">
        <f>'EIA-fuel-ethanol-motor-gasoline'!$C$46/100</f>
        <v>0.10199999999999999</v>
      </c>
      <c r="Q6" s="2">
        <f>'EIA-fuel-ethanol-motor-gasoline'!$C$46/100</f>
        <v>0.10199999999999999</v>
      </c>
      <c r="R6" s="2">
        <f>'EIA-fuel-ethanol-motor-gasoline'!$C$46/100</f>
        <v>0.10199999999999999</v>
      </c>
      <c r="S6" s="2">
        <f>'EIA-fuel-ethanol-motor-gasoline'!$C$46/100</f>
        <v>0.10199999999999999</v>
      </c>
      <c r="T6" s="2">
        <f>'EIA-fuel-ethanol-motor-gasoline'!$C$46/100</f>
        <v>0.10199999999999999</v>
      </c>
      <c r="U6" s="2">
        <f>'EIA-fuel-ethanol-motor-gasoline'!$C$46/100</f>
        <v>0.10199999999999999</v>
      </c>
      <c r="V6" s="2">
        <f>'EIA-fuel-ethanol-motor-gasoline'!$C$46/100</f>
        <v>0.10199999999999999</v>
      </c>
      <c r="W6" s="2">
        <f>'EIA-fuel-ethanol-motor-gasoline'!$C$46/100</f>
        <v>0.10199999999999999</v>
      </c>
      <c r="X6" s="2">
        <f>'EIA-fuel-ethanol-motor-gasoline'!$C$46/100</f>
        <v>0.10199999999999999</v>
      </c>
      <c r="Y6" s="2">
        <f>'EIA-fuel-ethanol-motor-gasoline'!$C$46/100</f>
        <v>0.10199999999999999</v>
      </c>
      <c r="Z6" s="2">
        <f>'EIA-fuel-ethanol-motor-gasoline'!$C$46/100</f>
        <v>0.10199999999999999</v>
      </c>
      <c r="AA6" s="2">
        <f>'EIA-fuel-ethanol-motor-gasoline'!$C$46/100</f>
        <v>0.10199999999999999</v>
      </c>
      <c r="AB6" s="2">
        <f>'EIA-fuel-ethanol-motor-gasoline'!$C$46/100</f>
        <v>0.10199999999999999</v>
      </c>
      <c r="AC6" s="2">
        <f>'EIA-fuel-ethanol-motor-gasoline'!$C$46/100</f>
        <v>0.10199999999999999</v>
      </c>
      <c r="AD6" s="2">
        <f>'EIA-fuel-ethanol-motor-gasoline'!$C$46/100</f>
        <v>0.10199999999999999</v>
      </c>
      <c r="AE6" s="2">
        <f>'EIA-fuel-ethanol-motor-gasoline'!$C$46/100</f>
        <v>0.10199999999999999</v>
      </c>
      <c r="AF6" s="2">
        <f>'EIA-fuel-ethanol-motor-gasoline'!$C$46/100</f>
        <v>0.10199999999999999</v>
      </c>
      <c r="AG6" s="2">
        <f>'EIA-fuel-ethanol-motor-gasoline'!$C$46/100</f>
        <v>0.10199999999999999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C157-5C71-4688-AD1A-890BF044EAA2}">
  <dimension ref="A1:AG2841"/>
  <sheetViews>
    <sheetView topLeftCell="B1" workbookViewId="0">
      <selection activeCell="B10" sqref="B10:AG67"/>
    </sheetView>
  </sheetViews>
  <sheetFormatPr defaultRowHeight="15" x14ac:dyDescent="0.25"/>
  <cols>
    <col min="1" max="1" width="21.42578125" hidden="1" customWidth="1"/>
    <col min="2" max="2" width="46.7109375" customWidth="1"/>
  </cols>
  <sheetData>
    <row r="1" spans="1:33" ht="15" customHeight="1" thickBot="1" x14ac:dyDescent="0.3">
      <c r="B1" s="18" t="s">
        <v>435</v>
      </c>
      <c r="C1" s="19">
        <v>2021</v>
      </c>
      <c r="D1" s="19">
        <v>2022</v>
      </c>
      <c r="E1" s="19">
        <v>2023</v>
      </c>
      <c r="F1" s="19">
        <v>2024</v>
      </c>
      <c r="G1" s="19">
        <v>2025</v>
      </c>
      <c r="H1" s="19">
        <v>2026</v>
      </c>
      <c r="I1" s="19">
        <v>2027</v>
      </c>
      <c r="J1" s="19">
        <v>2028</v>
      </c>
      <c r="K1" s="19">
        <v>2029</v>
      </c>
      <c r="L1" s="19">
        <v>2030</v>
      </c>
      <c r="M1" s="19">
        <v>2031</v>
      </c>
      <c r="N1" s="19">
        <v>2032</v>
      </c>
      <c r="O1" s="19">
        <v>2033</v>
      </c>
      <c r="P1" s="19">
        <v>2034</v>
      </c>
      <c r="Q1" s="19">
        <v>2035</v>
      </c>
      <c r="R1" s="19">
        <v>2036</v>
      </c>
      <c r="S1" s="19">
        <v>2037</v>
      </c>
      <c r="T1" s="19">
        <v>2038</v>
      </c>
      <c r="U1" s="19">
        <v>2039</v>
      </c>
      <c r="V1" s="19">
        <v>2040</v>
      </c>
      <c r="W1" s="19">
        <v>2041</v>
      </c>
      <c r="X1" s="19">
        <v>2042</v>
      </c>
      <c r="Y1" s="19">
        <v>2043</v>
      </c>
      <c r="Z1" s="19">
        <v>2044</v>
      </c>
      <c r="AA1" s="19">
        <v>2045</v>
      </c>
      <c r="AB1" s="19">
        <v>2046</v>
      </c>
      <c r="AC1" s="19">
        <v>2047</v>
      </c>
      <c r="AD1" s="19">
        <v>2048</v>
      </c>
      <c r="AE1" s="19">
        <v>2049</v>
      </c>
      <c r="AF1" s="19">
        <v>2050</v>
      </c>
    </row>
    <row r="2" spans="1:33" ht="15" customHeight="1" thickTop="1" x14ac:dyDescent="0.25"/>
    <row r="3" spans="1:33" ht="15" customHeight="1" x14ac:dyDescent="0.25">
      <c r="C3" s="20" t="s">
        <v>436</v>
      </c>
      <c r="D3" s="20" t="s">
        <v>437</v>
      </c>
      <c r="E3" s="20"/>
      <c r="F3" s="20"/>
      <c r="G3" s="20"/>
    </row>
    <row r="4" spans="1:33" ht="15" customHeight="1" x14ac:dyDescent="0.25">
      <c r="C4" s="20" t="s">
        <v>438</v>
      </c>
      <c r="D4" s="20" t="s">
        <v>439</v>
      </c>
      <c r="E4" s="20"/>
      <c r="F4" s="20"/>
      <c r="G4" s="20" t="s">
        <v>440</v>
      </c>
    </row>
    <row r="5" spans="1:33" ht="15" customHeight="1" x14ac:dyDescent="0.25">
      <c r="C5" s="20" t="s">
        <v>441</v>
      </c>
      <c r="D5" s="20" t="s">
        <v>442</v>
      </c>
      <c r="E5" s="20"/>
      <c r="F5" s="20"/>
      <c r="G5" s="20"/>
    </row>
    <row r="6" spans="1:33" ht="15" customHeight="1" x14ac:dyDescent="0.25">
      <c r="C6" s="20" t="s">
        <v>443</v>
      </c>
      <c r="D6" s="20"/>
      <c r="E6" s="20" t="s">
        <v>444</v>
      </c>
      <c r="F6" s="20"/>
      <c r="G6" s="20"/>
    </row>
    <row r="10" spans="1:33" ht="15" customHeight="1" x14ac:dyDescent="0.25">
      <c r="A10" s="21" t="s">
        <v>445</v>
      </c>
      <c r="B10" s="22" t="s">
        <v>446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23" t="s">
        <v>447</v>
      </c>
    </row>
    <row r="11" spans="1:33" ht="15" customHeight="1" x14ac:dyDescent="0.25">
      <c r="B11" s="18" t="s">
        <v>448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23" t="s">
        <v>449</v>
      </c>
    </row>
    <row r="12" spans="1:33" ht="15" customHeight="1" x14ac:dyDescent="0.25">
      <c r="B12" s="1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23" t="s">
        <v>450</v>
      </c>
    </row>
    <row r="13" spans="1:33" ht="15" customHeight="1" thickBot="1" x14ac:dyDescent="0.3">
      <c r="B13" s="19" t="s">
        <v>451</v>
      </c>
      <c r="C13" s="19">
        <v>2021</v>
      </c>
      <c r="D13" s="19">
        <v>2022</v>
      </c>
      <c r="E13" s="19">
        <v>2023</v>
      </c>
      <c r="F13" s="19">
        <v>2024</v>
      </c>
      <c r="G13" s="19">
        <v>2025</v>
      </c>
      <c r="H13" s="19">
        <v>2026</v>
      </c>
      <c r="I13" s="19">
        <v>2027</v>
      </c>
      <c r="J13" s="19">
        <v>2028</v>
      </c>
      <c r="K13" s="19">
        <v>2029</v>
      </c>
      <c r="L13" s="19">
        <v>2030</v>
      </c>
      <c r="M13" s="19">
        <v>2031</v>
      </c>
      <c r="N13" s="19">
        <v>2032</v>
      </c>
      <c r="O13" s="19">
        <v>2033</v>
      </c>
      <c r="P13" s="19">
        <v>2034</v>
      </c>
      <c r="Q13" s="19">
        <v>2035</v>
      </c>
      <c r="R13" s="19">
        <v>2036</v>
      </c>
      <c r="S13" s="19">
        <v>2037</v>
      </c>
      <c r="T13" s="19">
        <v>2038</v>
      </c>
      <c r="U13" s="19">
        <v>2039</v>
      </c>
      <c r="V13" s="19">
        <v>2040</v>
      </c>
      <c r="W13" s="19">
        <v>2041</v>
      </c>
      <c r="X13" s="19">
        <v>2042</v>
      </c>
      <c r="Y13" s="19">
        <v>2043</v>
      </c>
      <c r="Z13" s="19">
        <v>2044</v>
      </c>
      <c r="AA13" s="19">
        <v>2045</v>
      </c>
      <c r="AB13" s="19">
        <v>2046</v>
      </c>
      <c r="AC13" s="19">
        <v>2047</v>
      </c>
      <c r="AD13" s="19">
        <v>2048</v>
      </c>
      <c r="AE13" s="19">
        <v>2049</v>
      </c>
      <c r="AF13" s="19">
        <v>2050</v>
      </c>
      <c r="AG13" s="24" t="s">
        <v>452</v>
      </c>
    </row>
    <row r="14" spans="1:33" ht="15" customHeight="1" thickTop="1" x14ac:dyDescent="0.25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</row>
    <row r="15" spans="1:33" ht="15" customHeight="1" x14ac:dyDescent="0.25">
      <c r="B15" s="25" t="s">
        <v>453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</row>
    <row r="16" spans="1:33" ht="15" customHeight="1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</row>
    <row r="17" spans="1:33" ht="15" customHeight="1" x14ac:dyDescent="0.25">
      <c r="A17" s="21" t="s">
        <v>454</v>
      </c>
      <c r="B17" s="25" t="s">
        <v>455</v>
      </c>
      <c r="C17" s="26">
        <v>0.463756</v>
      </c>
      <c r="D17" s="26">
        <v>0.48347000000000001</v>
      </c>
      <c r="E17" s="26">
        <v>0.45056499999999999</v>
      </c>
      <c r="F17" s="26">
        <v>0.44564500000000001</v>
      </c>
      <c r="G17" s="26">
        <v>0.44262699999999999</v>
      </c>
      <c r="H17" s="26">
        <v>0.43996499999999999</v>
      </c>
      <c r="I17" s="26">
        <v>0.43640200000000001</v>
      </c>
      <c r="J17" s="26">
        <v>0.43136099999999999</v>
      </c>
      <c r="K17" s="26">
        <v>0.42503099999999999</v>
      </c>
      <c r="L17" s="26">
        <v>0.41720099999999999</v>
      </c>
      <c r="M17" s="26">
        <v>0.40995500000000001</v>
      </c>
      <c r="N17" s="26">
        <v>0.40315299999999998</v>
      </c>
      <c r="O17" s="26">
        <v>0.395951</v>
      </c>
      <c r="P17" s="26">
        <v>0.38813300000000001</v>
      </c>
      <c r="Q17" s="26">
        <v>0.38009500000000002</v>
      </c>
      <c r="R17" s="26">
        <v>0.37219799999999997</v>
      </c>
      <c r="S17" s="26">
        <v>0.365149</v>
      </c>
      <c r="T17" s="26">
        <v>0.35866100000000001</v>
      </c>
      <c r="U17" s="26">
        <v>0.352049</v>
      </c>
      <c r="V17" s="26">
        <v>0.34626299999999999</v>
      </c>
      <c r="W17" s="26">
        <v>0.34099299999999999</v>
      </c>
      <c r="X17" s="26">
        <v>0.335841</v>
      </c>
      <c r="Y17" s="26">
        <v>0.331453</v>
      </c>
      <c r="Z17" s="26">
        <v>0.32778600000000002</v>
      </c>
      <c r="AA17" s="26">
        <v>0.32377099999999998</v>
      </c>
      <c r="AB17" s="26">
        <v>0.320077</v>
      </c>
      <c r="AC17" s="26">
        <v>0.31587799999999999</v>
      </c>
      <c r="AD17" s="26">
        <v>0.311247</v>
      </c>
      <c r="AE17" s="26">
        <v>0.30682100000000001</v>
      </c>
      <c r="AF17" s="26">
        <v>0.30205900000000002</v>
      </c>
      <c r="AG17" s="27">
        <v>-1.4675000000000001E-2</v>
      </c>
    </row>
    <row r="18" spans="1:33" ht="15" customHeight="1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</row>
    <row r="19" spans="1:33" ht="15" customHeight="1" x14ac:dyDescent="0.25">
      <c r="A19" s="21" t="s">
        <v>456</v>
      </c>
      <c r="B19" s="25" t="s">
        <v>457</v>
      </c>
      <c r="C19" s="26">
        <v>0.124386</v>
      </c>
      <c r="D19" s="26">
        <v>0.124386</v>
      </c>
      <c r="E19" s="26">
        <v>0.124386</v>
      </c>
      <c r="F19" s="26">
        <v>0.124386</v>
      </c>
      <c r="G19" s="26">
        <v>0.124386</v>
      </c>
      <c r="H19" s="26">
        <v>0.124386</v>
      </c>
      <c r="I19" s="26">
        <v>0.124386</v>
      </c>
      <c r="J19" s="26">
        <v>0.124386</v>
      </c>
      <c r="K19" s="26">
        <v>0.124386</v>
      </c>
      <c r="L19" s="26">
        <v>0.124386</v>
      </c>
      <c r="M19" s="26">
        <v>0.124386</v>
      </c>
      <c r="N19" s="26">
        <v>0.124386</v>
      </c>
      <c r="O19" s="26">
        <v>0.124386</v>
      </c>
      <c r="P19" s="26">
        <v>0.124386</v>
      </c>
      <c r="Q19" s="26">
        <v>0.124386</v>
      </c>
      <c r="R19" s="26">
        <v>0.124386</v>
      </c>
      <c r="S19" s="26">
        <v>0.124386</v>
      </c>
      <c r="T19" s="26">
        <v>0.124386</v>
      </c>
      <c r="U19" s="26">
        <v>0.124386</v>
      </c>
      <c r="V19" s="26">
        <v>0.124386</v>
      </c>
      <c r="W19" s="26">
        <v>0.124386</v>
      </c>
      <c r="X19" s="26">
        <v>0.124386</v>
      </c>
      <c r="Y19" s="26">
        <v>0.124386</v>
      </c>
      <c r="Z19" s="26">
        <v>0.124386</v>
      </c>
      <c r="AA19" s="26">
        <v>0.124386</v>
      </c>
      <c r="AB19" s="26">
        <v>0.124386</v>
      </c>
      <c r="AC19" s="26">
        <v>0.124386</v>
      </c>
      <c r="AD19" s="26">
        <v>0.124386</v>
      </c>
      <c r="AE19" s="26">
        <v>0.124386</v>
      </c>
      <c r="AF19" s="26">
        <v>0.124386</v>
      </c>
      <c r="AG19" s="27">
        <v>0</v>
      </c>
    </row>
    <row r="20" spans="1:33" ht="15" customHeight="1" x14ac:dyDescent="0.25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</row>
    <row r="21" spans="1:33" ht="15" customHeight="1" x14ac:dyDescent="0.25">
      <c r="A21" s="21" t="s">
        <v>458</v>
      </c>
      <c r="B21" s="25" t="s">
        <v>459</v>
      </c>
      <c r="C21" s="26">
        <v>2.4979070000000001</v>
      </c>
      <c r="D21" s="26">
        <v>2.499752</v>
      </c>
      <c r="E21" s="26">
        <v>2.4627289999999999</v>
      </c>
      <c r="F21" s="26">
        <v>2.4682279999999999</v>
      </c>
      <c r="G21" s="26">
        <v>2.47973</v>
      </c>
      <c r="H21" s="26">
        <v>2.4705279999999998</v>
      </c>
      <c r="I21" s="26">
        <v>2.4573839999999998</v>
      </c>
      <c r="J21" s="26">
        <v>2.445157</v>
      </c>
      <c r="K21" s="26">
        <v>2.4429259999999999</v>
      </c>
      <c r="L21" s="26">
        <v>2.4393919999999998</v>
      </c>
      <c r="M21" s="26">
        <v>2.430777</v>
      </c>
      <c r="N21" s="26">
        <v>2.424747</v>
      </c>
      <c r="O21" s="26">
        <v>2.4156049999999998</v>
      </c>
      <c r="P21" s="26">
        <v>2.4077639999999998</v>
      </c>
      <c r="Q21" s="26">
        <v>2.4043600000000001</v>
      </c>
      <c r="R21" s="26">
        <v>2.4005999999999998</v>
      </c>
      <c r="S21" s="26">
        <v>2.3956930000000001</v>
      </c>
      <c r="T21" s="26">
        <v>2.392309</v>
      </c>
      <c r="U21" s="26">
        <v>2.4018899999999999</v>
      </c>
      <c r="V21" s="26">
        <v>2.3981050000000002</v>
      </c>
      <c r="W21" s="26">
        <v>2.404007</v>
      </c>
      <c r="X21" s="26">
        <v>2.4096190000000002</v>
      </c>
      <c r="Y21" s="26">
        <v>2.416445</v>
      </c>
      <c r="Z21" s="26">
        <v>2.4241320000000002</v>
      </c>
      <c r="AA21" s="26">
        <v>2.4275359999999999</v>
      </c>
      <c r="AB21" s="26">
        <v>2.4389820000000002</v>
      </c>
      <c r="AC21" s="26">
        <v>2.4522210000000002</v>
      </c>
      <c r="AD21" s="26">
        <v>2.467603</v>
      </c>
      <c r="AE21" s="26">
        <v>2.474888</v>
      </c>
      <c r="AF21" s="26">
        <v>2.4993289999999999</v>
      </c>
      <c r="AG21" s="27">
        <v>2.0000000000000002E-5</v>
      </c>
    </row>
    <row r="22" spans="1:33" ht="15" customHeight="1" x14ac:dyDescent="0.25">
      <c r="A22" s="21" t="s">
        <v>460</v>
      </c>
      <c r="B22" s="28" t="s">
        <v>461</v>
      </c>
      <c r="C22" s="29">
        <v>1.0519000000000001E-2</v>
      </c>
      <c r="D22" s="29">
        <v>1.0697999999999999E-2</v>
      </c>
      <c r="E22" s="29">
        <v>1.0873000000000001E-2</v>
      </c>
      <c r="F22" s="29">
        <v>1.1042E-2</v>
      </c>
      <c r="G22" s="29">
        <v>1.1202E-2</v>
      </c>
      <c r="H22" s="29">
        <v>1.1351E-2</v>
      </c>
      <c r="I22" s="29">
        <v>1.1485E-2</v>
      </c>
      <c r="J22" s="29">
        <v>1.1603E-2</v>
      </c>
      <c r="K22" s="29">
        <v>1.1702000000000001E-2</v>
      </c>
      <c r="L22" s="29">
        <v>1.1782000000000001E-2</v>
      </c>
      <c r="M22" s="29">
        <v>1.1839000000000001E-2</v>
      </c>
      <c r="N22" s="29">
        <v>1.1873999999999999E-2</v>
      </c>
      <c r="O22" s="29">
        <v>1.1886000000000001E-2</v>
      </c>
      <c r="P22" s="29">
        <v>1.1886000000000001E-2</v>
      </c>
      <c r="Q22" s="29">
        <v>1.1886000000000001E-2</v>
      </c>
      <c r="R22" s="29">
        <v>1.1886000000000001E-2</v>
      </c>
      <c r="S22" s="29">
        <v>1.1886000000000001E-2</v>
      </c>
      <c r="T22" s="29">
        <v>1.1886000000000001E-2</v>
      </c>
      <c r="U22" s="29">
        <v>1.1886000000000001E-2</v>
      </c>
      <c r="V22" s="29">
        <v>1.1886000000000001E-2</v>
      </c>
      <c r="W22" s="29">
        <v>1.1886000000000001E-2</v>
      </c>
      <c r="X22" s="29">
        <v>1.1886000000000001E-2</v>
      </c>
      <c r="Y22" s="29">
        <v>1.1886000000000001E-2</v>
      </c>
      <c r="Z22" s="29">
        <v>1.1886000000000001E-2</v>
      </c>
      <c r="AA22" s="29">
        <v>1.1886000000000001E-2</v>
      </c>
      <c r="AB22" s="29">
        <v>1.1886000000000001E-2</v>
      </c>
      <c r="AC22" s="29">
        <v>1.1886000000000001E-2</v>
      </c>
      <c r="AD22" s="29">
        <v>1.1886000000000001E-2</v>
      </c>
      <c r="AE22" s="29">
        <v>1.1886000000000001E-2</v>
      </c>
      <c r="AF22" s="29">
        <v>1.1886000000000001E-2</v>
      </c>
      <c r="AG22" s="30">
        <v>4.2199999999999998E-3</v>
      </c>
    </row>
    <row r="23" spans="1:33" ht="15" customHeight="1" x14ac:dyDescent="0.25">
      <c r="A23" s="21" t="s">
        <v>462</v>
      </c>
      <c r="B23" s="28" t="s">
        <v>463</v>
      </c>
      <c r="C23" s="29">
        <v>0.156335</v>
      </c>
      <c r="D23" s="29">
        <v>0.16098199999999999</v>
      </c>
      <c r="E23" s="29">
        <v>0.16161700000000001</v>
      </c>
      <c r="F23" s="29">
        <v>0.163054</v>
      </c>
      <c r="G23" s="29">
        <v>0.163742</v>
      </c>
      <c r="H23" s="29">
        <v>0.163747</v>
      </c>
      <c r="I23" s="29">
        <v>0.16350700000000001</v>
      </c>
      <c r="J23" s="29">
        <v>0.16244800000000001</v>
      </c>
      <c r="K23" s="29">
        <v>0.16164799999999999</v>
      </c>
      <c r="L23" s="29">
        <v>0.161553</v>
      </c>
      <c r="M23" s="29">
        <v>0.161466</v>
      </c>
      <c r="N23" s="29">
        <v>0.16103300000000001</v>
      </c>
      <c r="O23" s="29">
        <v>0.160912</v>
      </c>
      <c r="P23" s="29">
        <v>0.16090399999999999</v>
      </c>
      <c r="Q23" s="29">
        <v>0.160634</v>
      </c>
      <c r="R23" s="29">
        <v>0.160223</v>
      </c>
      <c r="S23" s="29">
        <v>0.15968499999999999</v>
      </c>
      <c r="T23" s="29">
        <v>0.159299</v>
      </c>
      <c r="U23" s="29">
        <v>0.15911</v>
      </c>
      <c r="V23" s="29">
        <v>0.15976899999999999</v>
      </c>
      <c r="W23" s="29">
        <v>0.16037499999999999</v>
      </c>
      <c r="X23" s="29">
        <v>0.16081400000000001</v>
      </c>
      <c r="Y23" s="29">
        <v>0.16114400000000001</v>
      </c>
      <c r="Z23" s="29">
        <v>0.16154499999999999</v>
      </c>
      <c r="AA23" s="29">
        <v>0.16166700000000001</v>
      </c>
      <c r="AB23" s="29">
        <v>0.16186600000000001</v>
      </c>
      <c r="AC23" s="29">
        <v>0.162103</v>
      </c>
      <c r="AD23" s="29">
        <v>0.162162</v>
      </c>
      <c r="AE23" s="29">
        <v>0.162352</v>
      </c>
      <c r="AF23" s="29">
        <v>0.16283600000000001</v>
      </c>
      <c r="AG23" s="30">
        <v>1.4059999999999999E-3</v>
      </c>
    </row>
    <row r="24" spans="1:33" ht="15" customHeight="1" x14ac:dyDescent="0.25">
      <c r="A24" s="21" t="s">
        <v>464</v>
      </c>
      <c r="B24" s="28" t="s">
        <v>465</v>
      </c>
      <c r="C24" s="29">
        <v>1.3895999999999999</v>
      </c>
      <c r="D24" s="29">
        <v>1.394523</v>
      </c>
      <c r="E24" s="29">
        <v>1.387926</v>
      </c>
      <c r="F24" s="29">
        <v>1.391842</v>
      </c>
      <c r="G24" s="29">
        <v>1.3945620000000001</v>
      </c>
      <c r="H24" s="29">
        <v>1.3837029999999999</v>
      </c>
      <c r="I24" s="29">
        <v>1.370393</v>
      </c>
      <c r="J24" s="29">
        <v>1.3586769999999999</v>
      </c>
      <c r="K24" s="29">
        <v>1.350055</v>
      </c>
      <c r="L24" s="29">
        <v>1.3438920000000001</v>
      </c>
      <c r="M24" s="29">
        <v>1.3314969999999999</v>
      </c>
      <c r="N24" s="29">
        <v>1.3226830000000001</v>
      </c>
      <c r="O24" s="29">
        <v>1.311034</v>
      </c>
      <c r="P24" s="29">
        <v>1.2997529999999999</v>
      </c>
      <c r="Q24" s="29">
        <v>1.2910090000000001</v>
      </c>
      <c r="R24" s="29">
        <v>1.2838620000000001</v>
      </c>
      <c r="S24" s="29">
        <v>1.2745789999999999</v>
      </c>
      <c r="T24" s="29">
        <v>1.2661659999999999</v>
      </c>
      <c r="U24" s="29">
        <v>1.26142</v>
      </c>
      <c r="V24" s="29">
        <v>1.256494</v>
      </c>
      <c r="W24" s="29">
        <v>1.2528030000000001</v>
      </c>
      <c r="X24" s="29">
        <v>1.252016</v>
      </c>
      <c r="Y24" s="29">
        <v>1.250578</v>
      </c>
      <c r="Z24" s="29">
        <v>1.2410410000000001</v>
      </c>
      <c r="AA24" s="29">
        <v>1.234613</v>
      </c>
      <c r="AB24" s="29">
        <v>1.234945</v>
      </c>
      <c r="AC24" s="29">
        <v>1.236191</v>
      </c>
      <c r="AD24" s="29">
        <v>1.2394149999999999</v>
      </c>
      <c r="AE24" s="29">
        <v>1.2338100000000001</v>
      </c>
      <c r="AF24" s="29">
        <v>1.241606</v>
      </c>
      <c r="AG24" s="30">
        <v>-3.8760000000000001E-3</v>
      </c>
    </row>
    <row r="25" spans="1:33" ht="15" customHeight="1" x14ac:dyDescent="0.25">
      <c r="A25" s="21" t="s">
        <v>466</v>
      </c>
      <c r="B25" s="28" t="s">
        <v>467</v>
      </c>
      <c r="C25" s="29">
        <v>0.94145299999999998</v>
      </c>
      <c r="D25" s="29">
        <v>0.93354899999999996</v>
      </c>
      <c r="E25" s="29">
        <v>0.90231399999999995</v>
      </c>
      <c r="F25" s="29">
        <v>0.90228900000000001</v>
      </c>
      <c r="G25" s="29">
        <v>0.91022400000000003</v>
      </c>
      <c r="H25" s="29">
        <v>0.91172600000000004</v>
      </c>
      <c r="I25" s="29">
        <v>0.911999</v>
      </c>
      <c r="J25" s="29">
        <v>0.91242900000000005</v>
      </c>
      <c r="K25" s="29">
        <v>0.91952</v>
      </c>
      <c r="L25" s="29">
        <v>0.92216600000000004</v>
      </c>
      <c r="M25" s="29">
        <v>0.92597499999999999</v>
      </c>
      <c r="N25" s="29">
        <v>0.92915800000000004</v>
      </c>
      <c r="O25" s="29">
        <v>0.93177399999999999</v>
      </c>
      <c r="P25" s="29">
        <v>0.93522300000000003</v>
      </c>
      <c r="Q25" s="29">
        <v>0.94083099999999997</v>
      </c>
      <c r="R25" s="29">
        <v>0.94462900000000005</v>
      </c>
      <c r="S25" s="29">
        <v>0.94954400000000005</v>
      </c>
      <c r="T25" s="29">
        <v>0.95495799999999997</v>
      </c>
      <c r="U25" s="29">
        <v>0.96947399999999995</v>
      </c>
      <c r="V25" s="29">
        <v>0.96995699999999996</v>
      </c>
      <c r="W25" s="29">
        <v>0.97894400000000004</v>
      </c>
      <c r="X25" s="29">
        <v>0.984904</v>
      </c>
      <c r="Y25" s="29">
        <v>0.99283699999999997</v>
      </c>
      <c r="Z25" s="29">
        <v>1.0096609999999999</v>
      </c>
      <c r="AA25" s="29">
        <v>1.0193700000000001</v>
      </c>
      <c r="AB25" s="29">
        <v>1.0302849999999999</v>
      </c>
      <c r="AC25" s="29">
        <v>1.0420419999999999</v>
      </c>
      <c r="AD25" s="29">
        <v>1.054141</v>
      </c>
      <c r="AE25" s="29">
        <v>1.0668409999999999</v>
      </c>
      <c r="AF25" s="29">
        <v>1.083</v>
      </c>
      <c r="AG25" s="30">
        <v>4.8419999999999999E-3</v>
      </c>
    </row>
    <row r="26" spans="1:33" ht="15" customHeight="1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</row>
    <row r="27" spans="1:33" ht="15" customHeight="1" x14ac:dyDescent="0.25">
      <c r="A27" s="21" t="s">
        <v>468</v>
      </c>
      <c r="B27" s="25" t="s">
        <v>469</v>
      </c>
      <c r="C27" s="26">
        <v>1.481417</v>
      </c>
      <c r="D27" s="26">
        <v>1.6104449999999999</v>
      </c>
      <c r="E27" s="26">
        <v>1.570049</v>
      </c>
      <c r="F27" s="26">
        <v>1.569089</v>
      </c>
      <c r="G27" s="26">
        <v>1.567858</v>
      </c>
      <c r="H27" s="26">
        <v>1.5669150000000001</v>
      </c>
      <c r="I27" s="26">
        <v>1.565968</v>
      </c>
      <c r="J27" s="26">
        <v>1.564945</v>
      </c>
      <c r="K27" s="26">
        <v>1.5637909999999999</v>
      </c>
      <c r="L27" s="26">
        <v>1.5627169999999999</v>
      </c>
      <c r="M27" s="26">
        <v>1.5615829999999999</v>
      </c>
      <c r="N27" s="26">
        <v>1.560397</v>
      </c>
      <c r="O27" s="26">
        <v>1.55921</v>
      </c>
      <c r="P27" s="26">
        <v>1.558025</v>
      </c>
      <c r="Q27" s="26">
        <v>1.556691</v>
      </c>
      <c r="R27" s="26">
        <v>1.5555699999999999</v>
      </c>
      <c r="S27" s="26">
        <v>1.554403</v>
      </c>
      <c r="T27" s="26">
        <v>1.562646</v>
      </c>
      <c r="U27" s="26">
        <v>1.5519810000000001</v>
      </c>
      <c r="V27" s="26">
        <v>1.603966</v>
      </c>
      <c r="W27" s="26">
        <v>1.617491</v>
      </c>
      <c r="X27" s="26">
        <v>1.6310290000000001</v>
      </c>
      <c r="Y27" s="26">
        <v>1.6439649999999999</v>
      </c>
      <c r="Z27" s="26">
        <v>1.6658809999999999</v>
      </c>
      <c r="AA27" s="26">
        <v>1.681095</v>
      </c>
      <c r="AB27" s="26">
        <v>1.6955469999999999</v>
      </c>
      <c r="AC27" s="26">
        <v>1.7132080000000001</v>
      </c>
      <c r="AD27" s="26">
        <v>1.7286090000000001</v>
      </c>
      <c r="AE27" s="26">
        <v>1.751387</v>
      </c>
      <c r="AF27" s="26">
        <v>1.7635259999999999</v>
      </c>
      <c r="AG27" s="27">
        <v>6.0289999999999996E-3</v>
      </c>
    </row>
    <row r="28" spans="1:33" ht="15" customHeight="1" x14ac:dyDescent="0.25">
      <c r="A28" s="21" t="s">
        <v>470</v>
      </c>
      <c r="B28" s="28" t="s">
        <v>471</v>
      </c>
      <c r="C28" s="29">
        <v>2.0310999999999999E-2</v>
      </c>
      <c r="D28" s="29">
        <v>2.1912999999999998E-2</v>
      </c>
      <c r="E28" s="29">
        <v>2.2853999999999999E-2</v>
      </c>
      <c r="F28" s="29">
        <v>2.2658999999999999E-2</v>
      </c>
      <c r="G28" s="29">
        <v>2.2311999999999999E-2</v>
      </c>
      <c r="H28" s="29">
        <v>2.1765E-2</v>
      </c>
      <c r="I28" s="29">
        <v>2.1059999999999999E-2</v>
      </c>
      <c r="J28" s="29">
        <v>2.0353E-2</v>
      </c>
      <c r="K28" s="29">
        <v>1.9650000000000001E-2</v>
      </c>
      <c r="L28" s="29">
        <v>1.8929000000000001E-2</v>
      </c>
      <c r="M28" s="29">
        <v>1.8265E-2</v>
      </c>
      <c r="N28" s="29">
        <v>1.7572000000000001E-2</v>
      </c>
      <c r="O28" s="29">
        <v>1.6993999999999999E-2</v>
      </c>
      <c r="P28" s="29">
        <v>1.6451E-2</v>
      </c>
      <c r="Q28" s="29">
        <v>1.5987000000000001E-2</v>
      </c>
      <c r="R28" s="29">
        <v>1.5611999999999999E-2</v>
      </c>
      <c r="S28" s="29">
        <v>1.5317000000000001E-2</v>
      </c>
      <c r="T28" s="29">
        <v>1.5096999999999999E-2</v>
      </c>
      <c r="U28" s="29">
        <v>1.5055000000000001E-2</v>
      </c>
      <c r="V28" s="29">
        <v>1.4969E-2</v>
      </c>
      <c r="W28" s="29">
        <v>1.4978E-2</v>
      </c>
      <c r="X28" s="29">
        <v>1.4827E-2</v>
      </c>
      <c r="Y28" s="29">
        <v>1.4912E-2</v>
      </c>
      <c r="Z28" s="29">
        <v>1.5219E-2</v>
      </c>
      <c r="AA28" s="29">
        <v>1.5382E-2</v>
      </c>
      <c r="AB28" s="29">
        <v>1.5570000000000001E-2</v>
      </c>
      <c r="AC28" s="29">
        <v>1.5772999999999999E-2</v>
      </c>
      <c r="AD28" s="29">
        <v>1.6024E-2</v>
      </c>
      <c r="AE28" s="29">
        <v>1.6261000000000001E-2</v>
      </c>
      <c r="AF28" s="29">
        <v>1.6584000000000002E-2</v>
      </c>
      <c r="AG28" s="30">
        <v>-6.9670000000000001E-3</v>
      </c>
    </row>
    <row r="29" spans="1:33" ht="15" customHeight="1" x14ac:dyDescent="0.25">
      <c r="A29" s="21" t="s">
        <v>472</v>
      </c>
      <c r="B29" s="28" t="s">
        <v>473</v>
      </c>
      <c r="C29" s="29">
        <v>1.100133</v>
      </c>
      <c r="D29" s="29">
        <v>1.1330279999999999</v>
      </c>
      <c r="E29" s="29">
        <v>1.150814</v>
      </c>
      <c r="F29" s="29">
        <v>1.1467320000000001</v>
      </c>
      <c r="G29" s="29">
        <v>1.146603</v>
      </c>
      <c r="H29" s="29">
        <v>1.144882</v>
      </c>
      <c r="I29" s="29">
        <v>1.1416679999999999</v>
      </c>
      <c r="J29" s="29">
        <v>1.1388119999999999</v>
      </c>
      <c r="K29" s="29">
        <v>1.1363300000000001</v>
      </c>
      <c r="L29" s="29">
        <v>1.1360060000000001</v>
      </c>
      <c r="M29" s="29">
        <v>1.137384</v>
      </c>
      <c r="N29" s="29">
        <v>1.1379900000000001</v>
      </c>
      <c r="O29" s="29">
        <v>1.1402939999999999</v>
      </c>
      <c r="P29" s="29">
        <v>1.1417079999999999</v>
      </c>
      <c r="Q29" s="29">
        <v>1.1425149999999999</v>
      </c>
      <c r="R29" s="29">
        <v>1.1426909999999999</v>
      </c>
      <c r="S29" s="29">
        <v>1.144307</v>
      </c>
      <c r="T29" s="29">
        <v>1.146925</v>
      </c>
      <c r="U29" s="29">
        <v>1.1510560000000001</v>
      </c>
      <c r="V29" s="29">
        <v>1.1566959999999999</v>
      </c>
      <c r="W29" s="29">
        <v>1.1615439999999999</v>
      </c>
      <c r="X29" s="29">
        <v>1.167478</v>
      </c>
      <c r="Y29" s="29">
        <v>1.1734960000000001</v>
      </c>
      <c r="Z29" s="29">
        <v>1.180069</v>
      </c>
      <c r="AA29" s="29">
        <v>1.188302</v>
      </c>
      <c r="AB29" s="29">
        <v>1.198628</v>
      </c>
      <c r="AC29" s="29">
        <v>1.209892</v>
      </c>
      <c r="AD29" s="29">
        <v>1.2211749999999999</v>
      </c>
      <c r="AE29" s="29">
        <v>1.233298</v>
      </c>
      <c r="AF29" s="29">
        <v>1.2475719999999999</v>
      </c>
      <c r="AG29" s="30">
        <v>4.346E-3</v>
      </c>
    </row>
    <row r="30" spans="1:33" ht="15" customHeight="1" x14ac:dyDescent="0.25">
      <c r="A30" s="21" t="s">
        <v>474</v>
      </c>
      <c r="B30" s="28" t="s">
        <v>475</v>
      </c>
      <c r="C30" s="29">
        <v>0.21432399999999999</v>
      </c>
      <c r="D30" s="29">
        <v>0.24143300000000001</v>
      </c>
      <c r="E30" s="29">
        <v>0.16722400000000001</v>
      </c>
      <c r="F30" s="29">
        <v>0.17047999999999999</v>
      </c>
      <c r="G30" s="29">
        <v>0.16934299999999999</v>
      </c>
      <c r="H30" s="29">
        <v>0.17169000000000001</v>
      </c>
      <c r="I30" s="29">
        <v>0.174618</v>
      </c>
      <c r="J30" s="29">
        <v>0.17596100000000001</v>
      </c>
      <c r="K30" s="29">
        <v>0.179317</v>
      </c>
      <c r="L30" s="29">
        <v>0.17985799999999999</v>
      </c>
      <c r="M30" s="29">
        <v>0.17908299999999999</v>
      </c>
      <c r="N30" s="29">
        <v>0.17693900000000001</v>
      </c>
      <c r="O30" s="29">
        <v>0.174263</v>
      </c>
      <c r="P30" s="29">
        <v>0.17285400000000001</v>
      </c>
      <c r="Q30" s="29">
        <v>0.17030600000000001</v>
      </c>
      <c r="R30" s="29">
        <v>0.17175799999999999</v>
      </c>
      <c r="S30" s="29">
        <v>0.172233</v>
      </c>
      <c r="T30" s="29">
        <v>0.17640900000000001</v>
      </c>
      <c r="U30" s="29">
        <v>0.176813</v>
      </c>
      <c r="V30" s="29">
        <v>0.20125499999999999</v>
      </c>
      <c r="W30" s="29">
        <v>0.206369</v>
      </c>
      <c r="X30" s="29">
        <v>0.21293999999999999</v>
      </c>
      <c r="Y30" s="29">
        <v>0.216194</v>
      </c>
      <c r="Z30" s="29">
        <v>0.22775899999999999</v>
      </c>
      <c r="AA30" s="29">
        <v>0.23205300000000001</v>
      </c>
      <c r="AB30" s="29">
        <v>0.234213</v>
      </c>
      <c r="AC30" s="29">
        <v>0.23544799999999999</v>
      </c>
      <c r="AD30" s="29">
        <v>0.23696200000000001</v>
      </c>
      <c r="AE30" s="29">
        <v>0.23746800000000001</v>
      </c>
      <c r="AF30" s="29">
        <v>0.239033</v>
      </c>
      <c r="AG30" s="30">
        <v>3.7699999999999999E-3</v>
      </c>
    </row>
    <row r="31" spans="1:33" x14ac:dyDescent="0.25">
      <c r="A31" s="21" t="s">
        <v>476</v>
      </c>
      <c r="B31" s="28" t="s">
        <v>477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30" t="s">
        <v>478</v>
      </c>
    </row>
    <row r="32" spans="1:33" x14ac:dyDescent="0.25">
      <c r="A32" s="21" t="s">
        <v>479</v>
      </c>
      <c r="B32" s="28" t="s">
        <v>480</v>
      </c>
      <c r="C32" s="29">
        <v>1.2999999999999999E-5</v>
      </c>
      <c r="D32" s="29">
        <v>0</v>
      </c>
      <c r="E32" s="29">
        <v>2.9300000000000002E-4</v>
      </c>
      <c r="F32" s="29">
        <v>0</v>
      </c>
      <c r="G32" s="29">
        <v>2.9300000000000002E-4</v>
      </c>
      <c r="H32" s="29">
        <v>2.9300000000000002E-4</v>
      </c>
      <c r="I32" s="29">
        <v>2.9300000000000002E-4</v>
      </c>
      <c r="J32" s="29">
        <v>2.9300000000000002E-4</v>
      </c>
      <c r="K32" s="29">
        <v>2.9300000000000002E-4</v>
      </c>
      <c r="L32" s="29">
        <v>2.5300000000000002E-4</v>
      </c>
      <c r="M32" s="29">
        <v>0</v>
      </c>
      <c r="N32" s="29">
        <v>2.5300000000000002E-4</v>
      </c>
      <c r="O32" s="29">
        <v>2.5300000000000002E-4</v>
      </c>
      <c r="P32" s="29">
        <v>2.5300000000000002E-4</v>
      </c>
      <c r="Q32" s="29">
        <v>2.5300000000000002E-4</v>
      </c>
      <c r="R32" s="29">
        <v>2.5300000000000002E-4</v>
      </c>
      <c r="S32" s="29">
        <v>2.5300000000000002E-4</v>
      </c>
      <c r="T32" s="29">
        <v>2.5300000000000002E-4</v>
      </c>
      <c r="U32" s="29">
        <v>2.5300000000000002E-4</v>
      </c>
      <c r="V32" s="29">
        <v>2.5300000000000002E-4</v>
      </c>
      <c r="W32" s="29">
        <v>2.5300000000000002E-4</v>
      </c>
      <c r="X32" s="29">
        <v>8.1000000000000004E-5</v>
      </c>
      <c r="Y32" s="29">
        <v>2.5300000000000002E-4</v>
      </c>
      <c r="Z32" s="29">
        <v>3.1700000000000001E-4</v>
      </c>
      <c r="AA32" s="29">
        <v>3.1700000000000001E-4</v>
      </c>
      <c r="AB32" s="29">
        <v>3.1700000000000001E-4</v>
      </c>
      <c r="AC32" s="29">
        <v>3.1700000000000001E-4</v>
      </c>
      <c r="AD32" s="29">
        <v>3.1700000000000001E-4</v>
      </c>
      <c r="AE32" s="29">
        <v>3.1700000000000001E-4</v>
      </c>
      <c r="AF32" s="29">
        <v>3.1700000000000001E-4</v>
      </c>
      <c r="AG32" s="30">
        <v>0.116879</v>
      </c>
    </row>
    <row r="33" spans="1:33" x14ac:dyDescent="0.25">
      <c r="A33" s="21" t="s">
        <v>481</v>
      </c>
      <c r="B33" s="28" t="s">
        <v>482</v>
      </c>
      <c r="C33" s="29">
        <v>0.14663599999999999</v>
      </c>
      <c r="D33" s="29">
        <v>0.21407200000000001</v>
      </c>
      <c r="E33" s="29">
        <v>0.22886500000000001</v>
      </c>
      <c r="F33" s="29">
        <v>0.22921900000000001</v>
      </c>
      <c r="G33" s="29">
        <v>0.22930700000000001</v>
      </c>
      <c r="H33" s="29">
        <v>0.22828499999999999</v>
      </c>
      <c r="I33" s="29">
        <v>0.228329</v>
      </c>
      <c r="J33" s="29">
        <v>0.22952500000000001</v>
      </c>
      <c r="K33" s="29">
        <v>0.22820099999999999</v>
      </c>
      <c r="L33" s="29">
        <v>0.22767100000000001</v>
      </c>
      <c r="M33" s="29">
        <v>0.226851</v>
      </c>
      <c r="N33" s="29">
        <v>0.22764400000000001</v>
      </c>
      <c r="O33" s="29">
        <v>0.227405</v>
      </c>
      <c r="P33" s="29">
        <v>0.22675899999999999</v>
      </c>
      <c r="Q33" s="29">
        <v>0.227631</v>
      </c>
      <c r="R33" s="29">
        <v>0.22525600000000001</v>
      </c>
      <c r="S33" s="29">
        <v>0.22229299999999999</v>
      </c>
      <c r="T33" s="29">
        <v>0.22396199999999999</v>
      </c>
      <c r="U33" s="29">
        <v>0.20880499999999999</v>
      </c>
      <c r="V33" s="29">
        <v>0.230793</v>
      </c>
      <c r="W33" s="29">
        <v>0.234347</v>
      </c>
      <c r="X33" s="29">
        <v>0.235703</v>
      </c>
      <c r="Y33" s="29">
        <v>0.23911099999999999</v>
      </c>
      <c r="Z33" s="29">
        <v>0.24251600000000001</v>
      </c>
      <c r="AA33" s="29">
        <v>0.24504000000000001</v>
      </c>
      <c r="AB33" s="29">
        <v>0.24682000000000001</v>
      </c>
      <c r="AC33" s="29">
        <v>0.251778</v>
      </c>
      <c r="AD33" s="29">
        <v>0.25413200000000002</v>
      </c>
      <c r="AE33" s="29">
        <v>0.26404300000000003</v>
      </c>
      <c r="AF33" s="29">
        <v>0.260021</v>
      </c>
      <c r="AG33" s="30">
        <v>1.9948E-2</v>
      </c>
    </row>
    <row r="34" spans="1:33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</row>
    <row r="35" spans="1:33" x14ac:dyDescent="0.25">
      <c r="A35" s="21" t="s">
        <v>483</v>
      </c>
      <c r="B35" s="25" t="s">
        <v>484</v>
      </c>
      <c r="C35" s="26">
        <v>7.1658989999999996</v>
      </c>
      <c r="D35" s="26">
        <v>7.957973</v>
      </c>
      <c r="E35" s="26">
        <v>8.6218009999999996</v>
      </c>
      <c r="F35" s="26">
        <v>9.6045020000000001</v>
      </c>
      <c r="G35" s="26">
        <v>10.132751000000001</v>
      </c>
      <c r="H35" s="26">
        <v>10.386398</v>
      </c>
      <c r="I35" s="26">
        <v>10.870666999999999</v>
      </c>
      <c r="J35" s="26">
        <v>11.073535</v>
      </c>
      <c r="K35" s="26">
        <v>11.269928999999999</v>
      </c>
      <c r="L35" s="26">
        <v>11.62693</v>
      </c>
      <c r="M35" s="26">
        <v>11.869317000000001</v>
      </c>
      <c r="N35" s="26">
        <v>12.103277</v>
      </c>
      <c r="O35" s="26">
        <v>12.350208</v>
      </c>
      <c r="P35" s="26">
        <v>12.894691</v>
      </c>
      <c r="Q35" s="26">
        <v>13.593411</v>
      </c>
      <c r="R35" s="26">
        <v>13.960817</v>
      </c>
      <c r="S35" s="26">
        <v>14.105289000000001</v>
      </c>
      <c r="T35" s="26">
        <v>14.121117</v>
      </c>
      <c r="U35" s="26">
        <v>14.167868</v>
      </c>
      <c r="V35" s="26">
        <v>14.237584999999999</v>
      </c>
      <c r="W35" s="26">
        <v>14.331358</v>
      </c>
      <c r="X35" s="26">
        <v>14.441494</v>
      </c>
      <c r="Y35" s="26">
        <v>14.552269000000001</v>
      </c>
      <c r="Z35" s="26">
        <v>14.713739</v>
      </c>
      <c r="AA35" s="26">
        <v>14.919385999999999</v>
      </c>
      <c r="AB35" s="26">
        <v>15.031077</v>
      </c>
      <c r="AC35" s="26">
        <v>15.18826</v>
      </c>
      <c r="AD35" s="26">
        <v>15.348875</v>
      </c>
      <c r="AE35" s="26">
        <v>15.485014</v>
      </c>
      <c r="AF35" s="26">
        <v>15.555766</v>
      </c>
      <c r="AG35" s="27">
        <v>2.7088000000000001E-2</v>
      </c>
    </row>
    <row r="36" spans="1:33" x14ac:dyDescent="0.25">
      <c r="A36" s="21" t="s">
        <v>485</v>
      </c>
      <c r="B36" s="28" t="s">
        <v>461</v>
      </c>
      <c r="C36" s="29">
        <v>2.2780100000000001</v>
      </c>
      <c r="D36" s="29">
        <v>2.3858329999999999</v>
      </c>
      <c r="E36" s="29">
        <v>2.509503</v>
      </c>
      <c r="F36" s="29">
        <v>2.5965400000000001</v>
      </c>
      <c r="G36" s="29">
        <v>2.5511010000000001</v>
      </c>
      <c r="H36" s="29">
        <v>2.5221640000000001</v>
      </c>
      <c r="I36" s="29">
        <v>2.5033150000000002</v>
      </c>
      <c r="J36" s="29">
        <v>2.4828769999999998</v>
      </c>
      <c r="K36" s="29">
        <v>2.4709270000000001</v>
      </c>
      <c r="L36" s="29">
        <v>2.4596140000000002</v>
      </c>
      <c r="M36" s="29">
        <v>2.4449320000000001</v>
      </c>
      <c r="N36" s="29">
        <v>2.4382100000000002</v>
      </c>
      <c r="O36" s="29">
        <v>2.4246259999999999</v>
      </c>
      <c r="P36" s="29">
        <v>2.4152149999999999</v>
      </c>
      <c r="Q36" s="29">
        <v>2.3987189999999998</v>
      </c>
      <c r="R36" s="29">
        <v>2.385138</v>
      </c>
      <c r="S36" s="29">
        <v>2.3807779999999998</v>
      </c>
      <c r="T36" s="29">
        <v>2.3697720000000002</v>
      </c>
      <c r="U36" s="29">
        <v>2.3649170000000002</v>
      </c>
      <c r="V36" s="29">
        <v>2.3582540000000001</v>
      </c>
      <c r="W36" s="29">
        <v>2.3502109999999998</v>
      </c>
      <c r="X36" s="29">
        <v>2.3423039999999999</v>
      </c>
      <c r="Y36" s="29">
        <v>2.3308149999999999</v>
      </c>
      <c r="Z36" s="29">
        <v>2.3251050000000002</v>
      </c>
      <c r="AA36" s="29">
        <v>2.3132440000000001</v>
      </c>
      <c r="AB36" s="29">
        <v>2.3065570000000002</v>
      </c>
      <c r="AC36" s="29">
        <v>2.2971409999999999</v>
      </c>
      <c r="AD36" s="29">
        <v>2.292948</v>
      </c>
      <c r="AE36" s="29">
        <v>2.2833480000000002</v>
      </c>
      <c r="AF36" s="29">
        <v>2.2628020000000002</v>
      </c>
      <c r="AG36" s="30">
        <v>-2.31E-4</v>
      </c>
    </row>
    <row r="37" spans="1:33" x14ac:dyDescent="0.25">
      <c r="A37" s="21" t="s">
        <v>486</v>
      </c>
      <c r="B37" s="28" t="s">
        <v>487</v>
      </c>
      <c r="C37" s="29">
        <v>0.139767</v>
      </c>
      <c r="D37" s="29">
        <v>0.14014399999999999</v>
      </c>
      <c r="E37" s="29">
        <v>0.13980200000000001</v>
      </c>
      <c r="F37" s="29">
        <v>0.13855100000000001</v>
      </c>
      <c r="G37" s="29">
        <v>0.143571</v>
      </c>
      <c r="H37" s="29">
        <v>0.15076500000000001</v>
      </c>
      <c r="I37" s="29">
        <v>0.15673000000000001</v>
      </c>
      <c r="J37" s="29">
        <v>0.162829</v>
      </c>
      <c r="K37" s="29">
        <v>0.169769</v>
      </c>
      <c r="L37" s="29">
        <v>0.175924</v>
      </c>
      <c r="M37" s="29">
        <v>0.184252</v>
      </c>
      <c r="N37" s="29">
        <v>0.19367200000000001</v>
      </c>
      <c r="O37" s="29">
        <v>0.20374400000000001</v>
      </c>
      <c r="P37" s="29">
        <v>0.21209500000000001</v>
      </c>
      <c r="Q37" s="29">
        <v>0.222163</v>
      </c>
      <c r="R37" s="29">
        <v>0.23321900000000001</v>
      </c>
      <c r="S37" s="29">
        <v>0.24243200000000001</v>
      </c>
      <c r="T37" s="29">
        <v>0.25222800000000001</v>
      </c>
      <c r="U37" s="29">
        <v>0.26079999999999998</v>
      </c>
      <c r="V37" s="29">
        <v>0.269515</v>
      </c>
      <c r="W37" s="29">
        <v>0.27698499999999998</v>
      </c>
      <c r="X37" s="29">
        <v>0.28709899999999999</v>
      </c>
      <c r="Y37" s="29">
        <v>0.29686600000000002</v>
      </c>
      <c r="Z37" s="29">
        <v>0.306427</v>
      </c>
      <c r="AA37" s="29">
        <v>0.31548300000000001</v>
      </c>
      <c r="AB37" s="29">
        <v>0.32339200000000001</v>
      </c>
      <c r="AC37" s="29">
        <v>0.33156400000000003</v>
      </c>
      <c r="AD37" s="29">
        <v>0.33912700000000001</v>
      </c>
      <c r="AE37" s="29">
        <v>0.34887400000000002</v>
      </c>
      <c r="AF37" s="29">
        <v>0.35520600000000002</v>
      </c>
      <c r="AG37" s="30">
        <v>3.2686E-2</v>
      </c>
    </row>
    <row r="38" spans="1:33" x14ac:dyDescent="0.25">
      <c r="A38" s="21" t="s">
        <v>488</v>
      </c>
      <c r="B38" s="28" t="s">
        <v>489</v>
      </c>
      <c r="C38" s="29">
        <v>0.28160299999999999</v>
      </c>
      <c r="D38" s="29">
        <v>0.27931600000000001</v>
      </c>
      <c r="E38" s="29">
        <v>0.29680400000000001</v>
      </c>
      <c r="F38" s="29">
        <v>0.30432999999999999</v>
      </c>
      <c r="G38" s="29">
        <v>0.31444100000000003</v>
      </c>
      <c r="H38" s="29">
        <v>0.325575</v>
      </c>
      <c r="I38" s="29">
        <v>0.333596</v>
      </c>
      <c r="J38" s="29">
        <v>0.33762599999999998</v>
      </c>
      <c r="K38" s="29">
        <v>0.34604299999999999</v>
      </c>
      <c r="L38" s="29">
        <v>0.355186</v>
      </c>
      <c r="M38" s="29">
        <v>0.36660500000000001</v>
      </c>
      <c r="N38" s="29">
        <v>0.37740600000000002</v>
      </c>
      <c r="O38" s="29">
        <v>0.391955</v>
      </c>
      <c r="P38" s="29">
        <v>0.40060000000000001</v>
      </c>
      <c r="Q38" s="29">
        <v>0.41507699999999997</v>
      </c>
      <c r="R38" s="29">
        <v>0.42465700000000001</v>
      </c>
      <c r="S38" s="29">
        <v>0.43516700000000003</v>
      </c>
      <c r="T38" s="29">
        <v>0.44600200000000001</v>
      </c>
      <c r="U38" s="29">
        <v>0.45142199999999999</v>
      </c>
      <c r="V38" s="29">
        <v>0.45913700000000002</v>
      </c>
      <c r="W38" s="29">
        <v>0.46873500000000001</v>
      </c>
      <c r="X38" s="29">
        <v>0.47742899999999999</v>
      </c>
      <c r="Y38" s="29">
        <v>0.48780400000000002</v>
      </c>
      <c r="Z38" s="29">
        <v>0.50263000000000002</v>
      </c>
      <c r="AA38" s="29">
        <v>0.50807199999999997</v>
      </c>
      <c r="AB38" s="29">
        <v>0.51223399999999997</v>
      </c>
      <c r="AC38" s="29">
        <v>0.52145200000000003</v>
      </c>
      <c r="AD38" s="29">
        <v>0.52757299999999996</v>
      </c>
      <c r="AE38" s="29">
        <v>0.53584200000000004</v>
      </c>
      <c r="AF38" s="29">
        <v>0.54131899999999999</v>
      </c>
      <c r="AG38" s="30">
        <v>2.2790999999999999E-2</v>
      </c>
    </row>
    <row r="39" spans="1:33" x14ac:dyDescent="0.25">
      <c r="A39" s="21" t="s">
        <v>490</v>
      </c>
      <c r="B39" s="28" t="s">
        <v>465</v>
      </c>
      <c r="C39" s="29">
        <v>0.20521700000000001</v>
      </c>
      <c r="D39" s="29">
        <v>0.188639</v>
      </c>
      <c r="E39" s="29">
        <v>0.188359</v>
      </c>
      <c r="F39" s="29">
        <v>0.18179100000000001</v>
      </c>
      <c r="G39" s="29">
        <v>0.18403</v>
      </c>
      <c r="H39" s="29">
        <v>0.181667</v>
      </c>
      <c r="I39" s="29">
        <v>0.183394</v>
      </c>
      <c r="J39" s="29">
        <v>0.17540500000000001</v>
      </c>
      <c r="K39" s="29">
        <v>0.17349100000000001</v>
      </c>
      <c r="L39" s="29">
        <v>0.17288200000000001</v>
      </c>
      <c r="M39" s="29">
        <v>0.17407</v>
      </c>
      <c r="N39" s="29">
        <v>0.17688699999999999</v>
      </c>
      <c r="O39" s="29">
        <v>0.17610799999999999</v>
      </c>
      <c r="P39" s="29">
        <v>0.17588899999999999</v>
      </c>
      <c r="Q39" s="29">
        <v>0.17554900000000001</v>
      </c>
      <c r="R39" s="29">
        <v>0.175093</v>
      </c>
      <c r="S39" s="29">
        <v>0.174951</v>
      </c>
      <c r="T39" s="29">
        <v>0.17499700000000001</v>
      </c>
      <c r="U39" s="29">
        <v>0.17472299999999999</v>
      </c>
      <c r="V39" s="29">
        <v>0.175038</v>
      </c>
      <c r="W39" s="29">
        <v>0.17562800000000001</v>
      </c>
      <c r="X39" s="29">
        <v>0.17502999999999999</v>
      </c>
      <c r="Y39" s="29">
        <v>0.180204</v>
      </c>
      <c r="Z39" s="29">
        <v>0.18032400000000001</v>
      </c>
      <c r="AA39" s="29">
        <v>0.181232</v>
      </c>
      <c r="AB39" s="29">
        <v>0.182006</v>
      </c>
      <c r="AC39" s="29">
        <v>0.182005</v>
      </c>
      <c r="AD39" s="29">
        <v>0.18196899999999999</v>
      </c>
      <c r="AE39" s="29">
        <v>0.18197199999999999</v>
      </c>
      <c r="AF39" s="29">
        <v>0.181952</v>
      </c>
      <c r="AG39" s="30">
        <v>-4.1409999999999997E-3</v>
      </c>
    </row>
    <row r="40" spans="1:33" x14ac:dyDescent="0.25">
      <c r="A40" s="21" t="s">
        <v>491</v>
      </c>
      <c r="B40" s="28" t="s">
        <v>492</v>
      </c>
      <c r="C40" s="29">
        <v>0.16911399999999999</v>
      </c>
      <c r="D40" s="29">
        <v>0.15568899999999999</v>
      </c>
      <c r="E40" s="29">
        <v>0.15654799999999999</v>
      </c>
      <c r="F40" s="29">
        <v>0.15033199999999999</v>
      </c>
      <c r="G40" s="29">
        <v>0.14983199999999999</v>
      </c>
      <c r="H40" s="29">
        <v>0.149728</v>
      </c>
      <c r="I40" s="29">
        <v>0.15137300000000001</v>
      </c>
      <c r="J40" s="29">
        <v>0.145126</v>
      </c>
      <c r="K40" s="29">
        <v>0.14299899999999999</v>
      </c>
      <c r="L40" s="29">
        <v>0.143481</v>
      </c>
      <c r="M40" s="29">
        <v>0.14347599999999999</v>
      </c>
      <c r="N40" s="29">
        <v>0.14626600000000001</v>
      </c>
      <c r="O40" s="29">
        <v>0.145681</v>
      </c>
      <c r="P40" s="29">
        <v>0.145674</v>
      </c>
      <c r="Q40" s="29">
        <v>0.145652</v>
      </c>
      <c r="R40" s="29">
        <v>0.14507400000000001</v>
      </c>
      <c r="S40" s="29">
        <v>0.14457800000000001</v>
      </c>
      <c r="T40" s="29">
        <v>0.14485799999999999</v>
      </c>
      <c r="U40" s="29">
        <v>0.144618</v>
      </c>
      <c r="V40" s="29">
        <v>0.14491100000000001</v>
      </c>
      <c r="W40" s="29">
        <v>0.14544299999999999</v>
      </c>
      <c r="X40" s="29">
        <v>0.144903</v>
      </c>
      <c r="Y40" s="29">
        <v>0.14949000000000001</v>
      </c>
      <c r="Z40" s="29">
        <v>0.14976900000000001</v>
      </c>
      <c r="AA40" s="29">
        <v>0.150564</v>
      </c>
      <c r="AB40" s="29">
        <v>0.150565</v>
      </c>
      <c r="AC40" s="29">
        <v>0.15056600000000001</v>
      </c>
      <c r="AD40" s="29">
        <v>0.15056700000000001</v>
      </c>
      <c r="AE40" s="29">
        <v>0.15056700000000001</v>
      </c>
      <c r="AF40" s="29">
        <v>0.15056</v>
      </c>
      <c r="AG40" s="30">
        <v>-3.999E-3</v>
      </c>
    </row>
    <row r="41" spans="1:33" x14ac:dyDescent="0.25">
      <c r="A41" s="21" t="s">
        <v>493</v>
      </c>
      <c r="B41" s="28" t="s">
        <v>494</v>
      </c>
      <c r="C41" s="29">
        <v>3.6103999999999997E-2</v>
      </c>
      <c r="D41" s="29">
        <v>3.2951000000000001E-2</v>
      </c>
      <c r="E41" s="29">
        <v>3.1810999999999999E-2</v>
      </c>
      <c r="F41" s="29">
        <v>3.1459000000000001E-2</v>
      </c>
      <c r="G41" s="29">
        <v>3.4197999999999999E-2</v>
      </c>
      <c r="H41" s="29">
        <v>3.1939000000000002E-2</v>
      </c>
      <c r="I41" s="29">
        <v>3.2021000000000001E-2</v>
      </c>
      <c r="J41" s="29">
        <v>3.0277999999999999E-2</v>
      </c>
      <c r="K41" s="29">
        <v>3.0491999999999998E-2</v>
      </c>
      <c r="L41" s="29">
        <v>2.9401E-2</v>
      </c>
      <c r="M41" s="29">
        <v>3.0594E-2</v>
      </c>
      <c r="N41" s="29">
        <v>3.0622E-2</v>
      </c>
      <c r="O41" s="29">
        <v>3.0426999999999999E-2</v>
      </c>
      <c r="P41" s="29">
        <v>3.0214999999999999E-2</v>
      </c>
      <c r="Q41" s="29">
        <v>2.9895999999999999E-2</v>
      </c>
      <c r="R41" s="29">
        <v>3.0018E-2</v>
      </c>
      <c r="S41" s="29">
        <v>3.0373000000000001E-2</v>
      </c>
      <c r="T41" s="29">
        <v>3.0138999999999999E-2</v>
      </c>
      <c r="U41" s="29">
        <v>3.0105E-2</v>
      </c>
      <c r="V41" s="29">
        <v>3.0127000000000001E-2</v>
      </c>
      <c r="W41" s="29">
        <v>3.0186000000000001E-2</v>
      </c>
      <c r="X41" s="29">
        <v>3.0127000000000001E-2</v>
      </c>
      <c r="Y41" s="29">
        <v>3.0714000000000002E-2</v>
      </c>
      <c r="Z41" s="29">
        <v>3.0554999999999999E-2</v>
      </c>
      <c r="AA41" s="29">
        <v>3.0668000000000001E-2</v>
      </c>
      <c r="AB41" s="29">
        <v>3.1440999999999997E-2</v>
      </c>
      <c r="AC41" s="29">
        <v>3.1439000000000002E-2</v>
      </c>
      <c r="AD41" s="29">
        <v>3.1401999999999999E-2</v>
      </c>
      <c r="AE41" s="29">
        <v>3.1405000000000002E-2</v>
      </c>
      <c r="AF41" s="29">
        <v>3.1392000000000003E-2</v>
      </c>
      <c r="AG41" s="30">
        <v>-4.8110000000000002E-3</v>
      </c>
    </row>
    <row r="42" spans="1:33" x14ac:dyDescent="0.25">
      <c r="A42" s="21" t="s">
        <v>495</v>
      </c>
      <c r="B42" s="28" t="s">
        <v>496</v>
      </c>
      <c r="C42" s="29">
        <v>2.8930000000000001E-2</v>
      </c>
      <c r="D42" s="29">
        <v>2.7885E-2</v>
      </c>
      <c r="E42" s="29">
        <v>2.6058999999999999E-2</v>
      </c>
      <c r="F42" s="29">
        <v>2.5201000000000001E-2</v>
      </c>
      <c r="G42" s="29">
        <v>2.5493999999999999E-2</v>
      </c>
      <c r="H42" s="29">
        <v>2.3911000000000002E-2</v>
      </c>
      <c r="I42" s="29">
        <v>2.3532000000000001E-2</v>
      </c>
      <c r="J42" s="29">
        <v>2.3519999999999999E-2</v>
      </c>
      <c r="K42" s="29">
        <v>2.2259000000000001E-2</v>
      </c>
      <c r="L42" s="29">
        <v>2.4017E-2</v>
      </c>
      <c r="M42" s="29">
        <v>2.3258999999999998E-2</v>
      </c>
      <c r="N42" s="29">
        <v>2.2716E-2</v>
      </c>
      <c r="O42" s="29">
        <v>2.1913999999999999E-2</v>
      </c>
      <c r="P42" s="29">
        <v>2.1294E-2</v>
      </c>
      <c r="Q42" s="29">
        <v>2.1104999999999999E-2</v>
      </c>
      <c r="R42" s="29">
        <v>2.0996999999999998E-2</v>
      </c>
      <c r="S42" s="29">
        <v>2.2525E-2</v>
      </c>
      <c r="T42" s="29">
        <v>2.0795999999999999E-2</v>
      </c>
      <c r="U42" s="29">
        <v>2.1014999999999999E-2</v>
      </c>
      <c r="V42" s="29">
        <v>2.0867E-2</v>
      </c>
      <c r="W42" s="29">
        <v>2.0909000000000001E-2</v>
      </c>
      <c r="X42" s="29">
        <v>1.959E-2</v>
      </c>
      <c r="Y42" s="29">
        <v>2.1479000000000002E-2</v>
      </c>
      <c r="Z42" s="29">
        <v>2.1786E-2</v>
      </c>
      <c r="AA42" s="29">
        <v>2.3030999999999999E-2</v>
      </c>
      <c r="AB42" s="29">
        <v>1.9272999999999998E-2</v>
      </c>
      <c r="AC42" s="29">
        <v>1.6753000000000001E-2</v>
      </c>
      <c r="AD42" s="29">
        <v>1.9370999999999999E-2</v>
      </c>
      <c r="AE42" s="29">
        <v>1.8880000000000001E-2</v>
      </c>
      <c r="AF42" s="29">
        <v>2.0944999999999998E-2</v>
      </c>
      <c r="AG42" s="30">
        <v>-1.1076000000000001E-2</v>
      </c>
    </row>
    <row r="43" spans="1:33" x14ac:dyDescent="0.25">
      <c r="A43" s="21" t="s">
        <v>497</v>
      </c>
      <c r="B43" s="28" t="s">
        <v>498</v>
      </c>
      <c r="C43" s="29">
        <v>0.91083800000000004</v>
      </c>
      <c r="D43" s="29">
        <v>1.2146710000000001</v>
      </c>
      <c r="E43" s="29">
        <v>1.6031420000000001</v>
      </c>
      <c r="F43" s="29">
        <v>2.3828520000000002</v>
      </c>
      <c r="G43" s="29">
        <v>2.5508440000000001</v>
      </c>
      <c r="H43" s="29">
        <v>2.6740409999999999</v>
      </c>
      <c r="I43" s="29">
        <v>3.1177589999999999</v>
      </c>
      <c r="J43" s="29">
        <v>3.3115480000000002</v>
      </c>
      <c r="K43" s="29">
        <v>3.5077910000000001</v>
      </c>
      <c r="L43" s="29">
        <v>3.6773820000000002</v>
      </c>
      <c r="M43" s="29">
        <v>3.875699</v>
      </c>
      <c r="N43" s="29">
        <v>4.1123649999999996</v>
      </c>
      <c r="O43" s="29">
        <v>4.3640980000000003</v>
      </c>
      <c r="P43" s="29">
        <v>4.7823460000000004</v>
      </c>
      <c r="Q43" s="29">
        <v>5.3117190000000001</v>
      </c>
      <c r="R43" s="29">
        <v>5.6207710000000004</v>
      </c>
      <c r="S43" s="29">
        <v>5.7609719999999998</v>
      </c>
      <c r="T43" s="29">
        <v>5.789059</v>
      </c>
      <c r="U43" s="29">
        <v>5.8252600000000001</v>
      </c>
      <c r="V43" s="29">
        <v>5.8955190000000002</v>
      </c>
      <c r="W43" s="29">
        <v>5.9780499999999996</v>
      </c>
      <c r="X43" s="29">
        <v>6.0533479999999997</v>
      </c>
      <c r="Y43" s="29">
        <v>6.1064730000000003</v>
      </c>
      <c r="Z43" s="29">
        <v>6.2007810000000001</v>
      </c>
      <c r="AA43" s="29">
        <v>6.3353060000000001</v>
      </c>
      <c r="AB43" s="29">
        <v>6.4387639999999999</v>
      </c>
      <c r="AC43" s="29">
        <v>6.5847550000000004</v>
      </c>
      <c r="AD43" s="29">
        <v>6.6907990000000002</v>
      </c>
      <c r="AE43" s="29">
        <v>6.7790189999999999</v>
      </c>
      <c r="AF43" s="29">
        <v>6.8249060000000004</v>
      </c>
      <c r="AG43" s="30">
        <v>7.1915999999999994E-2</v>
      </c>
    </row>
    <row r="44" spans="1:33" x14ac:dyDescent="0.25">
      <c r="A44" s="21" t="s">
        <v>499</v>
      </c>
      <c r="B44" s="28" t="s">
        <v>500</v>
      </c>
      <c r="C44" s="29">
        <v>3.3215330000000001</v>
      </c>
      <c r="D44" s="29">
        <v>3.7214849999999999</v>
      </c>
      <c r="E44" s="29">
        <v>3.8581310000000002</v>
      </c>
      <c r="F44" s="29">
        <v>3.9752360000000002</v>
      </c>
      <c r="G44" s="29">
        <v>4.3632689999999998</v>
      </c>
      <c r="H44" s="29">
        <v>4.5082760000000004</v>
      </c>
      <c r="I44" s="29">
        <v>4.5523410000000002</v>
      </c>
      <c r="J44" s="29">
        <v>4.5797299999999996</v>
      </c>
      <c r="K44" s="29">
        <v>4.5796469999999996</v>
      </c>
      <c r="L44" s="29">
        <v>4.7619249999999997</v>
      </c>
      <c r="M44" s="29">
        <v>4.8005000000000004</v>
      </c>
      <c r="N44" s="29">
        <v>4.7820220000000004</v>
      </c>
      <c r="O44" s="29">
        <v>4.7677639999999997</v>
      </c>
      <c r="P44" s="29">
        <v>4.887251</v>
      </c>
      <c r="Q44" s="29">
        <v>5.0490789999999999</v>
      </c>
      <c r="R44" s="29">
        <v>5.100943</v>
      </c>
      <c r="S44" s="29">
        <v>5.0884640000000001</v>
      </c>
      <c r="T44" s="29">
        <v>5.0682619999999998</v>
      </c>
      <c r="U44" s="29">
        <v>5.069731</v>
      </c>
      <c r="V44" s="29">
        <v>5.0592550000000003</v>
      </c>
      <c r="W44" s="29">
        <v>5.0608399999999998</v>
      </c>
      <c r="X44" s="29">
        <v>5.0866949999999997</v>
      </c>
      <c r="Y44" s="29">
        <v>5.128628</v>
      </c>
      <c r="Z44" s="29">
        <v>5.1766860000000001</v>
      </c>
      <c r="AA44" s="29">
        <v>5.2430190000000003</v>
      </c>
      <c r="AB44" s="29">
        <v>5.2488520000000003</v>
      </c>
      <c r="AC44" s="29">
        <v>5.2545900000000003</v>
      </c>
      <c r="AD44" s="29">
        <v>5.2970879999999996</v>
      </c>
      <c r="AE44" s="29">
        <v>5.3370790000000001</v>
      </c>
      <c r="AF44" s="29">
        <v>5.3686350000000003</v>
      </c>
      <c r="AG44" s="30">
        <v>1.6695000000000002E-2</v>
      </c>
    </row>
    <row r="45" spans="1:33" x14ac:dyDescent="0.25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</row>
    <row r="46" spans="1:33" x14ac:dyDescent="0.25">
      <c r="A46" s="21" t="s">
        <v>501</v>
      </c>
      <c r="B46" s="25" t="s">
        <v>502</v>
      </c>
      <c r="C46" s="26">
        <v>11.733364</v>
      </c>
      <c r="D46" s="26">
        <v>12.676024999999999</v>
      </c>
      <c r="E46" s="26">
        <v>13.22953</v>
      </c>
      <c r="F46" s="26">
        <v>14.211850999999999</v>
      </c>
      <c r="G46" s="26">
        <v>14.747353</v>
      </c>
      <c r="H46" s="26">
        <v>14.988192</v>
      </c>
      <c r="I46" s="26">
        <v>15.454807000000001</v>
      </c>
      <c r="J46" s="26">
        <v>15.639384</v>
      </c>
      <c r="K46" s="26">
        <v>15.826062</v>
      </c>
      <c r="L46" s="26">
        <v>16.170628000000001</v>
      </c>
      <c r="M46" s="26">
        <v>16.396017000000001</v>
      </c>
      <c r="N46" s="26">
        <v>16.615960999999999</v>
      </c>
      <c r="O46" s="26">
        <v>16.845359999999999</v>
      </c>
      <c r="P46" s="26">
        <v>17.373000999999999</v>
      </c>
      <c r="Q46" s="26">
        <v>18.058945000000001</v>
      </c>
      <c r="R46" s="26">
        <v>18.41357</v>
      </c>
      <c r="S46" s="26">
        <v>18.544922</v>
      </c>
      <c r="T46" s="26">
        <v>18.559118000000002</v>
      </c>
      <c r="U46" s="26">
        <v>18.598172999999999</v>
      </c>
      <c r="V46" s="26">
        <v>18.710305999999999</v>
      </c>
      <c r="W46" s="26">
        <v>18.818235000000001</v>
      </c>
      <c r="X46" s="26">
        <v>18.942368999999999</v>
      </c>
      <c r="Y46" s="26">
        <v>19.068519999999999</v>
      </c>
      <c r="Z46" s="26">
        <v>19.255924</v>
      </c>
      <c r="AA46" s="26">
        <v>19.476172999999999</v>
      </c>
      <c r="AB46" s="26">
        <v>19.610068999999999</v>
      </c>
      <c r="AC46" s="26">
        <v>19.793952999999998</v>
      </c>
      <c r="AD46" s="26">
        <v>19.980720999999999</v>
      </c>
      <c r="AE46" s="26">
        <v>20.142496000000001</v>
      </c>
      <c r="AF46" s="26">
        <v>20.245066000000001</v>
      </c>
      <c r="AG46" s="27">
        <v>1.8988000000000001E-2</v>
      </c>
    </row>
    <row r="47" spans="1:33" x14ac:dyDescent="0.25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</row>
    <row r="48" spans="1:33" x14ac:dyDescent="0.25">
      <c r="B48" s="25" t="s">
        <v>22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</row>
    <row r="49" spans="1:33" x14ac:dyDescent="0.25">
      <c r="A49" s="21" t="s">
        <v>503</v>
      </c>
      <c r="B49" s="28" t="s">
        <v>504</v>
      </c>
      <c r="C49" s="29">
        <v>1.2178500000000001</v>
      </c>
      <c r="D49" s="29">
        <v>1.2601340000000001</v>
      </c>
      <c r="E49" s="29">
        <v>1.3150200000000001</v>
      </c>
      <c r="F49" s="29">
        <v>1.3140000000000001</v>
      </c>
      <c r="G49" s="29">
        <v>1.324891</v>
      </c>
      <c r="H49" s="29">
        <v>1.326525</v>
      </c>
      <c r="I49" s="29">
        <v>1.3266150000000001</v>
      </c>
      <c r="J49" s="29">
        <v>1.327167</v>
      </c>
      <c r="K49" s="29">
        <v>1.3364069999999999</v>
      </c>
      <c r="L49" s="29">
        <v>1.3398380000000001</v>
      </c>
      <c r="M49" s="29">
        <v>1.344946</v>
      </c>
      <c r="N49" s="29">
        <v>1.349332</v>
      </c>
      <c r="O49" s="29">
        <v>1.3542510000000001</v>
      </c>
      <c r="P49" s="29">
        <v>1.359559</v>
      </c>
      <c r="Q49" s="29">
        <v>1.367766</v>
      </c>
      <c r="R49" s="29">
        <v>1.372808</v>
      </c>
      <c r="S49" s="29">
        <v>1.379513</v>
      </c>
      <c r="T49" s="29">
        <v>1.387421</v>
      </c>
      <c r="U49" s="29">
        <v>1.4076679999999999</v>
      </c>
      <c r="V49" s="29">
        <v>1.4084939999999999</v>
      </c>
      <c r="W49" s="29">
        <v>1.4214549999999999</v>
      </c>
      <c r="X49" s="29">
        <v>1.4309810000000001</v>
      </c>
      <c r="Y49" s="29">
        <v>1.4434979999999999</v>
      </c>
      <c r="Z49" s="29">
        <v>1.4686520000000001</v>
      </c>
      <c r="AA49" s="29">
        <v>1.4838979999999999</v>
      </c>
      <c r="AB49" s="29">
        <v>1.501379</v>
      </c>
      <c r="AC49" s="29">
        <v>1.5198700000000001</v>
      </c>
      <c r="AD49" s="29">
        <v>1.5388790000000001</v>
      </c>
      <c r="AE49" s="29">
        <v>1.5588690000000001</v>
      </c>
      <c r="AF49" s="29">
        <v>1.5842160000000001</v>
      </c>
      <c r="AG49" s="30">
        <v>9.11E-3</v>
      </c>
    </row>
    <row r="50" spans="1:33" ht="15" customHeight="1" x14ac:dyDescent="0.25">
      <c r="A50" s="21" t="s">
        <v>505</v>
      </c>
      <c r="B50" s="28" t="s">
        <v>506</v>
      </c>
      <c r="C50" s="29">
        <v>1.415E-3</v>
      </c>
      <c r="D50" s="29">
        <v>6.96E-4</v>
      </c>
      <c r="E50" s="29">
        <v>4.2299999999999998E-4</v>
      </c>
      <c r="F50" s="29">
        <v>7.1000000000000002E-4</v>
      </c>
      <c r="G50" s="29">
        <v>4.2299999999999998E-4</v>
      </c>
      <c r="H50" s="29">
        <v>4.2299999999999998E-4</v>
      </c>
      <c r="I50" s="29">
        <v>4.2299999999999998E-4</v>
      </c>
      <c r="J50" s="29">
        <v>4.2299999999999998E-4</v>
      </c>
      <c r="K50" s="29">
        <v>4.2299999999999998E-4</v>
      </c>
      <c r="L50" s="29">
        <v>4.6299999999999998E-4</v>
      </c>
      <c r="M50" s="29">
        <v>7.1000000000000002E-4</v>
      </c>
      <c r="N50" s="29">
        <v>4.6299999999999998E-4</v>
      </c>
      <c r="O50" s="29">
        <v>4.6299999999999998E-4</v>
      </c>
      <c r="P50" s="29">
        <v>4.6299999999999998E-4</v>
      </c>
      <c r="Q50" s="29">
        <v>4.6299999999999998E-4</v>
      </c>
      <c r="R50" s="29">
        <v>4.6299999999999998E-4</v>
      </c>
      <c r="S50" s="29">
        <v>4.6299999999999998E-4</v>
      </c>
      <c r="T50" s="29">
        <v>4.6299999999999998E-4</v>
      </c>
      <c r="U50" s="29">
        <v>4.6299999999999998E-4</v>
      </c>
      <c r="V50" s="29">
        <v>4.6299999999999998E-4</v>
      </c>
      <c r="W50" s="29">
        <v>4.6299999999999998E-4</v>
      </c>
      <c r="X50" s="29">
        <v>6.3100000000000005E-4</v>
      </c>
      <c r="Y50" s="29">
        <v>4.6299999999999998E-4</v>
      </c>
      <c r="Z50" s="29">
        <v>4.6299999999999998E-4</v>
      </c>
      <c r="AA50" s="29">
        <v>4.6299999999999998E-4</v>
      </c>
      <c r="AB50" s="29">
        <v>4.6299999999999998E-4</v>
      </c>
      <c r="AC50" s="29">
        <v>4.6299999999999998E-4</v>
      </c>
      <c r="AD50" s="29">
        <v>4.6299999999999998E-4</v>
      </c>
      <c r="AE50" s="29">
        <v>4.6299999999999998E-4</v>
      </c>
      <c r="AF50" s="29">
        <v>4.6299999999999998E-4</v>
      </c>
      <c r="AG50" s="30">
        <v>-3.7812999999999999E-2</v>
      </c>
    </row>
    <row r="51" spans="1:33" ht="15" customHeight="1" x14ac:dyDescent="0.25">
      <c r="A51" s="21" t="s">
        <v>507</v>
      </c>
      <c r="B51" s="28" t="s">
        <v>508</v>
      </c>
      <c r="C51" s="29">
        <v>-9.8820000000000005E-2</v>
      </c>
      <c r="D51" s="29">
        <v>-0.10589</v>
      </c>
      <c r="E51" s="29">
        <v>-0.14177500000000001</v>
      </c>
      <c r="F51" s="29">
        <v>-0.14532</v>
      </c>
      <c r="G51" s="29">
        <v>-0.15639900000000001</v>
      </c>
      <c r="H51" s="29">
        <v>-0.160302</v>
      </c>
      <c r="I51" s="29">
        <v>-0.16431100000000001</v>
      </c>
      <c r="J51" s="29">
        <v>-0.16842499999999999</v>
      </c>
      <c r="K51" s="29">
        <v>-0.18085000000000001</v>
      </c>
      <c r="L51" s="29">
        <v>-0.185365</v>
      </c>
      <c r="M51" s="29">
        <v>-0.19000700000000001</v>
      </c>
      <c r="N51" s="29">
        <v>-0.19423299999999999</v>
      </c>
      <c r="O51" s="29">
        <v>-0.19742599999999999</v>
      </c>
      <c r="P51" s="29">
        <v>-0.20186299999999999</v>
      </c>
      <c r="Q51" s="29">
        <v>-0.209726</v>
      </c>
      <c r="R51" s="29">
        <v>-0.21496799999999999</v>
      </c>
      <c r="S51" s="29">
        <v>-0.22035099999999999</v>
      </c>
      <c r="T51" s="29">
        <v>-0.22586100000000001</v>
      </c>
      <c r="U51" s="29">
        <v>-0.24202000000000001</v>
      </c>
      <c r="V51" s="29">
        <v>-0.237292</v>
      </c>
      <c r="W51" s="29">
        <v>-0.245395</v>
      </c>
      <c r="X51" s="29">
        <v>-0.249306</v>
      </c>
      <c r="Y51" s="29">
        <v>-0.255552</v>
      </c>
      <c r="Z51" s="29">
        <v>-0.27382600000000001</v>
      </c>
      <c r="AA51" s="29">
        <v>-0.28067599999999998</v>
      </c>
      <c r="AB51" s="29">
        <v>-0.28764400000000001</v>
      </c>
      <c r="AC51" s="29">
        <v>-0.29466799999999999</v>
      </c>
      <c r="AD51" s="29">
        <v>-0.30214299999999999</v>
      </c>
      <c r="AE51" s="29">
        <v>-0.30977300000000002</v>
      </c>
      <c r="AF51" s="29">
        <v>-0.32052399999999998</v>
      </c>
      <c r="AG51" s="30">
        <v>4.1409000000000001E-2</v>
      </c>
    </row>
    <row r="52" spans="1:33" ht="15" customHeight="1" x14ac:dyDescent="0.25">
      <c r="A52" s="21" t="s">
        <v>509</v>
      </c>
      <c r="B52" s="25" t="s">
        <v>510</v>
      </c>
      <c r="C52" s="26">
        <v>1.120444</v>
      </c>
      <c r="D52" s="26">
        <v>1.1549400000000001</v>
      </c>
      <c r="E52" s="26">
        <v>1.1736679999999999</v>
      </c>
      <c r="F52" s="26">
        <v>1.1693899999999999</v>
      </c>
      <c r="G52" s="26">
        <v>1.1689149999999999</v>
      </c>
      <c r="H52" s="26">
        <v>1.1666460000000001</v>
      </c>
      <c r="I52" s="26">
        <v>1.1627270000000001</v>
      </c>
      <c r="J52" s="26">
        <v>1.159165</v>
      </c>
      <c r="K52" s="26">
        <v>1.15598</v>
      </c>
      <c r="L52" s="26">
        <v>1.154935</v>
      </c>
      <c r="M52" s="26">
        <v>1.1556489999999999</v>
      </c>
      <c r="N52" s="26">
        <v>1.155562</v>
      </c>
      <c r="O52" s="26">
        <v>1.1572880000000001</v>
      </c>
      <c r="P52" s="26">
        <v>1.1581589999999999</v>
      </c>
      <c r="Q52" s="26">
        <v>1.1585019999999999</v>
      </c>
      <c r="R52" s="26">
        <v>1.1583030000000001</v>
      </c>
      <c r="S52" s="26">
        <v>1.159624</v>
      </c>
      <c r="T52" s="26">
        <v>1.1620220000000001</v>
      </c>
      <c r="U52" s="26">
        <v>1.16611</v>
      </c>
      <c r="V52" s="26">
        <v>1.171665</v>
      </c>
      <c r="W52" s="26">
        <v>1.1765220000000001</v>
      </c>
      <c r="X52" s="26">
        <v>1.1823049999999999</v>
      </c>
      <c r="Y52" s="26">
        <v>1.1884079999999999</v>
      </c>
      <c r="Z52" s="26">
        <v>1.1952879999999999</v>
      </c>
      <c r="AA52" s="26">
        <v>1.2036849999999999</v>
      </c>
      <c r="AB52" s="26">
        <v>1.2141980000000001</v>
      </c>
      <c r="AC52" s="26">
        <v>1.2256640000000001</v>
      </c>
      <c r="AD52" s="26">
        <v>1.2371989999999999</v>
      </c>
      <c r="AE52" s="26">
        <v>1.2495590000000001</v>
      </c>
      <c r="AF52" s="26">
        <v>1.2641549999999999</v>
      </c>
      <c r="AG52" s="27">
        <v>4.1700000000000001E-3</v>
      </c>
    </row>
    <row r="53" spans="1:33" ht="15" customHeight="1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</row>
    <row r="54" spans="1:33" ht="15" customHeight="1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</row>
    <row r="55" spans="1:33" ht="15" customHeight="1" x14ac:dyDescent="0.25">
      <c r="B55" s="25" t="s">
        <v>511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</row>
    <row r="56" spans="1:33" ht="15" customHeight="1" x14ac:dyDescent="0.25">
      <c r="B56" s="25" t="s">
        <v>512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</row>
    <row r="57" spans="1:33" ht="15" customHeight="1" x14ac:dyDescent="0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</row>
    <row r="58" spans="1:33" ht="15" customHeight="1" x14ac:dyDescent="0.25">
      <c r="A58" s="21" t="s">
        <v>513</v>
      </c>
      <c r="B58" s="25" t="s">
        <v>514</v>
      </c>
      <c r="C58" s="26">
        <v>0.34008899999999997</v>
      </c>
      <c r="D58" s="26">
        <v>0.37804300000000002</v>
      </c>
      <c r="E58" s="26">
        <v>0.411769</v>
      </c>
      <c r="F58" s="26">
        <v>0.43284600000000001</v>
      </c>
      <c r="G58" s="26">
        <v>0.45442199999999999</v>
      </c>
      <c r="H58" s="26">
        <v>0.47121800000000003</v>
      </c>
      <c r="I58" s="26">
        <v>0.49234299999999998</v>
      </c>
      <c r="J58" s="26">
        <v>0.51432800000000001</v>
      </c>
      <c r="K58" s="26">
        <v>0.53705800000000004</v>
      </c>
      <c r="L58" s="26">
        <v>0.55914600000000003</v>
      </c>
      <c r="M58" s="26">
        <v>0.58248500000000003</v>
      </c>
      <c r="N58" s="26">
        <v>0.60941900000000004</v>
      </c>
      <c r="O58" s="26">
        <v>0.63622699999999999</v>
      </c>
      <c r="P58" s="26">
        <v>0.66323500000000002</v>
      </c>
      <c r="Q58" s="26">
        <v>0.69007099999999999</v>
      </c>
      <c r="R58" s="26">
        <v>0.71802900000000003</v>
      </c>
      <c r="S58" s="26">
        <v>0.74831499999999995</v>
      </c>
      <c r="T58" s="26">
        <v>0.78126399999999996</v>
      </c>
      <c r="U58" s="26">
        <v>0.81559700000000002</v>
      </c>
      <c r="V58" s="26">
        <v>0.85188200000000003</v>
      </c>
      <c r="W58" s="26">
        <v>0.88826300000000002</v>
      </c>
      <c r="X58" s="26">
        <v>0.92717899999999998</v>
      </c>
      <c r="Y58" s="26">
        <v>0.97075500000000003</v>
      </c>
      <c r="Z58" s="26">
        <v>1.0116780000000001</v>
      </c>
      <c r="AA58" s="26">
        <v>1.057169</v>
      </c>
      <c r="AB58" s="26">
        <v>1.1050230000000001</v>
      </c>
      <c r="AC58" s="26">
        <v>1.1520900000000001</v>
      </c>
      <c r="AD58" s="26">
        <v>1.208912</v>
      </c>
      <c r="AE58" s="26">
        <v>1.261002</v>
      </c>
      <c r="AF58" s="26">
        <v>1.3173349999999999</v>
      </c>
      <c r="AG58" s="27">
        <v>4.7802999999999998E-2</v>
      </c>
    </row>
    <row r="59" spans="1:33" ht="15" customHeight="1" x14ac:dyDescent="0.25">
      <c r="A59" s="21" t="s">
        <v>515</v>
      </c>
      <c r="B59" s="28" t="s">
        <v>516</v>
      </c>
      <c r="C59" s="29">
        <v>4.8445000000000002E-2</v>
      </c>
      <c r="D59" s="29">
        <v>5.4163000000000003E-2</v>
      </c>
      <c r="E59" s="29">
        <v>5.7647999999999998E-2</v>
      </c>
      <c r="F59" s="29">
        <v>5.7015000000000003E-2</v>
      </c>
      <c r="G59" s="29">
        <v>5.6885999999999999E-2</v>
      </c>
      <c r="H59" s="29">
        <v>5.6571999999999997E-2</v>
      </c>
      <c r="I59" s="29">
        <v>5.6569000000000001E-2</v>
      </c>
      <c r="J59" s="29">
        <v>5.6689999999999997E-2</v>
      </c>
      <c r="K59" s="29">
        <v>5.6779000000000003E-2</v>
      </c>
      <c r="L59" s="29">
        <v>5.6772999999999997E-2</v>
      </c>
      <c r="M59" s="29">
        <v>5.6855999999999997E-2</v>
      </c>
      <c r="N59" s="29">
        <v>5.7213E-2</v>
      </c>
      <c r="O59" s="29">
        <v>5.7431000000000003E-2</v>
      </c>
      <c r="P59" s="29">
        <v>5.7514999999999997E-2</v>
      </c>
      <c r="Q59" s="29">
        <v>5.7547000000000001E-2</v>
      </c>
      <c r="R59" s="29">
        <v>5.7618999999999997E-2</v>
      </c>
      <c r="S59" s="29">
        <v>5.7757999999999997E-2</v>
      </c>
      <c r="T59" s="29">
        <v>5.8098999999999998E-2</v>
      </c>
      <c r="U59" s="29">
        <v>5.8430999999999997E-2</v>
      </c>
      <c r="V59" s="29">
        <v>5.8702999999999998E-2</v>
      </c>
      <c r="W59" s="29">
        <v>5.8959999999999999E-2</v>
      </c>
      <c r="X59" s="29">
        <v>5.9111999999999998E-2</v>
      </c>
      <c r="Y59" s="29">
        <v>5.9450999999999997E-2</v>
      </c>
      <c r="Z59" s="29">
        <v>5.9602000000000002E-2</v>
      </c>
      <c r="AA59" s="29">
        <v>5.9852000000000002E-2</v>
      </c>
      <c r="AB59" s="29">
        <v>6.0192000000000002E-2</v>
      </c>
      <c r="AC59" s="29">
        <v>6.0316000000000002E-2</v>
      </c>
      <c r="AD59" s="29">
        <v>6.0858000000000002E-2</v>
      </c>
      <c r="AE59" s="29">
        <v>6.0950999999999998E-2</v>
      </c>
      <c r="AF59" s="29">
        <v>6.1275000000000003E-2</v>
      </c>
      <c r="AG59" s="30">
        <v>8.1349999999999999E-3</v>
      </c>
    </row>
    <row r="60" spans="1:33" ht="15" customHeight="1" x14ac:dyDescent="0.25">
      <c r="A60" s="21" t="s">
        <v>517</v>
      </c>
      <c r="B60" s="28" t="s">
        <v>518</v>
      </c>
      <c r="C60" s="29">
        <v>1.3916E-2</v>
      </c>
      <c r="D60" s="29">
        <v>1.5650000000000001E-2</v>
      </c>
      <c r="E60" s="29">
        <v>1.7245E-2</v>
      </c>
      <c r="F60" s="29">
        <v>1.8103999999999999E-2</v>
      </c>
      <c r="G60" s="29">
        <v>1.9044999999999999E-2</v>
      </c>
      <c r="H60" s="29">
        <v>1.9845999999999999E-2</v>
      </c>
      <c r="I60" s="29">
        <v>2.0566000000000001E-2</v>
      </c>
      <c r="J60" s="29">
        <v>2.1271999999999999E-2</v>
      </c>
      <c r="K60" s="29">
        <v>2.197E-2</v>
      </c>
      <c r="L60" s="29">
        <v>2.2662999999999999E-2</v>
      </c>
      <c r="M60" s="29">
        <v>2.3252999999999999E-2</v>
      </c>
      <c r="N60" s="29">
        <v>2.3845000000000002E-2</v>
      </c>
      <c r="O60" s="29">
        <v>2.4421000000000002E-2</v>
      </c>
      <c r="P60" s="29">
        <v>2.4924999999999999E-2</v>
      </c>
      <c r="Q60" s="29">
        <v>2.5409999999999999E-2</v>
      </c>
      <c r="R60" s="29">
        <v>2.5918E-2</v>
      </c>
      <c r="S60" s="29">
        <v>2.6393E-2</v>
      </c>
      <c r="T60" s="29">
        <v>2.6922999999999999E-2</v>
      </c>
      <c r="U60" s="29">
        <v>2.7501999999999999E-2</v>
      </c>
      <c r="V60" s="29">
        <v>2.8138E-2</v>
      </c>
      <c r="W60" s="29">
        <v>2.8794E-2</v>
      </c>
      <c r="X60" s="29">
        <v>2.9492000000000001E-2</v>
      </c>
      <c r="Y60" s="29">
        <v>3.0227E-2</v>
      </c>
      <c r="Z60" s="29">
        <v>3.0984000000000001E-2</v>
      </c>
      <c r="AA60" s="29">
        <v>3.1743E-2</v>
      </c>
      <c r="AB60" s="29">
        <v>3.2532999999999999E-2</v>
      </c>
      <c r="AC60" s="29">
        <v>3.3385999999999999E-2</v>
      </c>
      <c r="AD60" s="29">
        <v>3.4241000000000001E-2</v>
      </c>
      <c r="AE60" s="29">
        <v>3.5097999999999997E-2</v>
      </c>
      <c r="AF60" s="29">
        <v>3.5983000000000001E-2</v>
      </c>
      <c r="AG60" s="30">
        <v>3.3300999999999997E-2</v>
      </c>
    </row>
    <row r="61" spans="1:33" ht="15" customHeight="1" x14ac:dyDescent="0.25">
      <c r="A61" s="21" t="s">
        <v>519</v>
      </c>
      <c r="B61" s="28" t="s">
        <v>498</v>
      </c>
      <c r="C61" s="29">
        <v>0.277555</v>
      </c>
      <c r="D61" s="29">
        <v>0.30805700000000003</v>
      </c>
      <c r="E61" s="29">
        <v>0.33670600000000001</v>
      </c>
      <c r="F61" s="29">
        <v>0.35755799999999999</v>
      </c>
      <c r="G61" s="29">
        <v>0.37832300000000002</v>
      </c>
      <c r="H61" s="29">
        <v>0.39463399999999998</v>
      </c>
      <c r="I61" s="29">
        <v>0.41504400000000002</v>
      </c>
      <c r="J61" s="29">
        <v>0.43620300000000001</v>
      </c>
      <c r="K61" s="29">
        <v>0.45814700000000003</v>
      </c>
      <c r="L61" s="29">
        <v>0.47954799999999997</v>
      </c>
      <c r="M61" s="29">
        <v>0.50221400000000005</v>
      </c>
      <c r="N61" s="29">
        <v>0.52819899999999997</v>
      </c>
      <c r="O61" s="29">
        <v>0.55421299999999996</v>
      </c>
      <c r="P61" s="29">
        <v>0.58063399999999998</v>
      </c>
      <c r="Q61" s="29">
        <v>0.60695299999999996</v>
      </c>
      <c r="R61" s="29">
        <v>0.63433300000000004</v>
      </c>
      <c r="S61" s="29">
        <v>0.66400499999999996</v>
      </c>
      <c r="T61" s="29">
        <v>0.69608300000000001</v>
      </c>
      <c r="U61" s="29">
        <v>0.72950300000000001</v>
      </c>
      <c r="V61" s="29">
        <v>0.76487899999999998</v>
      </c>
      <c r="W61" s="29">
        <v>0.800346</v>
      </c>
      <c r="X61" s="29">
        <v>0.83840899999999996</v>
      </c>
      <c r="Y61" s="29">
        <v>0.88090900000000005</v>
      </c>
      <c r="Z61" s="29">
        <v>0.92092300000000005</v>
      </c>
      <c r="AA61" s="29">
        <v>0.96540300000000001</v>
      </c>
      <c r="AB61" s="29">
        <v>1.0121260000000001</v>
      </c>
      <c r="AC61" s="29">
        <v>1.058214</v>
      </c>
      <c r="AD61" s="29">
        <v>1.1136360000000001</v>
      </c>
      <c r="AE61" s="29">
        <v>1.164774</v>
      </c>
      <c r="AF61" s="29">
        <v>1.2198960000000001</v>
      </c>
      <c r="AG61" s="30">
        <v>5.2377E-2</v>
      </c>
    </row>
    <row r="62" spans="1:33" ht="15" customHeight="1" x14ac:dyDescent="0.25">
      <c r="A62" s="21" t="s">
        <v>520</v>
      </c>
      <c r="B62" s="28" t="s">
        <v>500</v>
      </c>
      <c r="C62" s="29">
        <v>1.7200000000000001E-4</v>
      </c>
      <c r="D62" s="29">
        <v>1.7200000000000001E-4</v>
      </c>
      <c r="E62" s="29">
        <v>1.7000000000000001E-4</v>
      </c>
      <c r="F62" s="29">
        <v>1.6799999999999999E-4</v>
      </c>
      <c r="G62" s="29">
        <v>1.6699999999999999E-4</v>
      </c>
      <c r="H62" s="29">
        <v>1.65E-4</v>
      </c>
      <c r="I62" s="29">
        <v>1.64E-4</v>
      </c>
      <c r="J62" s="29">
        <v>1.64E-4</v>
      </c>
      <c r="K62" s="29">
        <v>1.6200000000000001E-4</v>
      </c>
      <c r="L62" s="29">
        <v>1.6200000000000001E-4</v>
      </c>
      <c r="M62" s="29">
        <v>1.6200000000000001E-4</v>
      </c>
      <c r="N62" s="29">
        <v>1.6200000000000001E-4</v>
      </c>
      <c r="O62" s="29">
        <v>1.6100000000000001E-4</v>
      </c>
      <c r="P62" s="29">
        <v>1.6100000000000001E-4</v>
      </c>
      <c r="Q62" s="29">
        <v>1.6000000000000001E-4</v>
      </c>
      <c r="R62" s="29">
        <v>1.6000000000000001E-4</v>
      </c>
      <c r="S62" s="29">
        <v>1.6000000000000001E-4</v>
      </c>
      <c r="T62" s="29">
        <v>1.6000000000000001E-4</v>
      </c>
      <c r="U62" s="29">
        <v>1.6000000000000001E-4</v>
      </c>
      <c r="V62" s="29">
        <v>1.6200000000000001E-4</v>
      </c>
      <c r="W62" s="29">
        <v>1.63E-4</v>
      </c>
      <c r="X62" s="29">
        <v>1.65E-4</v>
      </c>
      <c r="Y62" s="29">
        <v>1.6699999999999999E-4</v>
      </c>
      <c r="Z62" s="29">
        <v>1.6899999999999999E-4</v>
      </c>
      <c r="AA62" s="29">
        <v>1.7100000000000001E-4</v>
      </c>
      <c r="AB62" s="29">
        <v>1.7200000000000001E-4</v>
      </c>
      <c r="AC62" s="29">
        <v>1.74E-4</v>
      </c>
      <c r="AD62" s="29">
        <v>1.76E-4</v>
      </c>
      <c r="AE62" s="29">
        <v>1.7799999999999999E-4</v>
      </c>
      <c r="AF62" s="29">
        <v>1.8000000000000001E-4</v>
      </c>
      <c r="AG62" s="30">
        <v>1.6050000000000001E-3</v>
      </c>
    </row>
    <row r="63" spans="1:33" ht="15" customHeight="1" x14ac:dyDescent="0.2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</row>
    <row r="64" spans="1:33" ht="15" customHeight="1" x14ac:dyDescent="0.25">
      <c r="A64" s="21" t="s">
        <v>521</v>
      </c>
      <c r="B64" s="25" t="s">
        <v>522</v>
      </c>
      <c r="C64" s="26">
        <v>0.27770699999999998</v>
      </c>
      <c r="D64" s="26">
        <v>0.30398700000000001</v>
      </c>
      <c r="E64" s="26">
        <v>0.32939099999999999</v>
      </c>
      <c r="F64" s="26">
        <v>0.35359000000000002</v>
      </c>
      <c r="G64" s="26">
        <v>0.36962699999999998</v>
      </c>
      <c r="H64" s="26">
        <v>0.38673800000000003</v>
      </c>
      <c r="I64" s="26">
        <v>0.40073799999999998</v>
      </c>
      <c r="J64" s="26">
        <v>0.41214299999999998</v>
      </c>
      <c r="K64" s="26">
        <v>0.42750700000000003</v>
      </c>
      <c r="L64" s="26">
        <v>0.43467499999999998</v>
      </c>
      <c r="M64" s="26">
        <v>0.44379800000000003</v>
      </c>
      <c r="N64" s="26">
        <v>0.457758</v>
      </c>
      <c r="O64" s="26">
        <v>0.47243800000000002</v>
      </c>
      <c r="P64" s="26">
        <v>0.48152099999999998</v>
      </c>
      <c r="Q64" s="26">
        <v>0.48131699999999999</v>
      </c>
      <c r="R64" s="26">
        <v>0.49277700000000002</v>
      </c>
      <c r="S64" s="26">
        <v>0.50872899999999999</v>
      </c>
      <c r="T64" s="26">
        <v>0.52129099999999995</v>
      </c>
      <c r="U64" s="26">
        <v>0.53738300000000006</v>
      </c>
      <c r="V64" s="26">
        <v>0.55867199999999995</v>
      </c>
      <c r="W64" s="26">
        <v>0.57545900000000005</v>
      </c>
      <c r="X64" s="26">
        <v>0.59654399999999996</v>
      </c>
      <c r="Y64" s="26">
        <v>0.61471399999999998</v>
      </c>
      <c r="Z64" s="26">
        <v>0.62855399999999995</v>
      </c>
      <c r="AA64" s="26">
        <v>0.64894600000000002</v>
      </c>
      <c r="AB64" s="26">
        <v>0.67216699999999996</v>
      </c>
      <c r="AC64" s="26">
        <v>0.68879900000000005</v>
      </c>
      <c r="AD64" s="26">
        <v>0.71041500000000002</v>
      </c>
      <c r="AE64" s="26">
        <v>0.72867899999999997</v>
      </c>
      <c r="AF64" s="26">
        <v>0.74353400000000003</v>
      </c>
      <c r="AG64" s="27">
        <v>3.4543999999999998E-2</v>
      </c>
    </row>
    <row r="65" spans="1:33" ht="15" customHeight="1" x14ac:dyDescent="0.25">
      <c r="A65" s="21" t="s">
        <v>523</v>
      </c>
      <c r="B65" s="28" t="s">
        <v>496</v>
      </c>
      <c r="C65" s="29">
        <v>7.4163000000000007E-2</v>
      </c>
      <c r="D65" s="29">
        <v>7.4392E-2</v>
      </c>
      <c r="E65" s="29">
        <v>7.3889999999999997E-2</v>
      </c>
      <c r="F65" s="29">
        <v>7.3552999999999993E-2</v>
      </c>
      <c r="G65" s="29">
        <v>7.3436000000000001E-2</v>
      </c>
      <c r="H65" s="29">
        <v>7.238E-2</v>
      </c>
      <c r="I65" s="29">
        <v>7.1879999999999999E-2</v>
      </c>
      <c r="J65" s="29">
        <v>7.1540999999999993E-2</v>
      </c>
      <c r="K65" s="29">
        <v>7.1304000000000006E-2</v>
      </c>
      <c r="L65" s="29">
        <v>7.1067000000000005E-2</v>
      </c>
      <c r="M65" s="29">
        <v>7.0795999999999998E-2</v>
      </c>
      <c r="N65" s="29">
        <v>7.0813000000000001E-2</v>
      </c>
      <c r="O65" s="29">
        <v>7.0583000000000007E-2</v>
      </c>
      <c r="P65" s="29">
        <v>7.0157999999999998E-2</v>
      </c>
      <c r="Q65" s="29">
        <v>6.9917000000000007E-2</v>
      </c>
      <c r="R65" s="29">
        <v>6.9782999999999998E-2</v>
      </c>
      <c r="S65" s="29">
        <v>6.9637000000000004E-2</v>
      </c>
      <c r="T65" s="29">
        <v>6.9691000000000003E-2</v>
      </c>
      <c r="U65" s="29">
        <v>6.9733000000000003E-2</v>
      </c>
      <c r="V65" s="29">
        <v>6.973E-2</v>
      </c>
      <c r="W65" s="29">
        <v>6.9640999999999995E-2</v>
      </c>
      <c r="X65" s="29">
        <v>6.9580000000000003E-2</v>
      </c>
      <c r="Y65" s="29">
        <v>6.9635000000000002E-2</v>
      </c>
      <c r="Z65" s="29">
        <v>6.9553000000000004E-2</v>
      </c>
      <c r="AA65" s="29">
        <v>6.9555000000000006E-2</v>
      </c>
      <c r="AB65" s="29">
        <v>6.9547999999999999E-2</v>
      </c>
      <c r="AC65" s="29">
        <v>6.9417000000000006E-2</v>
      </c>
      <c r="AD65" s="29">
        <v>6.9639000000000006E-2</v>
      </c>
      <c r="AE65" s="29">
        <v>6.9524000000000002E-2</v>
      </c>
      <c r="AF65" s="29">
        <v>6.9519999999999998E-2</v>
      </c>
      <c r="AG65" s="30">
        <v>-2.2269999999999998E-3</v>
      </c>
    </row>
    <row r="66" spans="1:33" x14ac:dyDescent="0.25">
      <c r="A66" s="21" t="s">
        <v>524</v>
      </c>
      <c r="B66" s="28" t="s">
        <v>498</v>
      </c>
      <c r="C66" s="29">
        <v>0.196655</v>
      </c>
      <c r="D66" s="29">
        <v>0.22265799999999999</v>
      </c>
      <c r="E66" s="29">
        <v>0.248642</v>
      </c>
      <c r="F66" s="29">
        <v>0.27325300000000002</v>
      </c>
      <c r="G66" s="29">
        <v>0.289441</v>
      </c>
      <c r="H66" s="29">
        <v>0.30767299999999997</v>
      </c>
      <c r="I66" s="29">
        <v>0.32219900000000001</v>
      </c>
      <c r="J66" s="29">
        <v>0.33395900000000001</v>
      </c>
      <c r="K66" s="29">
        <v>0.34960000000000002</v>
      </c>
      <c r="L66" s="29">
        <v>0.35700799999999999</v>
      </c>
      <c r="M66" s="29">
        <v>0.36640800000000001</v>
      </c>
      <c r="N66" s="29">
        <v>0.38034200000000001</v>
      </c>
      <c r="O66" s="29">
        <v>0.39524300000000001</v>
      </c>
      <c r="P66" s="29">
        <v>0.40476299999999998</v>
      </c>
      <c r="Q66" s="29">
        <v>0.40482200000000002</v>
      </c>
      <c r="R66" s="29">
        <v>0.41642899999999999</v>
      </c>
      <c r="S66" s="29">
        <v>0.43254399999999998</v>
      </c>
      <c r="T66" s="29">
        <v>0.44505</v>
      </c>
      <c r="U66" s="29">
        <v>0.46110099999999998</v>
      </c>
      <c r="V66" s="29">
        <v>0.48238399999999998</v>
      </c>
      <c r="W66" s="29">
        <v>0.49926999999999999</v>
      </c>
      <c r="X66" s="29">
        <v>0.52039400000000002</v>
      </c>
      <c r="Y66" s="29">
        <v>0.53851099999999996</v>
      </c>
      <c r="Z66" s="29">
        <v>0.55243100000000001</v>
      </c>
      <c r="AA66" s="29">
        <v>0.57282999999999995</v>
      </c>
      <c r="AB66" s="29">
        <v>0.59606999999999999</v>
      </c>
      <c r="AC66" s="29">
        <v>0.61283900000000002</v>
      </c>
      <c r="AD66" s="29">
        <v>0.63423099999999999</v>
      </c>
      <c r="AE66" s="29">
        <v>0.65261199999999997</v>
      </c>
      <c r="AF66" s="29">
        <v>0.667466</v>
      </c>
      <c r="AG66" s="30">
        <v>4.3040000000000002E-2</v>
      </c>
    </row>
    <row r="67" spans="1:33" ht="15" customHeight="1" x14ac:dyDescent="0.25">
      <c r="A67" s="21" t="s">
        <v>525</v>
      </c>
      <c r="B67" s="28" t="s">
        <v>500</v>
      </c>
      <c r="C67" s="29">
        <v>6.8890000000000002E-3</v>
      </c>
      <c r="D67" s="29">
        <v>6.9369999999999996E-3</v>
      </c>
      <c r="E67" s="29">
        <v>6.8589999999999996E-3</v>
      </c>
      <c r="F67" s="29">
        <v>6.7850000000000002E-3</v>
      </c>
      <c r="G67" s="29">
        <v>6.7499999999999999E-3</v>
      </c>
      <c r="H67" s="29">
        <v>6.685E-3</v>
      </c>
      <c r="I67" s="29">
        <v>6.659E-3</v>
      </c>
      <c r="J67" s="29">
        <v>6.6429999999999996E-3</v>
      </c>
      <c r="K67" s="29">
        <v>6.6030000000000004E-3</v>
      </c>
      <c r="L67" s="29">
        <v>6.6E-3</v>
      </c>
      <c r="M67" s="29">
        <v>6.5929999999999999E-3</v>
      </c>
      <c r="N67" s="29">
        <v>6.6020000000000002E-3</v>
      </c>
      <c r="O67" s="29">
        <v>6.6119999999999998E-3</v>
      </c>
      <c r="P67" s="29">
        <v>6.6E-3</v>
      </c>
      <c r="Q67" s="29">
        <v>6.5779999999999996E-3</v>
      </c>
      <c r="R67" s="29">
        <v>6.5649999999999997E-3</v>
      </c>
      <c r="S67" s="29">
        <v>6.548E-3</v>
      </c>
      <c r="T67" s="29">
        <v>6.5500000000000003E-3</v>
      </c>
      <c r="U67" s="29">
        <v>6.548E-3</v>
      </c>
      <c r="V67" s="29">
        <v>6.5579999999999996E-3</v>
      </c>
      <c r="W67" s="29">
        <v>6.548E-3</v>
      </c>
      <c r="X67" s="29">
        <v>6.5709999999999996E-3</v>
      </c>
      <c r="Y67" s="29">
        <v>6.5690000000000002E-3</v>
      </c>
      <c r="Z67" s="29">
        <v>6.5700000000000003E-3</v>
      </c>
      <c r="AA67" s="29">
        <v>6.5599999999999999E-3</v>
      </c>
      <c r="AB67" s="29">
        <v>6.5500000000000003E-3</v>
      </c>
      <c r="AC67" s="29">
        <v>6.5440000000000003E-3</v>
      </c>
      <c r="AD67" s="29">
        <v>6.5449999999999996E-3</v>
      </c>
      <c r="AE67" s="29">
        <v>6.5440000000000003E-3</v>
      </c>
      <c r="AF67" s="29">
        <v>6.5469999999999999E-3</v>
      </c>
      <c r="AG67" s="30">
        <v>-1.75E-3</v>
      </c>
    </row>
    <row r="68" spans="1:33" ht="15" customHeight="1" thickBot="1" x14ac:dyDescent="0.3"/>
    <row r="69" spans="1:33" ht="15" customHeight="1" x14ac:dyDescent="0.25">
      <c r="B69" s="31" t="s">
        <v>526</v>
      </c>
    </row>
    <row r="70" spans="1:33" ht="15" customHeight="1" x14ac:dyDescent="0.25">
      <c r="B70" s="32" t="s">
        <v>527</v>
      </c>
    </row>
    <row r="71" spans="1:33" ht="15" customHeight="1" x14ac:dyDescent="0.25">
      <c r="B71" s="32" t="s">
        <v>528</v>
      </c>
    </row>
    <row r="72" spans="1:33" ht="15" customHeight="1" x14ac:dyDescent="0.25">
      <c r="B72" s="32" t="s">
        <v>529</v>
      </c>
    </row>
    <row r="73" spans="1:33" x14ac:dyDescent="0.25">
      <c r="B73" s="32" t="s">
        <v>530</v>
      </c>
    </row>
    <row r="74" spans="1:33" ht="15" customHeight="1" x14ac:dyDescent="0.25">
      <c r="B74" s="32" t="s">
        <v>531</v>
      </c>
    </row>
    <row r="75" spans="1:33" ht="15" customHeight="1" x14ac:dyDescent="0.25">
      <c r="B75" s="32" t="s">
        <v>532</v>
      </c>
    </row>
    <row r="76" spans="1:33" ht="15" customHeight="1" x14ac:dyDescent="0.25">
      <c r="B76" s="32" t="s">
        <v>533</v>
      </c>
    </row>
    <row r="77" spans="1:33" ht="15" customHeight="1" x14ac:dyDescent="0.25">
      <c r="B77" s="32" t="s">
        <v>534</v>
      </c>
    </row>
    <row r="78" spans="1:33" ht="15" customHeight="1" x14ac:dyDescent="0.25">
      <c r="B78" s="32" t="s">
        <v>535</v>
      </c>
    </row>
    <row r="79" spans="1:33" x14ac:dyDescent="0.25">
      <c r="B79" s="32" t="s">
        <v>536</v>
      </c>
    </row>
    <row r="80" spans="1:33" ht="15" customHeight="1" x14ac:dyDescent="0.25">
      <c r="B80" s="32" t="s">
        <v>537</v>
      </c>
    </row>
    <row r="81" spans="2:2" x14ac:dyDescent="0.25">
      <c r="B81" s="32" t="s">
        <v>538</v>
      </c>
    </row>
    <row r="82" spans="2:2" ht="15" customHeight="1" x14ac:dyDescent="0.25">
      <c r="B82" s="32" t="s">
        <v>539</v>
      </c>
    </row>
    <row r="83" spans="2:2" ht="15" customHeight="1" x14ac:dyDescent="0.25">
      <c r="B83" s="32" t="s">
        <v>540</v>
      </c>
    </row>
    <row r="84" spans="2:2" ht="15" customHeight="1" x14ac:dyDescent="0.25">
      <c r="B84" s="32" t="s">
        <v>541</v>
      </c>
    </row>
    <row r="85" spans="2:2" ht="15" customHeight="1" x14ac:dyDescent="0.25">
      <c r="B85" s="32" t="s">
        <v>542</v>
      </c>
    </row>
    <row r="86" spans="2:2" ht="15" customHeight="1" x14ac:dyDescent="0.25">
      <c r="B86" s="32" t="s">
        <v>543</v>
      </c>
    </row>
    <row r="87" spans="2:2" ht="15" customHeight="1" x14ac:dyDescent="0.25">
      <c r="B87" s="32" t="s">
        <v>544</v>
      </c>
    </row>
    <row r="88" spans="2:2" ht="15" customHeight="1" x14ac:dyDescent="0.25">
      <c r="B88" s="32" t="s">
        <v>545</v>
      </c>
    </row>
    <row r="89" spans="2:2" ht="15" customHeight="1" x14ac:dyDescent="0.25">
      <c r="B89" s="32" t="s">
        <v>546</v>
      </c>
    </row>
    <row r="90" spans="2:2" ht="15" customHeight="1" x14ac:dyDescent="0.25"/>
    <row r="91" spans="2:2" ht="15" customHeight="1" x14ac:dyDescent="0.25"/>
    <row r="93" spans="2:2" ht="15" customHeight="1" x14ac:dyDescent="0.25"/>
    <row r="94" spans="2:2" ht="15" customHeight="1" x14ac:dyDescent="0.25"/>
    <row r="95" spans="2:2" ht="15" customHeight="1" x14ac:dyDescent="0.25"/>
    <row r="96" spans="2:2" ht="15" customHeight="1" x14ac:dyDescent="0.25"/>
    <row r="97" spans="2:33" ht="15" customHeight="1" x14ac:dyDescent="0.25"/>
    <row r="98" spans="2:33" ht="15" customHeight="1" x14ac:dyDescent="0.25"/>
    <row r="99" spans="2:33" ht="15" customHeight="1" x14ac:dyDescent="0.25"/>
    <row r="100" spans="2:33" ht="15" customHeight="1" x14ac:dyDescent="0.25"/>
    <row r="103" spans="2:33" ht="15" customHeight="1" x14ac:dyDescent="0.25"/>
    <row r="104" spans="2:33" ht="15" customHeight="1" x14ac:dyDescent="0.25"/>
    <row r="105" spans="2:33" ht="15" customHeight="1" x14ac:dyDescent="0.25"/>
    <row r="106" spans="2:33" ht="15" customHeight="1" x14ac:dyDescent="0.25"/>
    <row r="107" spans="2:33" ht="15" customHeight="1" x14ac:dyDescent="0.25"/>
    <row r="108" spans="2:33" ht="15" customHeight="1" x14ac:dyDescent="0.25"/>
    <row r="109" spans="2:33" ht="15" customHeight="1" x14ac:dyDescent="0.25"/>
    <row r="110" spans="2:33" ht="15" customHeight="1" x14ac:dyDescent="0.25"/>
    <row r="111" spans="2:33" ht="15" customHeight="1" x14ac:dyDescent="0.25"/>
    <row r="112" spans="2:33" ht="15" customHeight="1" x14ac:dyDescent="0.25"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3" ht="15" customHeight="1" x14ac:dyDescent="0.25"/>
    <row r="306" spans="2:33" ht="15" customHeight="1" x14ac:dyDescent="0.25"/>
    <row r="307" spans="2:33" ht="15" customHeight="1" x14ac:dyDescent="0.25"/>
    <row r="308" spans="2:33" ht="15" customHeight="1" x14ac:dyDescent="0.25"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</row>
    <row r="309" spans="2:33" ht="15" customHeight="1" x14ac:dyDescent="0.25"/>
    <row r="310" spans="2:33" ht="15" customHeight="1" x14ac:dyDescent="0.25"/>
    <row r="311" spans="2:33" ht="15" customHeight="1" x14ac:dyDescent="0.25"/>
    <row r="312" spans="2:33" ht="15" customHeight="1" x14ac:dyDescent="0.25"/>
    <row r="313" spans="2:33" ht="15" customHeight="1" x14ac:dyDescent="0.25"/>
    <row r="314" spans="2:33" ht="15" customHeight="1" x14ac:dyDescent="0.25"/>
    <row r="315" spans="2:33" ht="15" customHeight="1" x14ac:dyDescent="0.25"/>
    <row r="316" spans="2:33" ht="15" customHeight="1" x14ac:dyDescent="0.25"/>
    <row r="317" spans="2:33" ht="15" customHeight="1" x14ac:dyDescent="0.25"/>
    <row r="318" spans="2:33" ht="15" customHeight="1" x14ac:dyDescent="0.25"/>
    <row r="319" spans="2:33" ht="15" customHeight="1" x14ac:dyDescent="0.25"/>
    <row r="320" spans="2:33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3" ht="15" customHeight="1" x14ac:dyDescent="0.25"/>
    <row r="498" spans="2:33" ht="15" customHeight="1" x14ac:dyDescent="0.25"/>
    <row r="500" spans="2:33" ht="15" customHeight="1" x14ac:dyDescent="0.25"/>
    <row r="501" spans="2:33" ht="15" customHeight="1" x14ac:dyDescent="0.25"/>
    <row r="502" spans="2:33" ht="15" customHeight="1" x14ac:dyDescent="0.25"/>
    <row r="503" spans="2:33" ht="15" customHeight="1" x14ac:dyDescent="0.25"/>
    <row r="504" spans="2:33" ht="15" customHeight="1" x14ac:dyDescent="0.25"/>
    <row r="505" spans="2:33" ht="15" customHeight="1" x14ac:dyDescent="0.25"/>
    <row r="506" spans="2:33" ht="15" customHeight="1" x14ac:dyDescent="0.25"/>
    <row r="507" spans="2:33" ht="15" customHeight="1" x14ac:dyDescent="0.25"/>
    <row r="508" spans="2:33" ht="15" customHeight="1" x14ac:dyDescent="0.25"/>
    <row r="510" spans="2:33" ht="15" customHeight="1" x14ac:dyDescent="0.25"/>
    <row r="511" spans="2:33" ht="15" customHeight="1" x14ac:dyDescent="0.25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</row>
    <row r="512" spans="2:33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7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9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60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3" ht="15" customHeight="1" x14ac:dyDescent="0.25"/>
    <row r="706" spans="2:33" ht="15" customHeight="1" x14ac:dyDescent="0.25"/>
    <row r="707" spans="2:33" ht="15" customHeight="1" x14ac:dyDescent="0.25"/>
    <row r="708" spans="2:33" ht="15" customHeight="1" x14ac:dyDescent="0.25"/>
    <row r="709" spans="2:33" ht="15" customHeight="1" x14ac:dyDescent="0.25"/>
    <row r="710" spans="2:33" ht="15" customHeight="1" x14ac:dyDescent="0.25"/>
    <row r="711" spans="2:33" ht="15" customHeight="1" x14ac:dyDescent="0.25"/>
    <row r="712" spans="2:33" ht="15" customHeight="1" x14ac:dyDescent="0.25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</row>
    <row r="713" spans="2:33" ht="15" customHeight="1" x14ac:dyDescent="0.25"/>
    <row r="714" spans="2:33" ht="15" customHeight="1" x14ac:dyDescent="0.25"/>
    <row r="715" spans="2:33" ht="15" customHeight="1" x14ac:dyDescent="0.25"/>
    <row r="716" spans="2:33" ht="15" customHeight="1" x14ac:dyDescent="0.25"/>
    <row r="717" spans="2:33" ht="15" customHeight="1" x14ac:dyDescent="0.25"/>
    <row r="718" spans="2:33" ht="15" customHeight="1" x14ac:dyDescent="0.25"/>
    <row r="719" spans="2:33" ht="15" customHeight="1" x14ac:dyDescent="0.25"/>
    <row r="720" spans="2:33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2" ht="15" customHeight="1" x14ac:dyDescent="0.25"/>
    <row r="823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40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3" ht="15" customHeight="1" x14ac:dyDescent="0.25"/>
    <row r="882" spans="2:33" ht="15" customHeight="1" x14ac:dyDescent="0.25"/>
    <row r="883" spans="2:33" ht="15" customHeight="1" x14ac:dyDescent="0.25"/>
    <row r="884" spans="2:33" ht="15" customHeight="1" x14ac:dyDescent="0.25"/>
    <row r="885" spans="2:33" ht="15" customHeight="1" x14ac:dyDescent="0.25"/>
    <row r="886" spans="2:33" ht="15" customHeight="1" x14ac:dyDescent="0.25"/>
    <row r="887" spans="2:33" ht="15" customHeight="1" x14ac:dyDescent="0.25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</row>
    <row r="888" spans="2:33" ht="15" customHeight="1" x14ac:dyDescent="0.25"/>
    <row r="889" spans="2:33" ht="15" customHeight="1" x14ac:dyDescent="0.25"/>
    <row r="890" spans="2:33" ht="15" customHeight="1" x14ac:dyDescent="0.25"/>
    <row r="891" spans="2:33" ht="15" customHeight="1" x14ac:dyDescent="0.25"/>
    <row r="892" spans="2:33" ht="15" customHeight="1" x14ac:dyDescent="0.25"/>
    <row r="893" spans="2:33" ht="15" customHeight="1" x14ac:dyDescent="0.25"/>
    <row r="894" spans="2:33" ht="15" customHeight="1" x14ac:dyDescent="0.25"/>
    <row r="895" spans="2:33" ht="15" customHeight="1" x14ac:dyDescent="0.25"/>
    <row r="896" spans="2:33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3" ht="15" customHeight="1" x14ac:dyDescent="0.25"/>
    <row r="1090" spans="2:33" ht="15" customHeight="1" x14ac:dyDescent="0.25"/>
    <row r="1091" spans="2:33" ht="15" customHeight="1" x14ac:dyDescent="0.25"/>
    <row r="1092" spans="2:33" ht="15" customHeight="1" x14ac:dyDescent="0.25"/>
    <row r="1093" spans="2:33" ht="15" customHeight="1" x14ac:dyDescent="0.25"/>
    <row r="1094" spans="2:33" ht="15" customHeight="1" x14ac:dyDescent="0.25"/>
    <row r="1096" spans="2:33" ht="15" customHeight="1" x14ac:dyDescent="0.25"/>
    <row r="1097" spans="2:33" ht="15" customHeight="1" x14ac:dyDescent="0.25"/>
    <row r="1098" spans="2:33" ht="15" customHeight="1" x14ac:dyDescent="0.25"/>
    <row r="1099" spans="2:33" ht="15" customHeight="1" x14ac:dyDescent="0.25"/>
    <row r="1100" spans="2:33" ht="15" customHeight="1" x14ac:dyDescent="0.25"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  <c r="S1100" s="43"/>
      <c r="T1100" s="43"/>
      <c r="U1100" s="43"/>
      <c r="V1100" s="43"/>
      <c r="W1100" s="43"/>
      <c r="X1100" s="43"/>
      <c r="Y1100" s="43"/>
      <c r="Z1100" s="43"/>
      <c r="AA1100" s="43"/>
      <c r="AB1100" s="43"/>
      <c r="AC1100" s="43"/>
      <c r="AD1100" s="43"/>
      <c r="AE1100" s="43"/>
      <c r="AF1100" s="43"/>
      <c r="AG1100" s="43"/>
    </row>
    <row r="1101" spans="2:33" ht="15" customHeight="1" x14ac:dyDescent="0.25"/>
    <row r="1102" spans="2:33" ht="15" customHeight="1" x14ac:dyDescent="0.25"/>
    <row r="1103" spans="2:33" ht="15" customHeight="1" x14ac:dyDescent="0.25"/>
    <row r="1104" spans="2:33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3" ht="15" customHeight="1" x14ac:dyDescent="0.25"/>
    <row r="1218" spans="2:33" ht="15" customHeight="1" x14ac:dyDescent="0.25"/>
    <row r="1219" spans="2:33" ht="15" customHeight="1" x14ac:dyDescent="0.25"/>
    <row r="1220" spans="2:33" ht="15" customHeight="1" x14ac:dyDescent="0.25"/>
    <row r="1221" spans="2:33" ht="15" customHeight="1" x14ac:dyDescent="0.25"/>
    <row r="1222" spans="2:33" ht="15" customHeight="1" x14ac:dyDescent="0.25"/>
    <row r="1223" spans="2:33" ht="15" customHeight="1" x14ac:dyDescent="0.25"/>
    <row r="1224" spans="2:33" ht="15" customHeight="1" x14ac:dyDescent="0.25"/>
    <row r="1225" spans="2:33" ht="15" customHeight="1" x14ac:dyDescent="0.25"/>
    <row r="1226" spans="2:33" ht="15" customHeight="1" x14ac:dyDescent="0.25"/>
    <row r="1227" spans="2:33" ht="15" customHeight="1" x14ac:dyDescent="0.25"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  <c r="S1227" s="43"/>
      <c r="T1227" s="43"/>
      <c r="U1227" s="43"/>
      <c r="V1227" s="43"/>
      <c r="W1227" s="43"/>
      <c r="X1227" s="43"/>
      <c r="Y1227" s="43"/>
      <c r="Z1227" s="43"/>
      <c r="AA1227" s="43"/>
      <c r="AB1227" s="43"/>
      <c r="AC1227" s="43"/>
      <c r="AD1227" s="43"/>
      <c r="AE1227" s="43"/>
      <c r="AF1227" s="43"/>
      <c r="AG1227" s="43"/>
    </row>
    <row r="1228" spans="2:33" ht="15" customHeight="1" x14ac:dyDescent="0.25"/>
    <row r="1229" spans="2:33" ht="15" customHeight="1" x14ac:dyDescent="0.25"/>
    <row r="1230" spans="2:33" ht="15" customHeight="1" x14ac:dyDescent="0.25"/>
    <row r="1231" spans="2:33" ht="15" customHeight="1" x14ac:dyDescent="0.25"/>
    <row r="1232" spans="2:33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7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50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5" ht="15" customHeight="1" x14ac:dyDescent="0.25"/>
    <row r="1376" ht="15" customHeight="1" x14ac:dyDescent="0.25"/>
    <row r="1377" spans="2:33" ht="15" customHeight="1" x14ac:dyDescent="0.25"/>
    <row r="1378" spans="2:33" ht="15" customHeight="1" x14ac:dyDescent="0.25"/>
    <row r="1379" spans="2:33" ht="15" customHeight="1" x14ac:dyDescent="0.25"/>
    <row r="1380" spans="2:33" ht="15" customHeight="1" x14ac:dyDescent="0.25"/>
    <row r="1381" spans="2:33" ht="15" customHeight="1" x14ac:dyDescent="0.25"/>
    <row r="1382" spans="2:33" ht="15" customHeight="1" x14ac:dyDescent="0.25"/>
    <row r="1383" spans="2:33" ht="15" customHeight="1" x14ac:dyDescent="0.25"/>
    <row r="1385" spans="2:33" ht="15" customHeight="1" x14ac:dyDescent="0.25"/>
    <row r="1386" spans="2:33" ht="15" customHeight="1" x14ac:dyDescent="0.25"/>
    <row r="1387" spans="2:33" ht="15" customHeight="1" x14ac:dyDescent="0.25"/>
    <row r="1388" spans="2:33" ht="15" customHeight="1" x14ac:dyDescent="0.25"/>
    <row r="1389" spans="2:33" ht="15" customHeight="1" x14ac:dyDescent="0.25"/>
    <row r="1390" spans="2:33" ht="15" customHeight="1" x14ac:dyDescent="0.25">
      <c r="B1390" s="43"/>
      <c r="C1390" s="43"/>
      <c r="D1390" s="43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3"/>
      <c r="S1390" s="43"/>
      <c r="T1390" s="43"/>
      <c r="U1390" s="43"/>
      <c r="V1390" s="43"/>
      <c r="W1390" s="43"/>
      <c r="X1390" s="43"/>
      <c r="Y1390" s="43"/>
      <c r="Z1390" s="43"/>
      <c r="AA1390" s="43"/>
      <c r="AB1390" s="43"/>
      <c r="AC1390" s="43"/>
      <c r="AD1390" s="43"/>
      <c r="AE1390" s="43"/>
      <c r="AF1390" s="43"/>
      <c r="AG1390" s="43"/>
    </row>
    <row r="1391" spans="2:33" ht="15" customHeight="1" x14ac:dyDescent="0.25"/>
    <row r="1392" spans="2:33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9" spans="2:33" ht="15" customHeight="1" x14ac:dyDescent="0.25"/>
    <row r="1491" spans="2:33" ht="15" customHeight="1" x14ac:dyDescent="0.25"/>
    <row r="1492" spans="2:33" ht="15" customHeight="1" x14ac:dyDescent="0.25"/>
    <row r="1493" spans="2:33" ht="15" customHeight="1" x14ac:dyDescent="0.25"/>
    <row r="1494" spans="2:33" ht="15" customHeight="1" x14ac:dyDescent="0.25"/>
    <row r="1495" spans="2:33" ht="15" customHeight="1" x14ac:dyDescent="0.25"/>
    <row r="1496" spans="2:33" ht="15" customHeight="1" x14ac:dyDescent="0.25"/>
    <row r="1497" spans="2:33" ht="15" customHeight="1" x14ac:dyDescent="0.25"/>
    <row r="1498" spans="2:33" ht="15" customHeight="1" x14ac:dyDescent="0.25"/>
    <row r="1500" spans="2:33" ht="15" customHeight="1" x14ac:dyDescent="0.25"/>
    <row r="1501" spans="2:33" ht="15" customHeight="1" x14ac:dyDescent="0.25"/>
    <row r="1502" spans="2:33" ht="15" customHeight="1" x14ac:dyDescent="0.25">
      <c r="B1502" s="43"/>
      <c r="C1502" s="43"/>
      <c r="D1502" s="43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3"/>
      <c r="S1502" s="43"/>
      <c r="T1502" s="43"/>
      <c r="U1502" s="43"/>
      <c r="V1502" s="43"/>
      <c r="W1502" s="43"/>
      <c r="X1502" s="43"/>
      <c r="Y1502" s="43"/>
      <c r="Z1502" s="43"/>
      <c r="AA1502" s="43"/>
      <c r="AB1502" s="43"/>
      <c r="AC1502" s="43"/>
      <c r="AD1502" s="43"/>
      <c r="AE1502" s="43"/>
      <c r="AF1502" s="43"/>
      <c r="AG1502" s="43"/>
    </row>
    <row r="1503" spans="2:33" ht="15" customHeight="1" x14ac:dyDescent="0.25"/>
    <row r="1504" spans="2:33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2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9" ht="15" customHeight="1" x14ac:dyDescent="0.25"/>
    <row r="1600" ht="15" customHeight="1" x14ac:dyDescent="0.25"/>
    <row r="1601" spans="2:33" ht="15" customHeight="1" x14ac:dyDescent="0.25"/>
    <row r="1602" spans="2:33" ht="15" customHeight="1" x14ac:dyDescent="0.25"/>
    <row r="1603" spans="2:33" ht="15" customHeight="1" x14ac:dyDescent="0.25"/>
    <row r="1604" spans="2:33" ht="15" customHeight="1" x14ac:dyDescent="0.25">
      <c r="B1604" s="43"/>
      <c r="C1604" s="43"/>
      <c r="D1604" s="43"/>
      <c r="E1604" s="43"/>
      <c r="F1604" s="43"/>
      <c r="G1604" s="43"/>
      <c r="H1604" s="43"/>
      <c r="I1604" s="43"/>
      <c r="J1604" s="43"/>
      <c r="K1604" s="43"/>
      <c r="L1604" s="43"/>
      <c r="M1604" s="43"/>
      <c r="N1604" s="43"/>
      <c r="O1604" s="43"/>
      <c r="P1604" s="43"/>
      <c r="Q1604" s="43"/>
      <c r="R1604" s="43"/>
      <c r="S1604" s="43"/>
      <c r="T1604" s="43"/>
      <c r="U1604" s="43"/>
      <c r="V1604" s="43"/>
      <c r="W1604" s="43"/>
      <c r="X1604" s="43"/>
      <c r="Y1604" s="43"/>
      <c r="Z1604" s="43"/>
      <c r="AA1604" s="43"/>
      <c r="AB1604" s="43"/>
      <c r="AC1604" s="43"/>
      <c r="AD1604" s="43"/>
      <c r="AE1604" s="43"/>
      <c r="AF1604" s="43"/>
      <c r="AG1604" s="43"/>
    </row>
    <row r="1605" spans="2:33" ht="15" customHeight="1" x14ac:dyDescent="0.25"/>
    <row r="1606" spans="2:33" ht="15" customHeight="1" x14ac:dyDescent="0.25"/>
    <row r="1607" spans="2:33" ht="15" customHeight="1" x14ac:dyDescent="0.25"/>
    <row r="1608" spans="2:33" ht="15" customHeight="1" x14ac:dyDescent="0.25"/>
    <row r="1609" spans="2:33" ht="15" customHeight="1" x14ac:dyDescent="0.25"/>
    <row r="1610" spans="2:33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5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6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7" spans="2:33" ht="15" customHeight="1" x14ac:dyDescent="0.25"/>
    <row r="1698" spans="2:33" ht="15" customHeight="1" x14ac:dyDescent="0.25">
      <c r="B1698" s="43"/>
      <c r="C1698" s="43"/>
      <c r="D1698" s="43"/>
      <c r="E1698" s="43"/>
      <c r="F1698" s="43"/>
      <c r="G1698" s="43"/>
      <c r="H1698" s="43"/>
      <c r="I1698" s="43"/>
      <c r="J1698" s="43"/>
      <c r="K1698" s="43"/>
      <c r="L1698" s="43"/>
      <c r="M1698" s="43"/>
      <c r="N1698" s="43"/>
      <c r="O1698" s="43"/>
      <c r="P1698" s="43"/>
      <c r="Q1698" s="43"/>
      <c r="R1698" s="43"/>
      <c r="S1698" s="43"/>
      <c r="T1698" s="43"/>
      <c r="U1698" s="43"/>
      <c r="V1698" s="43"/>
      <c r="W1698" s="43"/>
      <c r="X1698" s="43"/>
      <c r="Y1698" s="43"/>
      <c r="Z1698" s="43"/>
      <c r="AA1698" s="43"/>
      <c r="AB1698" s="43"/>
      <c r="AC1698" s="43"/>
      <c r="AD1698" s="43"/>
      <c r="AE1698" s="43"/>
      <c r="AF1698" s="43"/>
      <c r="AG1698" s="43"/>
    </row>
    <row r="1699" spans="2:33" ht="15" customHeight="1" x14ac:dyDescent="0.25"/>
    <row r="1700" spans="2:33" ht="15" customHeight="1" x14ac:dyDescent="0.25"/>
    <row r="1701" spans="2:33" ht="15" customHeight="1" x14ac:dyDescent="0.25"/>
    <row r="1702" spans="2:33" ht="15" customHeight="1" x14ac:dyDescent="0.25"/>
    <row r="1703" spans="2:33" ht="15" customHeight="1" x14ac:dyDescent="0.25"/>
    <row r="1704" spans="2:33" ht="15" customHeight="1" x14ac:dyDescent="0.25"/>
    <row r="1705" spans="2:33" ht="15" customHeight="1" x14ac:dyDescent="0.25"/>
    <row r="1706" spans="2:33" ht="15" customHeight="1" x14ac:dyDescent="0.25"/>
    <row r="1707" spans="2:33" ht="15" customHeight="1" x14ac:dyDescent="0.25"/>
    <row r="1708" spans="2:33" ht="15" customHeight="1" x14ac:dyDescent="0.25"/>
    <row r="1709" spans="2:33" ht="15" customHeight="1" x14ac:dyDescent="0.25"/>
    <row r="1710" spans="2:33" ht="15" customHeight="1" x14ac:dyDescent="0.25"/>
    <row r="1711" spans="2:33" ht="15" customHeight="1" x14ac:dyDescent="0.25"/>
    <row r="1712" spans="2:33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1" ht="15" customHeight="1" x14ac:dyDescent="0.25"/>
    <row r="1863" ht="15" customHeight="1" x14ac:dyDescent="0.25"/>
    <row r="1864" ht="15" customHeight="1" x14ac:dyDescent="0.25"/>
    <row r="1865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5" ht="15" customHeight="1" x14ac:dyDescent="0.25"/>
    <row r="1916" ht="15" customHeight="1" x14ac:dyDescent="0.25"/>
    <row r="1917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3" ht="15" customHeight="1" x14ac:dyDescent="0.25"/>
    <row r="1934" ht="15" customHeight="1" x14ac:dyDescent="0.25"/>
    <row r="1935" ht="15" customHeight="1" x14ac:dyDescent="0.25"/>
    <row r="1937" spans="2:33" ht="15" customHeight="1" x14ac:dyDescent="0.25"/>
    <row r="1938" spans="2:33" ht="15" customHeight="1" x14ac:dyDescent="0.25"/>
    <row r="1939" spans="2:33" ht="15" customHeight="1" x14ac:dyDescent="0.25"/>
    <row r="1940" spans="2:33" ht="15" customHeight="1" x14ac:dyDescent="0.25"/>
    <row r="1941" spans="2:33" ht="15" customHeight="1" x14ac:dyDescent="0.25"/>
    <row r="1942" spans="2:33" ht="15" customHeight="1" x14ac:dyDescent="0.25"/>
    <row r="1943" spans="2:33" ht="15" customHeight="1" x14ac:dyDescent="0.25"/>
    <row r="1944" spans="2:33" ht="15" customHeight="1" x14ac:dyDescent="0.25"/>
    <row r="1945" spans="2:33" ht="15" customHeight="1" x14ac:dyDescent="0.25">
      <c r="B1945" s="43"/>
      <c r="C1945" s="43"/>
      <c r="D1945" s="43"/>
      <c r="E1945" s="43"/>
      <c r="F1945" s="43"/>
      <c r="G1945" s="43"/>
      <c r="H1945" s="43"/>
      <c r="I1945" s="43"/>
      <c r="J1945" s="43"/>
      <c r="K1945" s="43"/>
      <c r="L1945" s="43"/>
      <c r="M1945" s="43"/>
      <c r="N1945" s="43"/>
      <c r="O1945" s="43"/>
      <c r="P1945" s="43"/>
      <c r="Q1945" s="43"/>
      <c r="R1945" s="43"/>
      <c r="S1945" s="43"/>
      <c r="T1945" s="43"/>
      <c r="U1945" s="43"/>
      <c r="V1945" s="43"/>
      <c r="W1945" s="43"/>
      <c r="X1945" s="43"/>
      <c r="Y1945" s="43"/>
      <c r="Z1945" s="43"/>
      <c r="AA1945" s="43"/>
      <c r="AB1945" s="43"/>
      <c r="AC1945" s="43"/>
      <c r="AD1945" s="43"/>
      <c r="AE1945" s="43"/>
      <c r="AF1945" s="43"/>
      <c r="AG1945" s="43"/>
    </row>
    <row r="1946" spans="2:33" ht="15" customHeight="1" x14ac:dyDescent="0.25"/>
    <row r="1947" spans="2:33" ht="15" customHeight="1" x14ac:dyDescent="0.25"/>
    <row r="1948" spans="2:33" ht="15" customHeight="1" x14ac:dyDescent="0.25"/>
    <row r="1949" spans="2:33" ht="15" customHeight="1" x14ac:dyDescent="0.25"/>
    <row r="1950" spans="2:33" ht="15" customHeight="1" x14ac:dyDescent="0.25"/>
    <row r="1951" spans="2:33" ht="15" customHeight="1" x14ac:dyDescent="0.25"/>
    <row r="1952" spans="2:33" ht="15" customHeight="1" x14ac:dyDescent="0.25"/>
    <row r="1953" ht="15" customHeight="1" x14ac:dyDescent="0.25"/>
    <row r="1954" ht="15" customHeight="1" x14ac:dyDescent="0.25"/>
    <row r="1955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4" ht="15" customHeight="1" x14ac:dyDescent="0.25"/>
    <row r="1985" ht="15" customHeight="1" x14ac:dyDescent="0.25"/>
    <row r="1986" ht="15" customHeight="1" x14ac:dyDescent="0.25"/>
    <row r="1988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4" ht="15" customHeight="1" x14ac:dyDescent="0.25"/>
    <row r="2006" ht="15" customHeight="1" x14ac:dyDescent="0.25"/>
    <row r="2008" ht="15" customHeight="1" x14ac:dyDescent="0.25"/>
    <row r="2009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3" ht="15" customHeight="1" x14ac:dyDescent="0.25"/>
    <row r="2018" spans="2:33" ht="15" customHeight="1" x14ac:dyDescent="0.25"/>
    <row r="2019" spans="2:33" ht="15" customHeight="1" x14ac:dyDescent="0.25"/>
    <row r="2020" spans="2:33" ht="15" customHeight="1" x14ac:dyDescent="0.25"/>
    <row r="2022" spans="2:33" ht="15" customHeight="1" x14ac:dyDescent="0.25"/>
    <row r="2023" spans="2:33" ht="15" customHeight="1" x14ac:dyDescent="0.25"/>
    <row r="2024" spans="2:33" ht="15" customHeight="1" x14ac:dyDescent="0.25"/>
    <row r="2025" spans="2:33" ht="15" customHeight="1" x14ac:dyDescent="0.25"/>
    <row r="2026" spans="2:33" ht="15" customHeight="1" x14ac:dyDescent="0.25"/>
    <row r="2027" spans="2:33" ht="15" customHeight="1" x14ac:dyDescent="0.25"/>
    <row r="2028" spans="2:33" ht="15" customHeight="1" x14ac:dyDescent="0.25"/>
    <row r="2029" spans="2:33" ht="15" customHeight="1" x14ac:dyDescent="0.25"/>
    <row r="2030" spans="2:33" ht="15" customHeight="1" x14ac:dyDescent="0.25"/>
    <row r="2031" spans="2:33" ht="15" customHeight="1" x14ac:dyDescent="0.25">
      <c r="B2031" s="43"/>
      <c r="C2031" s="43"/>
      <c r="D2031" s="43"/>
      <c r="E2031" s="43"/>
      <c r="F2031" s="43"/>
      <c r="G2031" s="43"/>
      <c r="H2031" s="43"/>
      <c r="I2031" s="43"/>
      <c r="J2031" s="43"/>
      <c r="K2031" s="43"/>
      <c r="L2031" s="43"/>
      <c r="M2031" s="43"/>
      <c r="N2031" s="43"/>
      <c r="O2031" s="43"/>
      <c r="P2031" s="43"/>
      <c r="Q2031" s="43"/>
      <c r="R2031" s="43"/>
      <c r="S2031" s="43"/>
      <c r="T2031" s="43"/>
      <c r="U2031" s="43"/>
      <c r="V2031" s="43"/>
      <c r="W2031" s="43"/>
      <c r="X2031" s="43"/>
      <c r="Y2031" s="43"/>
      <c r="Z2031" s="43"/>
      <c r="AA2031" s="43"/>
      <c r="AB2031" s="43"/>
      <c r="AC2031" s="43"/>
      <c r="AD2031" s="43"/>
      <c r="AE2031" s="43"/>
      <c r="AF2031" s="43"/>
      <c r="AG2031" s="43"/>
    </row>
    <row r="2032" spans="2:33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7" ht="15" customHeight="1" x14ac:dyDescent="0.25"/>
    <row r="2108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1" ht="15" customHeight="1" x14ac:dyDescent="0.25"/>
    <row r="2133" ht="15" customHeight="1" x14ac:dyDescent="0.25"/>
    <row r="2134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3" ht="15" customHeight="1" x14ac:dyDescent="0.25"/>
    <row r="2146" spans="2:33" ht="15" customHeight="1" x14ac:dyDescent="0.25"/>
    <row r="2148" spans="2:33" ht="15" customHeight="1" x14ac:dyDescent="0.25"/>
    <row r="2151" spans="2:33" ht="15" customHeight="1" x14ac:dyDescent="0.25"/>
    <row r="2152" spans="2:33" ht="15" customHeight="1" x14ac:dyDescent="0.25"/>
    <row r="2153" spans="2:33" ht="15" customHeight="1" x14ac:dyDescent="0.25">
      <c r="B2153" s="43"/>
      <c r="C2153" s="43"/>
      <c r="D2153" s="43"/>
      <c r="E2153" s="43"/>
      <c r="F2153" s="43"/>
      <c r="G2153" s="43"/>
      <c r="H2153" s="43"/>
      <c r="I2153" s="43"/>
      <c r="J2153" s="43"/>
      <c r="K2153" s="43"/>
      <c r="L2153" s="43"/>
      <c r="M2153" s="43"/>
      <c r="N2153" s="43"/>
      <c r="O2153" s="43"/>
      <c r="P2153" s="43"/>
      <c r="Q2153" s="43"/>
      <c r="R2153" s="43"/>
      <c r="S2153" s="43"/>
      <c r="T2153" s="43"/>
      <c r="U2153" s="43"/>
      <c r="V2153" s="43"/>
      <c r="W2153" s="43"/>
      <c r="X2153" s="43"/>
      <c r="Y2153" s="43"/>
      <c r="Z2153" s="43"/>
      <c r="AA2153" s="43"/>
      <c r="AB2153" s="43"/>
      <c r="AC2153" s="43"/>
      <c r="AD2153" s="43"/>
      <c r="AE2153" s="43"/>
      <c r="AF2153" s="43"/>
      <c r="AG2153" s="43"/>
    </row>
    <row r="2154" spans="2:33" ht="15" customHeight="1" x14ac:dyDescent="0.25"/>
    <row r="2155" spans="2:33" ht="15" customHeight="1" x14ac:dyDescent="0.25"/>
    <row r="2156" spans="2:33" ht="15" customHeight="1" x14ac:dyDescent="0.25"/>
    <row r="2157" spans="2:33" ht="15" customHeight="1" x14ac:dyDescent="0.25"/>
    <row r="2158" spans="2:33" ht="15" customHeight="1" x14ac:dyDescent="0.25"/>
    <row r="2159" spans="2:33" ht="15" customHeight="1" x14ac:dyDescent="0.25"/>
    <row r="2160" spans="2:33" ht="15" customHeight="1" x14ac:dyDescent="0.25"/>
    <row r="2161" ht="15" customHeight="1" x14ac:dyDescent="0.25"/>
    <row r="2162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60" ht="15" customHeight="1" x14ac:dyDescent="0.25"/>
    <row r="2261" ht="15" customHeight="1" x14ac:dyDescent="0.25"/>
    <row r="2262" ht="15" customHeight="1" x14ac:dyDescent="0.25"/>
    <row r="2264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1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2" ht="15" customHeight="1" x14ac:dyDescent="0.25"/>
    <row r="2284" ht="15" customHeight="1" x14ac:dyDescent="0.25"/>
    <row r="2285" ht="15" customHeight="1" x14ac:dyDescent="0.25"/>
    <row r="2286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301" ht="15" customHeight="1" x14ac:dyDescent="0.25"/>
    <row r="2302" ht="15" customHeight="1" x14ac:dyDescent="0.25"/>
    <row r="2303" ht="15" customHeight="1" x14ac:dyDescent="0.25"/>
    <row r="2305" spans="2:33" ht="15" customHeight="1" x14ac:dyDescent="0.25"/>
    <row r="2306" spans="2:33" ht="15" customHeight="1" x14ac:dyDescent="0.25"/>
    <row r="2307" spans="2:33" ht="15" customHeight="1" x14ac:dyDescent="0.25"/>
    <row r="2308" spans="2:33" ht="15" customHeight="1" x14ac:dyDescent="0.25"/>
    <row r="2309" spans="2:33" ht="15" customHeight="1" x14ac:dyDescent="0.25"/>
    <row r="2310" spans="2:33" ht="15" customHeight="1" x14ac:dyDescent="0.25"/>
    <row r="2311" spans="2:33" ht="15" customHeight="1" x14ac:dyDescent="0.25"/>
    <row r="2312" spans="2:33" ht="15" customHeight="1" x14ac:dyDescent="0.25"/>
    <row r="2313" spans="2:33" ht="15" customHeight="1" x14ac:dyDescent="0.25"/>
    <row r="2314" spans="2:33" ht="15" customHeight="1" x14ac:dyDescent="0.25"/>
    <row r="2315" spans="2:33" ht="15" customHeight="1" x14ac:dyDescent="0.25"/>
    <row r="2316" spans="2:33" ht="15" customHeight="1" x14ac:dyDescent="0.25"/>
    <row r="2317" spans="2:33" ht="15" customHeight="1" x14ac:dyDescent="0.25">
      <c r="B2317" s="43"/>
      <c r="C2317" s="43"/>
      <c r="D2317" s="43"/>
      <c r="E2317" s="43"/>
      <c r="F2317" s="43"/>
      <c r="G2317" s="43"/>
      <c r="H2317" s="43"/>
      <c r="I2317" s="43"/>
      <c r="J2317" s="43"/>
      <c r="K2317" s="43"/>
      <c r="L2317" s="43"/>
      <c r="M2317" s="43"/>
      <c r="N2317" s="43"/>
      <c r="O2317" s="43"/>
      <c r="P2317" s="43"/>
      <c r="Q2317" s="43"/>
      <c r="R2317" s="43"/>
      <c r="S2317" s="43"/>
      <c r="T2317" s="43"/>
      <c r="U2317" s="43"/>
      <c r="V2317" s="43"/>
      <c r="W2317" s="43"/>
      <c r="X2317" s="43"/>
      <c r="Y2317" s="43"/>
      <c r="Z2317" s="43"/>
      <c r="AA2317" s="43"/>
      <c r="AB2317" s="43"/>
      <c r="AC2317" s="43"/>
      <c r="AD2317" s="43"/>
      <c r="AE2317" s="43"/>
      <c r="AF2317" s="43"/>
      <c r="AG2317" s="43"/>
    </row>
    <row r="2318" spans="2:33" ht="15" customHeight="1" x14ac:dyDescent="0.25"/>
    <row r="2319" spans="2:33" ht="15" customHeight="1" x14ac:dyDescent="0.25"/>
    <row r="2320" spans="2:33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3" ht="15" customHeight="1" x14ac:dyDescent="0.25"/>
    <row r="2418" spans="2:33" ht="15" customHeight="1" x14ac:dyDescent="0.25"/>
    <row r="2419" spans="2:33" ht="15" customHeight="1" x14ac:dyDescent="0.25">
      <c r="B2419" s="43"/>
      <c r="C2419" s="43"/>
      <c r="D2419" s="43"/>
      <c r="E2419" s="43"/>
      <c r="F2419" s="43"/>
      <c r="G2419" s="43"/>
      <c r="H2419" s="43"/>
      <c r="I2419" s="43"/>
      <c r="J2419" s="43"/>
      <c r="K2419" s="43"/>
      <c r="L2419" s="43"/>
      <c r="M2419" s="43"/>
      <c r="N2419" s="43"/>
      <c r="O2419" s="43"/>
      <c r="P2419" s="43"/>
      <c r="Q2419" s="43"/>
      <c r="R2419" s="43"/>
      <c r="S2419" s="43"/>
      <c r="T2419" s="43"/>
      <c r="U2419" s="43"/>
      <c r="V2419" s="43"/>
      <c r="W2419" s="43"/>
      <c r="X2419" s="43"/>
      <c r="Y2419" s="43"/>
      <c r="Z2419" s="43"/>
      <c r="AA2419" s="43"/>
      <c r="AB2419" s="43"/>
      <c r="AC2419" s="43"/>
      <c r="AD2419" s="43"/>
      <c r="AE2419" s="43"/>
      <c r="AF2419" s="43"/>
      <c r="AG2419" s="43"/>
    </row>
    <row r="2420" spans="2:33" ht="15" customHeight="1" x14ac:dyDescent="0.25"/>
    <row r="2421" spans="2:33" ht="15" customHeight="1" x14ac:dyDescent="0.25"/>
    <row r="2422" spans="2:33" ht="15" customHeight="1" x14ac:dyDescent="0.25"/>
    <row r="2423" spans="2:33" ht="15" customHeight="1" x14ac:dyDescent="0.25"/>
    <row r="2424" spans="2:33" ht="15" customHeight="1" x14ac:dyDescent="0.25"/>
    <row r="2425" spans="2:33" ht="15" customHeight="1" x14ac:dyDescent="0.25"/>
    <row r="2426" spans="2:33" ht="15" customHeight="1" x14ac:dyDescent="0.25"/>
    <row r="2427" spans="2:33" ht="15" customHeight="1" x14ac:dyDescent="0.25"/>
    <row r="2428" spans="2:33" ht="15" customHeight="1" x14ac:dyDescent="0.25"/>
    <row r="2429" spans="2:33" ht="15" customHeight="1" x14ac:dyDescent="0.25"/>
    <row r="2430" spans="2:33" ht="15" customHeight="1" x14ac:dyDescent="0.25"/>
    <row r="2431" spans="2:33" ht="15" customHeight="1" x14ac:dyDescent="0.25"/>
    <row r="2432" spans="2:33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7" ht="15" customHeight="1" x14ac:dyDescent="0.25"/>
    <row r="2459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6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5" ht="15" customHeight="1" x14ac:dyDescent="0.25"/>
    <row r="2496" ht="15" customHeight="1" x14ac:dyDescent="0.25"/>
    <row r="2498" spans="2:33" ht="15" customHeight="1" x14ac:dyDescent="0.25"/>
    <row r="2499" spans="2:33" ht="15" customHeight="1" x14ac:dyDescent="0.25"/>
    <row r="2500" spans="2:33" ht="15" customHeight="1" x14ac:dyDescent="0.25"/>
    <row r="2501" spans="2:33" ht="15" customHeight="1" x14ac:dyDescent="0.25"/>
    <row r="2502" spans="2:33" ht="15" customHeight="1" x14ac:dyDescent="0.25"/>
    <row r="2504" spans="2:33" ht="15" customHeight="1" x14ac:dyDescent="0.25"/>
    <row r="2505" spans="2:33" ht="15" customHeight="1" x14ac:dyDescent="0.25"/>
    <row r="2506" spans="2:33" ht="15" customHeight="1" x14ac:dyDescent="0.25"/>
    <row r="2507" spans="2:33" ht="15" customHeight="1" x14ac:dyDescent="0.25"/>
    <row r="2508" spans="2:33" ht="15" customHeight="1" x14ac:dyDescent="0.25"/>
    <row r="2509" spans="2:33" ht="15" customHeight="1" x14ac:dyDescent="0.25">
      <c r="B2509" s="43"/>
      <c r="C2509" s="43"/>
      <c r="D2509" s="43"/>
      <c r="E2509" s="43"/>
      <c r="F2509" s="43"/>
      <c r="G2509" s="43"/>
      <c r="H2509" s="43"/>
      <c r="I2509" s="43"/>
      <c r="J2509" s="43"/>
      <c r="K2509" s="43"/>
      <c r="L2509" s="43"/>
      <c r="M2509" s="43"/>
      <c r="N2509" s="43"/>
      <c r="O2509" s="43"/>
      <c r="P2509" s="43"/>
      <c r="Q2509" s="43"/>
      <c r="R2509" s="43"/>
      <c r="S2509" s="43"/>
      <c r="T2509" s="43"/>
      <c r="U2509" s="43"/>
      <c r="V2509" s="43"/>
      <c r="W2509" s="43"/>
      <c r="X2509" s="43"/>
      <c r="Y2509" s="43"/>
      <c r="Z2509" s="43"/>
      <c r="AA2509" s="43"/>
      <c r="AB2509" s="43"/>
      <c r="AC2509" s="43"/>
      <c r="AD2509" s="43"/>
      <c r="AE2509" s="43"/>
      <c r="AF2509" s="43"/>
      <c r="AG2509" s="43"/>
    </row>
    <row r="2510" spans="2:33" ht="15" customHeight="1" x14ac:dyDescent="0.25"/>
    <row r="2511" spans="2:33" ht="15" customHeight="1" x14ac:dyDescent="0.25"/>
    <row r="2512" spans="2:33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3" ht="15" customHeight="1" x14ac:dyDescent="0.25"/>
    <row r="2595" spans="2:33" ht="15" customHeight="1" x14ac:dyDescent="0.25"/>
    <row r="2596" spans="2:33" ht="15" customHeight="1" x14ac:dyDescent="0.25"/>
    <row r="2597" spans="2:33" ht="15" customHeight="1" x14ac:dyDescent="0.25"/>
    <row r="2598" spans="2:33" ht="15" customHeight="1" x14ac:dyDescent="0.25">
      <c r="B2598" s="43"/>
      <c r="C2598" s="43"/>
      <c r="D2598" s="43"/>
      <c r="E2598" s="43"/>
      <c r="F2598" s="43"/>
      <c r="G2598" s="43"/>
      <c r="H2598" s="43"/>
      <c r="I2598" s="43"/>
      <c r="J2598" s="43"/>
      <c r="K2598" s="43"/>
      <c r="L2598" s="43"/>
      <c r="M2598" s="43"/>
      <c r="N2598" s="43"/>
      <c r="O2598" s="43"/>
      <c r="P2598" s="43"/>
      <c r="Q2598" s="43"/>
      <c r="R2598" s="43"/>
      <c r="S2598" s="43"/>
      <c r="T2598" s="43"/>
      <c r="U2598" s="43"/>
      <c r="V2598" s="43"/>
      <c r="W2598" s="43"/>
      <c r="X2598" s="43"/>
      <c r="Y2598" s="43"/>
      <c r="Z2598" s="43"/>
      <c r="AA2598" s="43"/>
      <c r="AB2598" s="43"/>
      <c r="AC2598" s="43"/>
      <c r="AD2598" s="43"/>
      <c r="AE2598" s="43"/>
      <c r="AF2598" s="43"/>
      <c r="AG2598" s="43"/>
    </row>
    <row r="2599" spans="2:33" ht="15" customHeight="1" x14ac:dyDescent="0.25"/>
    <row r="2600" spans="2:33" ht="15" customHeight="1" x14ac:dyDescent="0.25"/>
    <row r="2601" spans="2:33" ht="15" customHeight="1" x14ac:dyDescent="0.25"/>
    <row r="2602" spans="2:33" ht="15" customHeight="1" x14ac:dyDescent="0.25"/>
    <row r="2603" spans="2:33" ht="15" customHeight="1" x14ac:dyDescent="0.25"/>
    <row r="2604" spans="2:33" ht="15" customHeight="1" x14ac:dyDescent="0.25"/>
    <row r="2605" spans="2:33" ht="15" customHeight="1" x14ac:dyDescent="0.25"/>
    <row r="2606" spans="2:33" ht="15" customHeight="1" x14ac:dyDescent="0.25"/>
    <row r="2607" spans="2:33" ht="15" customHeight="1" x14ac:dyDescent="0.25"/>
    <row r="2608" spans="2:33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7" spans="2:33" ht="15" customHeight="1" x14ac:dyDescent="0.25"/>
    <row r="2708" spans="2:33" ht="15" customHeight="1" x14ac:dyDescent="0.25"/>
    <row r="2709" spans="2:33" ht="15" customHeight="1" x14ac:dyDescent="0.25"/>
    <row r="2710" spans="2:33" ht="15" customHeight="1" x14ac:dyDescent="0.25"/>
    <row r="2711" spans="2:33" ht="15" customHeight="1" x14ac:dyDescent="0.25"/>
    <row r="2712" spans="2:33" ht="15" customHeight="1" x14ac:dyDescent="0.25"/>
    <row r="2713" spans="2:33" ht="15" customHeight="1" x14ac:dyDescent="0.25"/>
    <row r="2714" spans="2:33" ht="15" customHeight="1" x14ac:dyDescent="0.25"/>
    <row r="2715" spans="2:33" ht="15" customHeight="1" x14ac:dyDescent="0.25"/>
    <row r="2716" spans="2:33" ht="15" customHeight="1" x14ac:dyDescent="0.25"/>
    <row r="2717" spans="2:33" ht="15" customHeight="1" x14ac:dyDescent="0.25"/>
    <row r="2718" spans="2:33" ht="15" customHeight="1" x14ac:dyDescent="0.25"/>
    <row r="2719" spans="2:33" ht="15" customHeight="1" x14ac:dyDescent="0.25">
      <c r="B2719" s="43"/>
      <c r="C2719" s="43"/>
      <c r="D2719" s="43"/>
      <c r="E2719" s="43"/>
      <c r="F2719" s="43"/>
      <c r="G2719" s="43"/>
      <c r="H2719" s="43"/>
      <c r="I2719" s="43"/>
      <c r="J2719" s="43"/>
      <c r="K2719" s="43"/>
      <c r="L2719" s="43"/>
      <c r="M2719" s="43"/>
      <c r="N2719" s="43"/>
      <c r="O2719" s="43"/>
      <c r="P2719" s="43"/>
      <c r="Q2719" s="43"/>
      <c r="R2719" s="43"/>
      <c r="S2719" s="43"/>
      <c r="T2719" s="43"/>
      <c r="U2719" s="43"/>
      <c r="V2719" s="43"/>
      <c r="W2719" s="43"/>
      <c r="X2719" s="43"/>
      <c r="Y2719" s="43"/>
      <c r="Z2719" s="43"/>
      <c r="AA2719" s="43"/>
      <c r="AB2719" s="43"/>
      <c r="AC2719" s="43"/>
      <c r="AD2719" s="43"/>
      <c r="AE2719" s="43"/>
      <c r="AF2719" s="43"/>
      <c r="AG2719" s="43"/>
    </row>
    <row r="2720" spans="2:33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31" ht="15" customHeight="1" x14ac:dyDescent="0.25"/>
    <row r="2832" ht="15" customHeight="1" x14ac:dyDescent="0.25"/>
    <row r="2833" spans="2:33" ht="15" customHeight="1" x14ac:dyDescent="0.25"/>
    <row r="2834" spans="2:33" ht="15" customHeight="1" x14ac:dyDescent="0.25"/>
    <row r="2835" spans="2:33" ht="15" customHeight="1" x14ac:dyDescent="0.25"/>
    <row r="2836" spans="2:33" ht="15" customHeight="1" x14ac:dyDescent="0.25"/>
    <row r="2837" spans="2:33" ht="15" customHeight="1" x14ac:dyDescent="0.25">
      <c r="B2837" s="43"/>
      <c r="C2837" s="43"/>
      <c r="D2837" s="43"/>
      <c r="E2837" s="43"/>
      <c r="F2837" s="43"/>
      <c r="G2837" s="43"/>
      <c r="H2837" s="43"/>
      <c r="I2837" s="43"/>
      <c r="J2837" s="43"/>
      <c r="K2837" s="43"/>
      <c r="L2837" s="43"/>
      <c r="M2837" s="43"/>
      <c r="N2837" s="43"/>
      <c r="O2837" s="43"/>
      <c r="P2837" s="43"/>
      <c r="Q2837" s="43"/>
      <c r="R2837" s="43"/>
      <c r="S2837" s="43"/>
      <c r="T2837" s="43"/>
      <c r="U2837" s="43"/>
      <c r="V2837" s="43"/>
      <c r="W2837" s="43"/>
      <c r="X2837" s="43"/>
      <c r="Y2837" s="43"/>
      <c r="Z2837" s="43"/>
      <c r="AA2837" s="43"/>
      <c r="AB2837" s="43"/>
      <c r="AC2837" s="43"/>
      <c r="AD2837" s="43"/>
      <c r="AE2837" s="43"/>
      <c r="AF2837" s="43"/>
      <c r="AG2837" s="43"/>
    </row>
    <row r="2838" spans="2:33" ht="15" customHeight="1" x14ac:dyDescent="0.25"/>
    <row r="2839" spans="2:33" ht="15" customHeight="1" x14ac:dyDescent="0.25"/>
    <row r="2840" spans="2:33" ht="15" customHeight="1" x14ac:dyDescent="0.25"/>
    <row r="2841" spans="2:33" ht="15" customHeight="1" x14ac:dyDescent="0.25"/>
  </sheetData>
  <mergeCells count="20">
    <mergeCell ref="B1945:AG1945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  <mergeCell ref="B1698:AG1698"/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F11"/>
  <sheetViews>
    <sheetView topLeftCell="F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2" ht="30" x14ac:dyDescent="0.25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18</v>
      </c>
      <c r="B5">
        <f>IF('Biodiesel Fraction'!$B20,1-'Biodiesel Fraction'!B30,1)</f>
        <v>0.95693602687099533</v>
      </c>
      <c r="C5">
        <f>IF('Biodiesel Fraction'!$B20,1-'Biodiesel Fraction'!C30,1)</f>
        <v>0.96202974990212975</v>
      </c>
      <c r="D5">
        <f>IF('Biodiesel Fraction'!$B20,1-'Biodiesel Fraction'!C30,1)</f>
        <v>0.96202974990212975</v>
      </c>
      <c r="E5">
        <f>IF('Biodiesel Fraction'!$B20,1-'Biodiesel Fraction'!E30,1)</f>
        <v>0.97030180064995142</v>
      </c>
      <c r="F5">
        <f>IF('Biodiesel Fraction'!$B20,1-'Biodiesel Fraction'!F30,1)</f>
        <v>0.96944545811146488</v>
      </c>
      <c r="G5">
        <f>IF('Biodiesel Fraction'!$B20,1-'Biodiesel Fraction'!G30,1)</f>
        <v>0.96939909556572357</v>
      </c>
      <c r="H5">
        <f>IF('Biodiesel Fraction'!$B20,1-'Biodiesel Fraction'!H30,1)</f>
        <v>0.96863022491401363</v>
      </c>
      <c r="I5">
        <f>IF('Biodiesel Fraction'!$B20,1-'Biodiesel Fraction'!I30,1)</f>
        <v>0.96767408632104002</v>
      </c>
      <c r="J5">
        <f>IF('Biodiesel Fraction'!$B20,1-'Biodiesel Fraction'!J30,1)</f>
        <v>0.96707364001396723</v>
      </c>
      <c r="K5">
        <f>IF('Biodiesel Fraction'!$B20,1-'Biodiesel Fraction'!K30,1)</f>
        <v>0.96602122222629105</v>
      </c>
      <c r="L5">
        <f>IF('Biodiesel Fraction'!$B20,1-'Biodiesel Fraction'!L30,1)</f>
        <v>0.96551053486482596</v>
      </c>
      <c r="M5">
        <f>IF('Biodiesel Fraction'!$B20,1-'Biodiesel Fraction'!M30,1)</f>
        <v>0.96522800683830079</v>
      </c>
      <c r="N5">
        <f>IF('Biodiesel Fraction'!$B20,1-'Biodiesel Fraction'!N30,1)</f>
        <v>0.96527658571817554</v>
      </c>
      <c r="O5">
        <f>IF('Biodiesel Fraction'!$B20,1-'Biodiesel Fraction'!O30,1)</f>
        <v>0.96543983895884766</v>
      </c>
      <c r="P5">
        <f>IF('Biodiesel Fraction'!$B20,1-'Biodiesel Fraction'!P30,1)</f>
        <v>0.96532491286540312</v>
      </c>
      <c r="Q5">
        <f>IF('Biodiesel Fraction'!$B20,1-'Biodiesel Fraction'!Q30,1)</f>
        <v>0.96551352963547843</v>
      </c>
      <c r="R5">
        <f>IF('Biodiesel Fraction'!$B20,1-'Biodiesel Fraction'!R30,1)</f>
        <v>0.9649546976408806</v>
      </c>
      <c r="S5">
        <f>IF('Biodiesel Fraction'!$B20,1-'Biodiesel Fraction'!S30,1)</f>
        <v>0.96461273461451791</v>
      </c>
      <c r="T5">
        <f>IF('Biodiesel Fraction'!$B20,1-'Biodiesel Fraction'!T30,1)</f>
        <v>0.96357327570106799</v>
      </c>
      <c r="U5">
        <f>IF('Biodiesel Fraction'!$B20,1-'Biodiesel Fraction'!U30,1)</f>
        <v>0.96332803338002682</v>
      </c>
      <c r="V5">
        <f>IF('Biodiesel Fraction'!$B20,1-'Biodiesel Fraction'!V30,1)</f>
        <v>0.95831113723241701</v>
      </c>
      <c r="W5">
        <f>IF('Biodiesel Fraction'!$B20,1-'Biodiesel Fraction'!W30,1)</f>
        <v>0.95714168835155555</v>
      </c>
      <c r="X5">
        <f>IF('Biodiesel Fraction'!$B20,1-'Biodiesel Fraction'!X30,1)</f>
        <v>0.95575396025010961</v>
      </c>
      <c r="Y5">
        <f>IF('Biodiesel Fraction'!$B20,1-'Biodiesel Fraction'!Y30,1)</f>
        <v>0.95507091817842116</v>
      </c>
      <c r="Z5">
        <f>IF('Biodiesel Fraction'!$B20,1-'Biodiesel Fraction'!Z30,1)</f>
        <v>0.95263486800058572</v>
      </c>
      <c r="AA5">
        <f>IF('Biodiesel Fraction'!$B20,1-'Biodiesel Fraction'!AA30,1)</f>
        <v>0.95167698066375228</v>
      </c>
      <c r="AB5">
        <f>IF('Biodiesel Fraction'!$B20,1-'Biodiesel Fraction'!AB30,1)</f>
        <v>0.95127308866751836</v>
      </c>
      <c r="AC5">
        <f>IF('Biodiesel Fraction'!$B20,1-'Biodiesel Fraction'!AC30,1)</f>
        <v>0.95097552832103771</v>
      </c>
      <c r="AD5">
        <f>IF('Biodiesel Fraction'!$B20,1-'Biodiesel Fraction'!AD30,1)</f>
        <v>0.95048174339206604</v>
      </c>
      <c r="AE5">
        <f>IF('Biodiesel Fraction'!$B20,1-'Biodiesel Fraction'!AE30,1)</f>
        <v>0.95021825678604743</v>
      </c>
      <c r="AF5">
        <f>IF('Biodiesel Fraction'!$B20,1-'Biodiesel Fraction'!AF30,1)</f>
        <v>0.94993350853112346</v>
      </c>
    </row>
    <row r="6" spans="1:32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21</v>
      </c>
      <c r="B7">
        <f>IF('Biodiesel Fraction'!$B20,'Biodiesel Fraction'!B30,0)</f>
        <v>4.306397312900468E-2</v>
      </c>
      <c r="C7">
        <f>IF('Biodiesel Fraction'!$B20,'Biodiesel Fraction'!C30,0)</f>
        <v>3.7970250097870209E-2</v>
      </c>
      <c r="D7">
        <f>IF('Biodiesel Fraction'!$B20,'Biodiesel Fraction'!C30,0)</f>
        <v>3.7970250097870209E-2</v>
      </c>
      <c r="E7">
        <f>IF('Biodiesel Fraction'!$B20,'Biodiesel Fraction'!E30,0)</f>
        <v>2.969819935004863E-2</v>
      </c>
      <c r="F7">
        <f>IF('Biodiesel Fraction'!$B20,'Biodiesel Fraction'!F30,0)</f>
        <v>3.0554541888535118E-2</v>
      </c>
      <c r="G7">
        <f>IF('Biodiesel Fraction'!$B20,'Biodiesel Fraction'!G30,0)</f>
        <v>3.0600904434276436E-2</v>
      </c>
      <c r="H7">
        <f>IF('Biodiesel Fraction'!$B20,'Biodiesel Fraction'!H30,0)</f>
        <v>3.1369775085986394E-2</v>
      </c>
      <c r="I7">
        <f>IF('Biodiesel Fraction'!$B20,'Biodiesel Fraction'!I30,0)</f>
        <v>3.2325913678960011E-2</v>
      </c>
      <c r="J7">
        <f>IF('Biodiesel Fraction'!$B20,'Biodiesel Fraction'!J30,0)</f>
        <v>3.292635998603273E-2</v>
      </c>
      <c r="K7">
        <f>IF('Biodiesel Fraction'!$B20,'Biodiesel Fraction'!K30,0)</f>
        <v>3.3978777773708967E-2</v>
      </c>
      <c r="L7">
        <f>IF('Biodiesel Fraction'!$B20,'Biodiesel Fraction'!L30,0)</f>
        <v>3.4489465135174049E-2</v>
      </c>
      <c r="M7">
        <f>IF('Biodiesel Fraction'!$B20,'Biodiesel Fraction'!M30,0)</f>
        <v>3.4771993161699204E-2</v>
      </c>
      <c r="N7">
        <f>IF('Biodiesel Fraction'!$B20,'Biodiesel Fraction'!N30,0)</f>
        <v>3.4723414281824419E-2</v>
      </c>
      <c r="O7">
        <f>IF('Biodiesel Fraction'!$B20,'Biodiesel Fraction'!O30,0)</f>
        <v>3.4560161041152289E-2</v>
      </c>
      <c r="P7">
        <f>IF('Biodiesel Fraction'!$B20,'Biodiesel Fraction'!P30,0)</f>
        <v>3.4675087134596848E-2</v>
      </c>
      <c r="Q7">
        <f>IF('Biodiesel Fraction'!$B20,'Biodiesel Fraction'!Q30,0)</f>
        <v>3.4486470364521515E-2</v>
      </c>
      <c r="R7">
        <f>IF('Biodiesel Fraction'!$B20,'Biodiesel Fraction'!R30,0)</f>
        <v>3.504530235911938E-2</v>
      </c>
      <c r="S7">
        <f>IF('Biodiesel Fraction'!$B20,'Biodiesel Fraction'!S30,0)</f>
        <v>3.5387265385482113E-2</v>
      </c>
      <c r="T7">
        <f>IF('Biodiesel Fraction'!$B20,'Biodiesel Fraction'!T30,0)</f>
        <v>3.6426724298931963E-2</v>
      </c>
      <c r="U7">
        <f>IF('Biodiesel Fraction'!$B20,'Biodiesel Fraction'!U30,0)</f>
        <v>3.6671966619973149E-2</v>
      </c>
      <c r="V7">
        <f>IF('Biodiesel Fraction'!$B20,'Biodiesel Fraction'!V30,0)</f>
        <v>4.1688862767583011E-2</v>
      </c>
      <c r="W7">
        <f>IF('Biodiesel Fraction'!$B20,'Biodiesel Fraction'!W30,0)</f>
        <v>4.2858311648444496E-2</v>
      </c>
      <c r="X7">
        <f>IF('Biodiesel Fraction'!$B20,'Biodiesel Fraction'!X30,0)</f>
        <v>4.4246039749890352E-2</v>
      </c>
      <c r="Y7">
        <f>IF('Biodiesel Fraction'!$B20,'Biodiesel Fraction'!Y30,0)</f>
        <v>4.4929081821578815E-2</v>
      </c>
      <c r="Z7">
        <f>IF('Biodiesel Fraction'!$B20,'Biodiesel Fraction'!Z30,0)</f>
        <v>4.7365131999414306E-2</v>
      </c>
      <c r="AA7">
        <f>IF('Biodiesel Fraction'!$B20,'Biodiesel Fraction'!AA30,0)</f>
        <v>4.8323019336247747E-2</v>
      </c>
      <c r="AB7">
        <f>IF('Biodiesel Fraction'!$B20,'Biodiesel Fraction'!AB30,0)</f>
        <v>4.8726911332481637E-2</v>
      </c>
      <c r="AC7">
        <f>IF('Biodiesel Fraction'!$B20,'Biodiesel Fraction'!AC30,0)</f>
        <v>4.9024471678962296E-2</v>
      </c>
      <c r="AD7">
        <f>IF('Biodiesel Fraction'!$B20,'Biodiesel Fraction'!AD30,0)</f>
        <v>4.951825660793395E-2</v>
      </c>
      <c r="AE7">
        <f>IF('Biodiesel Fraction'!$B20,'Biodiesel Fraction'!AE30,0)</f>
        <v>4.9781743213952609E-2</v>
      </c>
      <c r="AF7">
        <f>IF('Biodiesel Fraction'!$B20,'Biodiesel Fraction'!AF30,0)</f>
        <v>5.0066491468876512E-2</v>
      </c>
    </row>
    <row r="8" spans="1:32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J11"/>
  <sheetViews>
    <sheetView topLeftCell="F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2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/>
      <c r="AH4" s="10"/>
      <c r="AI4" s="10"/>
      <c r="AJ4" s="10"/>
    </row>
    <row r="5" spans="1:36" x14ac:dyDescent="0.25">
      <c r="A5" t="s">
        <v>18</v>
      </c>
      <c r="B5">
        <f>IF('Biodiesel Fraction'!$B20,1-'Biodiesel Fraction'!B30,1)*(1-B2)</f>
        <v>0.43062121209194787</v>
      </c>
      <c r="C5">
        <f>IF('Biodiesel Fraction'!$B20,1-'Biodiesel Fraction'!C30,1)*(1-C2)</f>
        <v>0.43291338745595837</v>
      </c>
      <c r="D5">
        <f>IF('Biodiesel Fraction'!$B20,1-'Biodiesel Fraction'!C30,1)*(1-D2)</f>
        <v>0.43291338745595837</v>
      </c>
      <c r="E5">
        <f>IF('Biodiesel Fraction'!$B20,1-'Biodiesel Fraction'!E30,1)*(1-E2)</f>
        <v>0.43663581029247811</v>
      </c>
      <c r="F5">
        <f>IF('Biodiesel Fraction'!$B20,1-'Biodiesel Fraction'!F30,1)*(1-F2)</f>
        <v>0.43625045615015917</v>
      </c>
      <c r="G5">
        <f>IF('Biodiesel Fraction'!$B20,1-'Biodiesel Fraction'!G30,1)*(1-G2)</f>
        <v>0.43622959300457559</v>
      </c>
      <c r="H5">
        <f>IF('Biodiesel Fraction'!$B20,1-'Biodiesel Fraction'!H30,1)*(1-H2)</f>
        <v>0.43588360121130609</v>
      </c>
      <c r="I5">
        <f>IF('Biodiesel Fraction'!$B20,1-'Biodiesel Fraction'!I30,1)*(1-I2)</f>
        <v>0.43545333884446796</v>
      </c>
      <c r="J5">
        <f>IF('Biodiesel Fraction'!$B20,1-'Biodiesel Fraction'!J30,1)*(1-J2)</f>
        <v>0.43518313800628522</v>
      </c>
      <c r="K5">
        <f>IF('Biodiesel Fraction'!$B20,1-'Biodiesel Fraction'!K30,1)*(1-K2)</f>
        <v>0.43470955000183092</v>
      </c>
      <c r="L5">
        <f>IF('Biodiesel Fraction'!$B20,1-'Biodiesel Fraction'!L30,1)*(1-L2)</f>
        <v>0.43447974068917167</v>
      </c>
      <c r="M5">
        <f>IF('Biodiesel Fraction'!$B20,1-'Biodiesel Fraction'!M30,1)*(1-M2)</f>
        <v>0.43435260307723533</v>
      </c>
      <c r="N5">
        <f>IF('Biodiesel Fraction'!$B20,1-'Biodiesel Fraction'!N30,1)*(1-N2)</f>
        <v>0.43437446357317894</v>
      </c>
      <c r="O5">
        <f>IF('Biodiesel Fraction'!$B20,1-'Biodiesel Fraction'!O30,1)*(1-O2)</f>
        <v>0.43444792753148143</v>
      </c>
      <c r="P5">
        <f>IF('Biodiesel Fraction'!$B20,1-'Biodiesel Fraction'!P30,1)*(1-P2)</f>
        <v>0.43439621078943136</v>
      </c>
      <c r="Q5">
        <f>IF('Biodiesel Fraction'!$B20,1-'Biodiesel Fraction'!Q30,1)*(1-Q2)</f>
        <v>0.43448108833596527</v>
      </c>
      <c r="R5">
        <f>IF('Biodiesel Fraction'!$B20,1-'Biodiesel Fraction'!R30,1)*(1-R2)</f>
        <v>0.43422961393839621</v>
      </c>
      <c r="S5">
        <f>IF('Biodiesel Fraction'!$B20,1-'Biodiesel Fraction'!S30,1)*(1-S2)</f>
        <v>0.43407573057653304</v>
      </c>
      <c r="T5">
        <f>IF('Biodiesel Fraction'!$B20,1-'Biodiesel Fraction'!T30,1)*(1-T2)</f>
        <v>0.43360797406548057</v>
      </c>
      <c r="U5">
        <f>IF('Biodiesel Fraction'!$B20,1-'Biodiesel Fraction'!U30,1)*(1-U2)</f>
        <v>0.43349761502101203</v>
      </c>
      <c r="V5">
        <f>IF('Biodiesel Fraction'!$B20,1-'Biodiesel Fraction'!V30,1)*(1-V2)</f>
        <v>0.43124001175458759</v>
      </c>
      <c r="W5">
        <f>IF('Biodiesel Fraction'!$B20,1-'Biodiesel Fraction'!W30,1)*(1-W2)</f>
        <v>0.43071375975819998</v>
      </c>
      <c r="X5">
        <f>IF('Biodiesel Fraction'!$B20,1-'Biodiesel Fraction'!X30,1)*(1-X2)</f>
        <v>0.43008928211254926</v>
      </c>
      <c r="Y5">
        <f>IF('Biodiesel Fraction'!$B20,1-'Biodiesel Fraction'!Y30,1)*(1-Y2)</f>
        <v>0.42978191318028947</v>
      </c>
      <c r="Z5">
        <f>IF('Biodiesel Fraction'!$B20,1-'Biodiesel Fraction'!Z30,1)*(1-Z2)</f>
        <v>0.42868569060026351</v>
      </c>
      <c r="AA5">
        <f>IF('Biodiesel Fraction'!$B20,1-'Biodiesel Fraction'!AA30,1)*(1-AA2)</f>
        <v>0.42825464129868851</v>
      </c>
      <c r="AB5">
        <f>IF('Biodiesel Fraction'!$B20,1-'Biodiesel Fraction'!AB30,1)*(1-AB2)</f>
        <v>0.42807288990038322</v>
      </c>
      <c r="AC5">
        <f>IF('Biodiesel Fraction'!$B20,1-'Biodiesel Fraction'!AC30,1)*(1-AC2)</f>
        <v>0.42793898774446693</v>
      </c>
      <c r="AD5">
        <f>IF('Biodiesel Fraction'!$B20,1-'Biodiesel Fraction'!AD30,1)*(1-AD2)</f>
        <v>0.42771678452642969</v>
      </c>
      <c r="AE5">
        <f>IF('Biodiesel Fraction'!$B20,1-'Biodiesel Fraction'!AE30,1)*(1-AE2)</f>
        <v>0.42759821555372129</v>
      </c>
      <c r="AF5">
        <f>IF('Biodiesel Fraction'!$B20,1-'Biodiesel Fraction'!AF30,1)*(1-AF2)</f>
        <v>0.42747007883900551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x14ac:dyDescent="0.25">
      <c r="A7" t="s">
        <v>21</v>
      </c>
      <c r="B7">
        <f>IF('Biodiesel Fraction'!$B20,'Biodiesel Fraction'!B30,0)*(1-B2)</f>
        <v>1.9378787908052104E-2</v>
      </c>
      <c r="C7">
        <f>IF('Biodiesel Fraction'!$B20,'Biodiesel Fraction'!C30,0)*(1-C2)</f>
        <v>1.7086612544041594E-2</v>
      </c>
      <c r="D7">
        <f>IF('Biodiesel Fraction'!$B20,'Biodiesel Fraction'!C30,0)*(1-D2)</f>
        <v>1.7086612544041594E-2</v>
      </c>
      <c r="E7">
        <f>IF('Biodiesel Fraction'!$B20,'Biodiesel Fraction'!E30,0)*(1-E2)</f>
        <v>1.3364189707521882E-2</v>
      </c>
      <c r="F7">
        <f>IF('Biodiesel Fraction'!$B20,'Biodiesel Fraction'!F30,0)*(1-F2)</f>
        <v>1.3749543849840801E-2</v>
      </c>
      <c r="G7">
        <f>IF('Biodiesel Fraction'!$B20,'Biodiesel Fraction'!G30,0)*(1-G2)</f>
        <v>1.3770406995424395E-2</v>
      </c>
      <c r="H7">
        <f>IF('Biodiesel Fraction'!$B20,'Biodiesel Fraction'!H30,0)*(1-H2)</f>
        <v>1.4116398788693876E-2</v>
      </c>
      <c r="I7">
        <f>IF('Biodiesel Fraction'!$B20,'Biodiesel Fraction'!I30,0)*(1-I2)</f>
        <v>1.4546661155532003E-2</v>
      </c>
      <c r="J7">
        <f>IF('Biodiesel Fraction'!$B20,'Biodiesel Fraction'!J30,0)*(1-J2)</f>
        <v>1.4816861993714727E-2</v>
      </c>
      <c r="K7">
        <f>IF('Biodiesel Fraction'!$B20,'Biodiesel Fraction'!K30,0)*(1-K2)</f>
        <v>1.5290449998169033E-2</v>
      </c>
      <c r="L7">
        <f>IF('Biodiesel Fraction'!$B20,'Biodiesel Fraction'!L30,0)*(1-L2)</f>
        <v>1.5520259310828321E-2</v>
      </c>
      <c r="M7">
        <f>IF('Biodiesel Fraction'!$B20,'Biodiesel Fraction'!M30,0)*(1-M2)</f>
        <v>1.564739692276464E-2</v>
      </c>
      <c r="N7">
        <f>IF('Biodiesel Fraction'!$B20,'Biodiesel Fraction'!N30,0)*(1-N2)</f>
        <v>1.5625536426820987E-2</v>
      </c>
      <c r="O7">
        <f>IF('Biodiesel Fraction'!$B20,'Biodiesel Fraction'!O30,0)*(1-O2)</f>
        <v>1.5552072468518528E-2</v>
      </c>
      <c r="P7">
        <f>IF('Biodiesel Fraction'!$B20,'Biodiesel Fraction'!P30,0)*(1-P2)</f>
        <v>1.560378921056858E-2</v>
      </c>
      <c r="Q7">
        <f>IF('Biodiesel Fraction'!$B20,'Biodiesel Fraction'!Q30,0)*(1-Q2)</f>
        <v>1.5518911664034681E-2</v>
      </c>
      <c r="R7">
        <f>IF('Biodiesel Fraction'!$B20,'Biodiesel Fraction'!R30,0)*(1-R2)</f>
        <v>1.5770386061603719E-2</v>
      </c>
      <c r="S7">
        <f>IF('Biodiesel Fraction'!$B20,'Biodiesel Fraction'!S30,0)*(1-S2)</f>
        <v>1.592426942346695E-2</v>
      </c>
      <c r="T7">
        <f>IF('Biodiesel Fraction'!$B20,'Biodiesel Fraction'!T30,0)*(1-T2)</f>
        <v>1.6392025934519383E-2</v>
      </c>
      <c r="U7">
        <f>IF('Biodiesel Fraction'!$B20,'Biodiesel Fraction'!U30,0)*(1-U2)</f>
        <v>1.6502384978987917E-2</v>
      </c>
      <c r="V7">
        <f>IF('Biodiesel Fraction'!$B20,'Biodiesel Fraction'!V30,0)*(1-V2)</f>
        <v>1.8759988245412352E-2</v>
      </c>
      <c r="W7">
        <f>IF('Biodiesel Fraction'!$B20,'Biodiesel Fraction'!W30,0)*(1-W2)</f>
        <v>1.9286240241800021E-2</v>
      </c>
      <c r="X7">
        <f>IF('Biodiesel Fraction'!$B20,'Biodiesel Fraction'!X30,0)*(1-X2)</f>
        <v>1.9910717887450656E-2</v>
      </c>
      <c r="Y7">
        <f>IF('Biodiesel Fraction'!$B20,'Biodiesel Fraction'!Y30,0)*(1-Y2)</f>
        <v>2.0218086819710466E-2</v>
      </c>
      <c r="Z7">
        <f>IF('Biodiesel Fraction'!$B20,'Biodiesel Fraction'!Z30,0)*(1-Z2)</f>
        <v>2.1314309399736435E-2</v>
      </c>
      <c r="AA7">
        <f>IF('Biodiesel Fraction'!$B20,'Biodiesel Fraction'!AA30,0)*(1-AA2)</f>
        <v>2.1745358701311484E-2</v>
      </c>
      <c r="AB7">
        <f>IF('Biodiesel Fraction'!$B20,'Biodiesel Fraction'!AB30,0)*(1-AB2)</f>
        <v>2.1927110099616735E-2</v>
      </c>
      <c r="AC7">
        <f>IF('Biodiesel Fraction'!$B20,'Biodiesel Fraction'!AC30,0)*(1-AC2)</f>
        <v>2.206101225553303E-2</v>
      </c>
      <c r="AD7">
        <f>IF('Biodiesel Fraction'!$B20,'Biodiesel Fraction'!AD30,0)*(1-AD2)</f>
        <v>2.2283215473570275E-2</v>
      </c>
      <c r="AE7">
        <f>IF('Biodiesel Fraction'!$B20,'Biodiesel Fraction'!AE30,0)*(1-AE2)</f>
        <v>2.2401784446278671E-2</v>
      </c>
      <c r="AF7">
        <f>IF('Biodiesel Fraction'!$B20,'Biodiesel Fraction'!AF30,0)*(1-AF2)</f>
        <v>2.2529921160994427E-2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topLeftCell="F1" workbookViewId="0">
      <selection activeCell="AG1" sqref="AG1:AG1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G11"/>
  <sheetViews>
    <sheetView topLeftCell="F1" workbookViewId="0">
      <selection activeCell="AH11" sqref="AH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>
      <selection activeCell="A4" sqref="A4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 s="2">
        <f>1-B6</f>
        <v>0.89800000000000002</v>
      </c>
      <c r="C4" s="2">
        <f t="shared" ref="C4:AG4" si="0">1-C6</f>
        <v>0.89800000000000002</v>
      </c>
      <c r="D4" s="2">
        <f t="shared" si="0"/>
        <v>0.89800000000000002</v>
      </c>
      <c r="E4" s="2">
        <f t="shared" si="0"/>
        <v>0.89800000000000002</v>
      </c>
      <c r="F4" s="2">
        <f t="shared" si="0"/>
        <v>0.89800000000000002</v>
      </c>
      <c r="G4" s="2">
        <f t="shared" si="0"/>
        <v>0.89800000000000002</v>
      </c>
      <c r="H4" s="2">
        <f t="shared" si="0"/>
        <v>0.89800000000000002</v>
      </c>
      <c r="I4" s="2">
        <f t="shared" si="0"/>
        <v>0.89800000000000002</v>
      </c>
      <c r="J4" s="2">
        <f t="shared" si="0"/>
        <v>0.89800000000000002</v>
      </c>
      <c r="K4" s="2">
        <f t="shared" si="0"/>
        <v>0.89800000000000002</v>
      </c>
      <c r="L4" s="2">
        <f t="shared" si="0"/>
        <v>0.89800000000000002</v>
      </c>
      <c r="M4" s="2">
        <f t="shared" si="0"/>
        <v>0.89800000000000002</v>
      </c>
      <c r="N4" s="2">
        <f t="shared" si="0"/>
        <v>0.89800000000000002</v>
      </c>
      <c r="O4" s="2">
        <f t="shared" si="0"/>
        <v>0.89800000000000002</v>
      </c>
      <c r="P4" s="2">
        <f t="shared" si="0"/>
        <v>0.89800000000000002</v>
      </c>
      <c r="Q4" s="2">
        <f t="shared" si="0"/>
        <v>0.89800000000000002</v>
      </c>
      <c r="R4" s="2">
        <f t="shared" si="0"/>
        <v>0.89800000000000002</v>
      </c>
      <c r="S4" s="2">
        <f t="shared" si="0"/>
        <v>0.89800000000000002</v>
      </c>
      <c r="T4" s="2">
        <f t="shared" si="0"/>
        <v>0.89800000000000002</v>
      </c>
      <c r="U4" s="2">
        <f t="shared" si="0"/>
        <v>0.89800000000000002</v>
      </c>
      <c r="V4" s="2">
        <f t="shared" si="0"/>
        <v>0.89800000000000002</v>
      </c>
      <c r="W4" s="2">
        <f t="shared" si="0"/>
        <v>0.89800000000000002</v>
      </c>
      <c r="X4" s="2">
        <f t="shared" si="0"/>
        <v>0.89800000000000002</v>
      </c>
      <c r="Y4" s="2">
        <f t="shared" si="0"/>
        <v>0.89800000000000002</v>
      </c>
      <c r="Z4" s="2">
        <f t="shared" si="0"/>
        <v>0.89800000000000002</v>
      </c>
      <c r="AA4" s="2">
        <f t="shared" si="0"/>
        <v>0.89800000000000002</v>
      </c>
      <c r="AB4" s="2">
        <f t="shared" si="0"/>
        <v>0.89800000000000002</v>
      </c>
      <c r="AC4" s="2">
        <f t="shared" si="0"/>
        <v>0.89800000000000002</v>
      </c>
      <c r="AD4" s="2">
        <f t="shared" si="0"/>
        <v>0.89800000000000002</v>
      </c>
      <c r="AE4" s="2">
        <f t="shared" si="0"/>
        <v>0.89800000000000002</v>
      </c>
      <c r="AF4" s="2">
        <f t="shared" si="0"/>
        <v>0.89800000000000002</v>
      </c>
      <c r="AG4" s="2">
        <f t="shared" si="0"/>
        <v>0.89800000000000002</v>
      </c>
      <c r="AH4" s="2"/>
      <c r="AI4" s="2"/>
      <c r="AJ4" s="2"/>
    </row>
    <row r="5" spans="1:36" x14ac:dyDescent="0.25">
      <c r="A5" t="s">
        <v>18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</row>
    <row r="6" spans="1:36" x14ac:dyDescent="0.25">
      <c r="A6" t="s">
        <v>19</v>
      </c>
      <c r="B6" s="2">
        <f>'EIA-fuel-ethanol-motor-gasoline'!$C$46/100</f>
        <v>0.10199999999999999</v>
      </c>
      <c r="C6" s="2">
        <f>'EIA-fuel-ethanol-motor-gasoline'!$C$46/100</f>
        <v>0.10199999999999999</v>
      </c>
      <c r="D6" s="2">
        <f>'EIA-fuel-ethanol-motor-gasoline'!$C$46/100</f>
        <v>0.10199999999999999</v>
      </c>
      <c r="E6" s="2">
        <f>'EIA-fuel-ethanol-motor-gasoline'!$C$46/100</f>
        <v>0.10199999999999999</v>
      </c>
      <c r="F6" s="2">
        <f>'EIA-fuel-ethanol-motor-gasoline'!$C$46/100</f>
        <v>0.10199999999999999</v>
      </c>
      <c r="G6" s="2">
        <f>'EIA-fuel-ethanol-motor-gasoline'!$C$46/100</f>
        <v>0.10199999999999999</v>
      </c>
      <c r="H6" s="2">
        <f>'EIA-fuel-ethanol-motor-gasoline'!$C$46/100</f>
        <v>0.10199999999999999</v>
      </c>
      <c r="I6" s="2">
        <f>'EIA-fuel-ethanol-motor-gasoline'!$C$46/100</f>
        <v>0.10199999999999999</v>
      </c>
      <c r="J6" s="2">
        <f>'EIA-fuel-ethanol-motor-gasoline'!$C$46/100</f>
        <v>0.10199999999999999</v>
      </c>
      <c r="K6" s="2">
        <f>'EIA-fuel-ethanol-motor-gasoline'!$C$46/100</f>
        <v>0.10199999999999999</v>
      </c>
      <c r="L6" s="2">
        <f>'EIA-fuel-ethanol-motor-gasoline'!$C$46/100</f>
        <v>0.10199999999999999</v>
      </c>
      <c r="M6" s="2">
        <f>'EIA-fuel-ethanol-motor-gasoline'!$C$46/100</f>
        <v>0.10199999999999999</v>
      </c>
      <c r="N6" s="2">
        <f>'EIA-fuel-ethanol-motor-gasoline'!$C$46/100</f>
        <v>0.10199999999999999</v>
      </c>
      <c r="O6" s="2">
        <f>'EIA-fuel-ethanol-motor-gasoline'!$C$46/100</f>
        <v>0.10199999999999999</v>
      </c>
      <c r="P6" s="2">
        <f>'EIA-fuel-ethanol-motor-gasoline'!$C$46/100</f>
        <v>0.10199999999999999</v>
      </c>
      <c r="Q6" s="2">
        <f>'EIA-fuel-ethanol-motor-gasoline'!$C$46/100</f>
        <v>0.10199999999999999</v>
      </c>
      <c r="R6" s="2">
        <f>'EIA-fuel-ethanol-motor-gasoline'!$C$46/100</f>
        <v>0.10199999999999999</v>
      </c>
      <c r="S6" s="2">
        <f>'EIA-fuel-ethanol-motor-gasoline'!$C$46/100</f>
        <v>0.10199999999999999</v>
      </c>
      <c r="T6" s="2">
        <f>'EIA-fuel-ethanol-motor-gasoline'!$C$46/100</f>
        <v>0.10199999999999999</v>
      </c>
      <c r="U6" s="2">
        <f>'EIA-fuel-ethanol-motor-gasoline'!$C$46/100</f>
        <v>0.10199999999999999</v>
      </c>
      <c r="V6" s="2">
        <f>'EIA-fuel-ethanol-motor-gasoline'!$C$46/100</f>
        <v>0.10199999999999999</v>
      </c>
      <c r="W6" s="2">
        <f>'EIA-fuel-ethanol-motor-gasoline'!$C$46/100</f>
        <v>0.10199999999999999</v>
      </c>
      <c r="X6" s="2">
        <f>'EIA-fuel-ethanol-motor-gasoline'!$C$46/100</f>
        <v>0.10199999999999999</v>
      </c>
      <c r="Y6" s="2">
        <f>'EIA-fuel-ethanol-motor-gasoline'!$C$46/100</f>
        <v>0.10199999999999999</v>
      </c>
      <c r="Z6" s="2">
        <f>'EIA-fuel-ethanol-motor-gasoline'!$C$46/100</f>
        <v>0.10199999999999999</v>
      </c>
      <c r="AA6" s="2">
        <f>'EIA-fuel-ethanol-motor-gasoline'!$C$46/100</f>
        <v>0.10199999999999999</v>
      </c>
      <c r="AB6" s="2">
        <f>'EIA-fuel-ethanol-motor-gasoline'!$C$46/100</f>
        <v>0.10199999999999999</v>
      </c>
      <c r="AC6" s="2">
        <f>'EIA-fuel-ethanol-motor-gasoline'!$C$46/100</f>
        <v>0.10199999999999999</v>
      </c>
      <c r="AD6" s="2">
        <f>'EIA-fuel-ethanol-motor-gasoline'!$C$46/100</f>
        <v>0.10199999999999999</v>
      </c>
      <c r="AE6" s="2">
        <f>'EIA-fuel-ethanol-motor-gasoline'!$C$46/100</f>
        <v>0.10199999999999999</v>
      </c>
      <c r="AF6" s="2">
        <f>'EIA-fuel-ethanol-motor-gasoline'!$C$46/100</f>
        <v>0.10199999999999999</v>
      </c>
      <c r="AG6" s="2">
        <f>'EIA-fuel-ethanol-motor-gasoline'!$C$46/100</f>
        <v>0.10199999999999999</v>
      </c>
      <c r="AH6" s="2"/>
      <c r="AI6" s="2"/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F11"/>
  <sheetViews>
    <sheetView workbookViewId="0"/>
  </sheetViews>
  <sheetFormatPr defaultRowHeight="15" x14ac:dyDescent="0.25"/>
  <cols>
    <col min="1" max="1" width="22.5703125" customWidth="1"/>
  </cols>
  <sheetData>
    <row r="1" spans="1:32" ht="30" x14ac:dyDescent="0.25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18</v>
      </c>
      <c r="B5">
        <f>IF('Biodiesel Fraction'!$B21,1-'Biodiesel Fraction'!B30,1)</f>
        <v>0.95693602687099533</v>
      </c>
      <c r="C5">
        <f>IF('Biodiesel Fraction'!$B21,1-'Biodiesel Fraction'!C30,1)</f>
        <v>0.96202974990212975</v>
      </c>
      <c r="D5">
        <f>IF('Biodiesel Fraction'!$B21,1-'Biodiesel Fraction'!C30,1)</f>
        <v>0.96202974990212975</v>
      </c>
      <c r="E5">
        <f>IF('Biodiesel Fraction'!$B21,1-'Biodiesel Fraction'!E30,1)</f>
        <v>0.97030180064995142</v>
      </c>
      <c r="F5">
        <f>IF('Biodiesel Fraction'!$B21,1-'Biodiesel Fraction'!F30,1)</f>
        <v>0.96944545811146488</v>
      </c>
      <c r="G5">
        <f>IF('Biodiesel Fraction'!$B21,1-'Biodiesel Fraction'!G30,1)</f>
        <v>0.96939909556572357</v>
      </c>
      <c r="H5">
        <f>IF('Biodiesel Fraction'!$B21,1-'Biodiesel Fraction'!H30,1)</f>
        <v>0.96863022491401363</v>
      </c>
      <c r="I5">
        <f>IF('Biodiesel Fraction'!$B21,1-'Biodiesel Fraction'!I30,1)</f>
        <v>0.96767408632104002</v>
      </c>
      <c r="J5">
        <f>IF('Biodiesel Fraction'!$B21,1-'Biodiesel Fraction'!J30,1)</f>
        <v>0.96707364001396723</v>
      </c>
      <c r="K5">
        <f>IF('Biodiesel Fraction'!$B21,1-'Biodiesel Fraction'!K30,1)</f>
        <v>0.96602122222629105</v>
      </c>
      <c r="L5">
        <f>IF('Biodiesel Fraction'!$B21,1-'Biodiesel Fraction'!L30,1)</f>
        <v>0.96551053486482596</v>
      </c>
      <c r="M5">
        <f>IF('Biodiesel Fraction'!$B21,1-'Biodiesel Fraction'!M30,1)</f>
        <v>0.96522800683830079</v>
      </c>
      <c r="N5">
        <f>IF('Biodiesel Fraction'!$B21,1-'Biodiesel Fraction'!N30,1)</f>
        <v>0.96527658571817554</v>
      </c>
      <c r="O5">
        <f>IF('Biodiesel Fraction'!$B21,1-'Biodiesel Fraction'!O30,1)</f>
        <v>0.96543983895884766</v>
      </c>
      <c r="P5">
        <f>IF('Biodiesel Fraction'!$B21,1-'Biodiesel Fraction'!P30,1)</f>
        <v>0.96532491286540312</v>
      </c>
      <c r="Q5">
        <f>IF('Biodiesel Fraction'!$B21,1-'Biodiesel Fraction'!Q30,1)</f>
        <v>0.96551352963547843</v>
      </c>
      <c r="R5">
        <f>IF('Biodiesel Fraction'!$B21,1-'Biodiesel Fraction'!R30,1)</f>
        <v>0.9649546976408806</v>
      </c>
      <c r="S5">
        <f>IF('Biodiesel Fraction'!$B21,1-'Biodiesel Fraction'!S30,1)</f>
        <v>0.96461273461451791</v>
      </c>
      <c r="T5">
        <f>IF('Biodiesel Fraction'!$B21,1-'Biodiesel Fraction'!T30,1)</f>
        <v>0.96357327570106799</v>
      </c>
      <c r="U5">
        <f>IF('Biodiesel Fraction'!$B21,1-'Biodiesel Fraction'!U30,1)</f>
        <v>0.96332803338002682</v>
      </c>
      <c r="V5">
        <f>IF('Biodiesel Fraction'!$B21,1-'Biodiesel Fraction'!V30,1)</f>
        <v>0.95831113723241701</v>
      </c>
      <c r="W5">
        <f>IF('Biodiesel Fraction'!$B21,1-'Biodiesel Fraction'!W30,1)</f>
        <v>0.95714168835155555</v>
      </c>
      <c r="X5">
        <f>IF('Biodiesel Fraction'!$B21,1-'Biodiesel Fraction'!X30,1)</f>
        <v>0.95575396025010961</v>
      </c>
      <c r="Y5">
        <f>IF('Biodiesel Fraction'!$B21,1-'Biodiesel Fraction'!Y30,1)</f>
        <v>0.95507091817842116</v>
      </c>
      <c r="Z5">
        <f>IF('Biodiesel Fraction'!$B21,1-'Biodiesel Fraction'!Z30,1)</f>
        <v>0.95263486800058572</v>
      </c>
      <c r="AA5">
        <f>IF('Biodiesel Fraction'!$B21,1-'Biodiesel Fraction'!AA30,1)</f>
        <v>0.95167698066375228</v>
      </c>
      <c r="AB5">
        <f>IF('Biodiesel Fraction'!$B21,1-'Biodiesel Fraction'!AB30,1)</f>
        <v>0.95127308866751836</v>
      </c>
      <c r="AC5">
        <f>IF('Biodiesel Fraction'!$B21,1-'Biodiesel Fraction'!AC30,1)</f>
        <v>0.95097552832103771</v>
      </c>
      <c r="AD5">
        <f>IF('Biodiesel Fraction'!$B21,1-'Biodiesel Fraction'!AD30,1)</f>
        <v>0.95048174339206604</v>
      </c>
      <c r="AE5">
        <f>IF('Biodiesel Fraction'!$B21,1-'Biodiesel Fraction'!AE30,1)</f>
        <v>0.95021825678604743</v>
      </c>
      <c r="AF5">
        <f>IF('Biodiesel Fraction'!$B21,1-'Biodiesel Fraction'!AF30,1)</f>
        <v>0.94993350853112346</v>
      </c>
    </row>
    <row r="6" spans="1:32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21</v>
      </c>
      <c r="B7">
        <f>IF('Biodiesel Fraction'!$B21,'Biodiesel Fraction'!B30,0)</f>
        <v>4.306397312900468E-2</v>
      </c>
      <c r="C7">
        <f>IF('Biodiesel Fraction'!$B21,'Biodiesel Fraction'!C30,0)</f>
        <v>3.7970250097870209E-2</v>
      </c>
      <c r="D7">
        <f>IF('Biodiesel Fraction'!$B21,'Biodiesel Fraction'!C30,0)</f>
        <v>3.7970250097870209E-2</v>
      </c>
      <c r="E7">
        <f>IF('Biodiesel Fraction'!$B21,'Biodiesel Fraction'!E30,0)</f>
        <v>2.969819935004863E-2</v>
      </c>
      <c r="F7">
        <f>IF('Biodiesel Fraction'!$B21,'Biodiesel Fraction'!F30,0)</f>
        <v>3.0554541888535118E-2</v>
      </c>
      <c r="G7">
        <f>IF('Biodiesel Fraction'!$B21,'Biodiesel Fraction'!G30,0)</f>
        <v>3.0600904434276436E-2</v>
      </c>
      <c r="H7">
        <f>IF('Biodiesel Fraction'!$B21,'Biodiesel Fraction'!H30,0)</f>
        <v>3.1369775085986394E-2</v>
      </c>
      <c r="I7">
        <f>IF('Biodiesel Fraction'!$B21,'Biodiesel Fraction'!I30,0)</f>
        <v>3.2325913678960011E-2</v>
      </c>
      <c r="J7">
        <f>IF('Biodiesel Fraction'!$B21,'Biodiesel Fraction'!J30,0)</f>
        <v>3.292635998603273E-2</v>
      </c>
      <c r="K7">
        <f>IF('Biodiesel Fraction'!$B21,'Biodiesel Fraction'!K30,0)</f>
        <v>3.3978777773708967E-2</v>
      </c>
      <c r="L7">
        <f>IF('Biodiesel Fraction'!$B21,'Biodiesel Fraction'!L30,0)</f>
        <v>3.4489465135174049E-2</v>
      </c>
      <c r="M7">
        <f>IF('Biodiesel Fraction'!$B21,'Biodiesel Fraction'!M30,0)</f>
        <v>3.4771993161699204E-2</v>
      </c>
      <c r="N7">
        <f>IF('Biodiesel Fraction'!$B21,'Biodiesel Fraction'!N30,0)</f>
        <v>3.4723414281824419E-2</v>
      </c>
      <c r="O7">
        <f>IF('Biodiesel Fraction'!$B21,'Biodiesel Fraction'!O30,0)</f>
        <v>3.4560161041152289E-2</v>
      </c>
      <c r="P7">
        <f>IF('Biodiesel Fraction'!$B21,'Biodiesel Fraction'!P30,0)</f>
        <v>3.4675087134596848E-2</v>
      </c>
      <c r="Q7">
        <f>IF('Biodiesel Fraction'!$B21,'Biodiesel Fraction'!Q30,0)</f>
        <v>3.4486470364521515E-2</v>
      </c>
      <c r="R7">
        <f>IF('Biodiesel Fraction'!$B21,'Biodiesel Fraction'!R30,0)</f>
        <v>3.504530235911938E-2</v>
      </c>
      <c r="S7">
        <f>IF('Biodiesel Fraction'!$B21,'Biodiesel Fraction'!S30,0)</f>
        <v>3.5387265385482113E-2</v>
      </c>
      <c r="T7">
        <f>IF('Biodiesel Fraction'!$B21,'Biodiesel Fraction'!T30,0)</f>
        <v>3.6426724298931963E-2</v>
      </c>
      <c r="U7">
        <f>IF('Biodiesel Fraction'!$B21,'Biodiesel Fraction'!U30,0)</f>
        <v>3.6671966619973149E-2</v>
      </c>
      <c r="V7">
        <f>IF('Biodiesel Fraction'!$B21,'Biodiesel Fraction'!V30,0)</f>
        <v>4.1688862767583011E-2</v>
      </c>
      <c r="W7">
        <f>IF('Biodiesel Fraction'!$B21,'Biodiesel Fraction'!W30,0)</f>
        <v>4.2858311648444496E-2</v>
      </c>
      <c r="X7">
        <f>IF('Biodiesel Fraction'!$B21,'Biodiesel Fraction'!X30,0)</f>
        <v>4.4246039749890352E-2</v>
      </c>
      <c r="Y7">
        <f>IF('Biodiesel Fraction'!$B21,'Biodiesel Fraction'!Y30,0)</f>
        <v>4.4929081821578815E-2</v>
      </c>
      <c r="Z7">
        <f>IF('Biodiesel Fraction'!$B21,'Biodiesel Fraction'!Z30,0)</f>
        <v>4.7365131999414306E-2</v>
      </c>
      <c r="AA7">
        <f>IF('Biodiesel Fraction'!$B21,'Biodiesel Fraction'!AA30,0)</f>
        <v>4.8323019336247747E-2</v>
      </c>
      <c r="AB7">
        <f>IF('Biodiesel Fraction'!$B21,'Biodiesel Fraction'!AB30,0)</f>
        <v>4.8726911332481637E-2</v>
      </c>
      <c r="AC7">
        <f>IF('Biodiesel Fraction'!$B21,'Biodiesel Fraction'!AC30,0)</f>
        <v>4.9024471678962296E-2</v>
      </c>
      <c r="AD7">
        <f>IF('Biodiesel Fraction'!$B21,'Biodiesel Fraction'!AD30,0)</f>
        <v>4.951825660793395E-2</v>
      </c>
      <c r="AE7">
        <f>IF('Biodiesel Fraction'!$B21,'Biodiesel Fraction'!AE30,0)</f>
        <v>4.9781743213952609E-2</v>
      </c>
      <c r="AF7">
        <f>IF('Biodiesel Fraction'!$B21,'Biodiesel Fraction'!AF30,0)</f>
        <v>5.0066491468876512E-2</v>
      </c>
    </row>
    <row r="8" spans="1:32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2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/>
      <c r="AH4" s="10"/>
      <c r="AI4" s="10"/>
      <c r="AJ4" s="10"/>
    </row>
    <row r="5" spans="1:36" x14ac:dyDescent="0.25">
      <c r="A5" t="s">
        <v>18</v>
      </c>
      <c r="B5">
        <f>IF('Biodiesel Fraction'!$B21,1-'Biodiesel Fraction'!B30,1)*(1-B2)</f>
        <v>0.43062121209194787</v>
      </c>
      <c r="C5">
        <f>IF('Biodiesel Fraction'!$B21,1-'Biodiesel Fraction'!C30,1)*(1-C2)</f>
        <v>0.43291338745595837</v>
      </c>
      <c r="D5">
        <f>IF('Biodiesel Fraction'!$B21,1-'Biodiesel Fraction'!C30,1)*(1-D2)</f>
        <v>0.43291338745595837</v>
      </c>
      <c r="E5">
        <f>IF('Biodiesel Fraction'!$B21,1-'Biodiesel Fraction'!E30,1)*(1-E2)</f>
        <v>0.43663581029247811</v>
      </c>
      <c r="F5">
        <f>IF('Biodiesel Fraction'!$B21,1-'Biodiesel Fraction'!F30,1)*(1-F2)</f>
        <v>0.43625045615015917</v>
      </c>
      <c r="G5">
        <f>IF('Biodiesel Fraction'!$B21,1-'Biodiesel Fraction'!G30,1)*(1-G2)</f>
        <v>0.43622959300457559</v>
      </c>
      <c r="H5">
        <f>IF('Biodiesel Fraction'!$B21,1-'Biodiesel Fraction'!H30,1)*(1-H2)</f>
        <v>0.43588360121130609</v>
      </c>
      <c r="I5">
        <f>IF('Biodiesel Fraction'!$B21,1-'Biodiesel Fraction'!I30,1)*(1-I2)</f>
        <v>0.43545333884446796</v>
      </c>
      <c r="J5">
        <f>IF('Biodiesel Fraction'!$B21,1-'Biodiesel Fraction'!J30,1)*(1-J2)</f>
        <v>0.43518313800628522</v>
      </c>
      <c r="K5">
        <f>IF('Biodiesel Fraction'!$B21,1-'Biodiesel Fraction'!K30,1)*(1-K2)</f>
        <v>0.43470955000183092</v>
      </c>
      <c r="L5">
        <f>IF('Biodiesel Fraction'!$B21,1-'Biodiesel Fraction'!L30,1)*(1-L2)</f>
        <v>0.43447974068917167</v>
      </c>
      <c r="M5">
        <f>IF('Biodiesel Fraction'!$B21,1-'Biodiesel Fraction'!M30,1)*(1-M2)</f>
        <v>0.43435260307723533</v>
      </c>
      <c r="N5">
        <f>IF('Biodiesel Fraction'!$B21,1-'Biodiesel Fraction'!N30,1)*(1-N2)</f>
        <v>0.43437446357317894</v>
      </c>
      <c r="O5">
        <f>IF('Biodiesel Fraction'!$B21,1-'Biodiesel Fraction'!O30,1)*(1-O2)</f>
        <v>0.43444792753148143</v>
      </c>
      <c r="P5">
        <f>IF('Biodiesel Fraction'!$B21,1-'Biodiesel Fraction'!P30,1)*(1-P2)</f>
        <v>0.43439621078943136</v>
      </c>
      <c r="Q5">
        <f>IF('Biodiesel Fraction'!$B21,1-'Biodiesel Fraction'!Q30,1)*(1-Q2)</f>
        <v>0.43448108833596527</v>
      </c>
      <c r="R5">
        <f>IF('Biodiesel Fraction'!$B21,1-'Biodiesel Fraction'!R30,1)*(1-R2)</f>
        <v>0.43422961393839621</v>
      </c>
      <c r="S5">
        <f>IF('Biodiesel Fraction'!$B21,1-'Biodiesel Fraction'!S30,1)*(1-S2)</f>
        <v>0.43407573057653304</v>
      </c>
      <c r="T5">
        <f>IF('Biodiesel Fraction'!$B21,1-'Biodiesel Fraction'!T30,1)*(1-T2)</f>
        <v>0.43360797406548057</v>
      </c>
      <c r="U5">
        <f>IF('Biodiesel Fraction'!$B21,1-'Biodiesel Fraction'!U30,1)*(1-U2)</f>
        <v>0.43349761502101203</v>
      </c>
      <c r="V5">
        <f>IF('Biodiesel Fraction'!$B21,1-'Biodiesel Fraction'!V30,1)*(1-V2)</f>
        <v>0.43124001175458759</v>
      </c>
      <c r="W5">
        <f>IF('Biodiesel Fraction'!$B21,1-'Biodiesel Fraction'!W30,1)*(1-W2)</f>
        <v>0.43071375975819998</v>
      </c>
      <c r="X5">
        <f>IF('Biodiesel Fraction'!$B21,1-'Biodiesel Fraction'!X30,1)*(1-X2)</f>
        <v>0.43008928211254926</v>
      </c>
      <c r="Y5">
        <f>IF('Biodiesel Fraction'!$B21,1-'Biodiesel Fraction'!Y30,1)*(1-Y2)</f>
        <v>0.42978191318028947</v>
      </c>
      <c r="Z5">
        <f>IF('Biodiesel Fraction'!$B21,1-'Biodiesel Fraction'!Z30,1)*(1-Z2)</f>
        <v>0.42868569060026351</v>
      </c>
      <c r="AA5">
        <f>IF('Biodiesel Fraction'!$B21,1-'Biodiesel Fraction'!AA30,1)*(1-AA2)</f>
        <v>0.42825464129868851</v>
      </c>
      <c r="AB5">
        <f>IF('Biodiesel Fraction'!$B21,1-'Biodiesel Fraction'!AB30,1)*(1-AB2)</f>
        <v>0.42807288990038322</v>
      </c>
      <c r="AC5">
        <f>IF('Biodiesel Fraction'!$B21,1-'Biodiesel Fraction'!AC30,1)*(1-AC2)</f>
        <v>0.42793898774446693</v>
      </c>
      <c r="AD5">
        <f>IF('Biodiesel Fraction'!$B21,1-'Biodiesel Fraction'!AD30,1)*(1-AD2)</f>
        <v>0.42771678452642969</v>
      </c>
      <c r="AE5">
        <f>IF('Biodiesel Fraction'!$B21,1-'Biodiesel Fraction'!AE30,1)*(1-AE2)</f>
        <v>0.42759821555372129</v>
      </c>
      <c r="AF5">
        <f>IF('Biodiesel Fraction'!$B21,1-'Biodiesel Fraction'!AF30,1)*(1-AF2)</f>
        <v>0.42747007883900551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x14ac:dyDescent="0.25">
      <c r="A7" t="s">
        <v>21</v>
      </c>
      <c r="B7">
        <f>IF('Biodiesel Fraction'!$B21,'Biodiesel Fraction'!B30,0)*(1-B2)</f>
        <v>1.9378787908052104E-2</v>
      </c>
      <c r="C7">
        <f>IF('Biodiesel Fraction'!$B21,'Biodiesel Fraction'!C30,0)*(1-C2)</f>
        <v>1.7086612544041594E-2</v>
      </c>
      <c r="D7">
        <f>IF('Biodiesel Fraction'!$B21,'Biodiesel Fraction'!C30,0)*(1-D2)</f>
        <v>1.7086612544041594E-2</v>
      </c>
      <c r="E7">
        <f>IF('Biodiesel Fraction'!$B21,'Biodiesel Fraction'!E30,0)*(1-E2)</f>
        <v>1.3364189707521882E-2</v>
      </c>
      <c r="F7">
        <f>IF('Biodiesel Fraction'!$B21,'Biodiesel Fraction'!F30,0)*(1-F2)</f>
        <v>1.3749543849840801E-2</v>
      </c>
      <c r="G7">
        <f>IF('Biodiesel Fraction'!$B21,'Biodiesel Fraction'!G30,0)*(1-G2)</f>
        <v>1.3770406995424395E-2</v>
      </c>
      <c r="H7">
        <f>IF('Biodiesel Fraction'!$B21,'Biodiesel Fraction'!H30,0)*(1-H2)</f>
        <v>1.4116398788693876E-2</v>
      </c>
      <c r="I7">
        <f>IF('Biodiesel Fraction'!$B21,'Biodiesel Fraction'!I30,0)*(1-I2)</f>
        <v>1.4546661155532003E-2</v>
      </c>
      <c r="J7">
        <f>IF('Biodiesel Fraction'!$B21,'Biodiesel Fraction'!J30,0)*(1-J2)</f>
        <v>1.4816861993714727E-2</v>
      </c>
      <c r="K7">
        <f>IF('Biodiesel Fraction'!$B21,'Biodiesel Fraction'!K30,0)*(1-K2)</f>
        <v>1.5290449998169033E-2</v>
      </c>
      <c r="L7">
        <f>IF('Biodiesel Fraction'!$B21,'Biodiesel Fraction'!L30,0)*(1-L2)</f>
        <v>1.5520259310828321E-2</v>
      </c>
      <c r="M7">
        <f>IF('Biodiesel Fraction'!$B21,'Biodiesel Fraction'!M30,0)*(1-M2)</f>
        <v>1.564739692276464E-2</v>
      </c>
      <c r="N7">
        <f>IF('Biodiesel Fraction'!$B21,'Biodiesel Fraction'!N30,0)*(1-N2)</f>
        <v>1.5625536426820987E-2</v>
      </c>
      <c r="O7">
        <f>IF('Biodiesel Fraction'!$B21,'Biodiesel Fraction'!O30,0)*(1-O2)</f>
        <v>1.5552072468518528E-2</v>
      </c>
      <c r="P7">
        <f>IF('Biodiesel Fraction'!$B21,'Biodiesel Fraction'!P30,0)*(1-P2)</f>
        <v>1.560378921056858E-2</v>
      </c>
      <c r="Q7">
        <f>IF('Biodiesel Fraction'!$B21,'Biodiesel Fraction'!Q30,0)*(1-Q2)</f>
        <v>1.5518911664034681E-2</v>
      </c>
      <c r="R7">
        <f>IF('Biodiesel Fraction'!$B21,'Biodiesel Fraction'!R30,0)*(1-R2)</f>
        <v>1.5770386061603719E-2</v>
      </c>
      <c r="S7">
        <f>IF('Biodiesel Fraction'!$B21,'Biodiesel Fraction'!S30,0)*(1-S2)</f>
        <v>1.592426942346695E-2</v>
      </c>
      <c r="T7">
        <f>IF('Biodiesel Fraction'!$B21,'Biodiesel Fraction'!T30,0)*(1-T2)</f>
        <v>1.6392025934519383E-2</v>
      </c>
      <c r="U7">
        <f>IF('Biodiesel Fraction'!$B21,'Biodiesel Fraction'!U30,0)*(1-U2)</f>
        <v>1.6502384978987917E-2</v>
      </c>
      <c r="V7">
        <f>IF('Biodiesel Fraction'!$B21,'Biodiesel Fraction'!V30,0)*(1-V2)</f>
        <v>1.8759988245412352E-2</v>
      </c>
      <c r="W7">
        <f>IF('Biodiesel Fraction'!$B21,'Biodiesel Fraction'!W30,0)*(1-W2)</f>
        <v>1.9286240241800021E-2</v>
      </c>
      <c r="X7">
        <f>IF('Biodiesel Fraction'!$B21,'Biodiesel Fraction'!X30,0)*(1-X2)</f>
        <v>1.9910717887450656E-2</v>
      </c>
      <c r="Y7">
        <f>IF('Biodiesel Fraction'!$B21,'Biodiesel Fraction'!Y30,0)*(1-Y2)</f>
        <v>2.0218086819710466E-2</v>
      </c>
      <c r="Z7">
        <f>IF('Biodiesel Fraction'!$B21,'Biodiesel Fraction'!Z30,0)*(1-Z2)</f>
        <v>2.1314309399736435E-2</v>
      </c>
      <c r="AA7">
        <f>IF('Biodiesel Fraction'!$B21,'Biodiesel Fraction'!AA30,0)*(1-AA2)</f>
        <v>2.1745358701311484E-2</v>
      </c>
      <c r="AB7">
        <f>IF('Biodiesel Fraction'!$B21,'Biodiesel Fraction'!AB30,0)*(1-AB2)</f>
        <v>2.1927110099616735E-2</v>
      </c>
      <c r="AC7">
        <f>IF('Biodiesel Fraction'!$B21,'Biodiesel Fraction'!AC30,0)*(1-AC2)</f>
        <v>2.206101225553303E-2</v>
      </c>
      <c r="AD7">
        <f>IF('Biodiesel Fraction'!$B21,'Biodiesel Fraction'!AD30,0)*(1-AD2)</f>
        <v>2.2283215473570275E-2</v>
      </c>
      <c r="AE7">
        <f>IF('Biodiesel Fraction'!$B21,'Biodiesel Fraction'!AE30,0)*(1-AE2)</f>
        <v>2.2401784446278671E-2</v>
      </c>
      <c r="AF7">
        <f>IF('Biodiesel Fraction'!$B21,'Biodiesel Fraction'!AF30,0)*(1-AF2)</f>
        <v>2.2529921160994427E-2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0584-3B8E-442A-A651-1BB3BD061418}">
  <dimension ref="A1:AJ95"/>
  <sheetViews>
    <sheetView workbookViewId="0">
      <selection sqref="A1:AJ95"/>
    </sheetView>
  </sheetViews>
  <sheetFormatPr defaultRowHeight="15" x14ac:dyDescent="0.25"/>
  <sheetData>
    <row r="1" spans="1:36" x14ac:dyDescent="0.25">
      <c r="A1" s="33" t="s">
        <v>90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</row>
    <row r="2" spans="1:36" x14ac:dyDescent="0.25">
      <c r="A2" s="33" t="s">
        <v>687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</row>
    <row r="3" spans="1:36" x14ac:dyDescent="0.25">
      <c r="A3" s="33" t="s">
        <v>688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</row>
    <row r="4" spans="1:36" x14ac:dyDescent="0.25">
      <c r="A4" s="33" t="s">
        <v>93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</row>
    <row r="5" spans="1:36" x14ac:dyDescent="0.25">
      <c r="A5" s="33"/>
      <c r="B5" s="33" t="s">
        <v>94</v>
      </c>
      <c r="C5" s="33" t="s">
        <v>212</v>
      </c>
      <c r="D5" s="33" t="s">
        <v>213</v>
      </c>
      <c r="E5" s="33">
        <v>2020</v>
      </c>
      <c r="F5" s="33">
        <v>2021</v>
      </c>
      <c r="G5" s="33">
        <v>2022</v>
      </c>
      <c r="H5" s="33">
        <v>2023</v>
      </c>
      <c r="I5" s="33">
        <v>2024</v>
      </c>
      <c r="J5" s="33">
        <v>2025</v>
      </c>
      <c r="K5" s="33">
        <v>2026</v>
      </c>
      <c r="L5" s="33">
        <v>2027</v>
      </c>
      <c r="M5" s="33">
        <v>2028</v>
      </c>
      <c r="N5" s="33">
        <v>2029</v>
      </c>
      <c r="O5" s="33">
        <v>2030</v>
      </c>
      <c r="P5" s="33">
        <v>2031</v>
      </c>
      <c r="Q5" s="33">
        <v>2032</v>
      </c>
      <c r="R5" s="33">
        <v>2033</v>
      </c>
      <c r="S5" s="33">
        <v>2034</v>
      </c>
      <c r="T5" s="33">
        <v>2035</v>
      </c>
      <c r="U5" s="33">
        <v>2036</v>
      </c>
      <c r="V5" s="33">
        <v>2037</v>
      </c>
      <c r="W5" s="33">
        <v>2038</v>
      </c>
      <c r="X5" s="33">
        <v>2039</v>
      </c>
      <c r="Y5" s="33">
        <v>2040</v>
      </c>
      <c r="Z5" s="33">
        <v>2041</v>
      </c>
      <c r="AA5" s="33">
        <v>2042</v>
      </c>
      <c r="AB5" s="33">
        <v>2043</v>
      </c>
      <c r="AC5" s="33">
        <v>2044</v>
      </c>
      <c r="AD5" s="33">
        <v>2045</v>
      </c>
      <c r="AE5" s="33">
        <v>2046</v>
      </c>
      <c r="AF5" s="33">
        <v>2047</v>
      </c>
      <c r="AG5" s="33">
        <v>2048</v>
      </c>
      <c r="AH5" s="33">
        <v>2049</v>
      </c>
      <c r="AI5" s="33">
        <v>2050</v>
      </c>
      <c r="AJ5" s="33" t="s">
        <v>689</v>
      </c>
    </row>
    <row r="6" spans="1:36" x14ac:dyDescent="0.25">
      <c r="A6" s="33" t="s">
        <v>13</v>
      </c>
      <c r="B6" s="33" t="s">
        <v>690</v>
      </c>
      <c r="C6" s="33" t="s">
        <v>691</v>
      </c>
      <c r="D6" s="33" t="s">
        <v>216</v>
      </c>
      <c r="E6" s="33"/>
      <c r="F6" s="33">
        <v>14206.475586</v>
      </c>
      <c r="G6" s="33">
        <v>14469.706055000001</v>
      </c>
      <c r="H6" s="33">
        <v>14659.186523</v>
      </c>
      <c r="I6" s="33">
        <v>14598.366211</v>
      </c>
      <c r="J6" s="33">
        <v>14503.465819999999</v>
      </c>
      <c r="K6" s="33">
        <v>14388.079102</v>
      </c>
      <c r="L6" s="33">
        <v>14257.59375</v>
      </c>
      <c r="M6" s="33">
        <v>14127.342773</v>
      </c>
      <c r="N6" s="33">
        <v>14007.594727</v>
      </c>
      <c r="O6" s="33">
        <v>13914.635742</v>
      </c>
      <c r="P6" s="33">
        <v>13845.854492</v>
      </c>
      <c r="Q6" s="33">
        <v>13759.978515999999</v>
      </c>
      <c r="R6" s="33">
        <v>13698.15625</v>
      </c>
      <c r="S6" s="33">
        <v>13630.535156</v>
      </c>
      <c r="T6" s="33">
        <v>13554.654296999999</v>
      </c>
      <c r="U6" s="33">
        <v>13488.896484000001</v>
      </c>
      <c r="V6" s="33">
        <v>13438.96875</v>
      </c>
      <c r="W6" s="33">
        <v>13402.264648</v>
      </c>
      <c r="X6" s="33">
        <v>13387.21875</v>
      </c>
      <c r="Y6" s="33">
        <v>13385.815430000001</v>
      </c>
      <c r="Z6" s="33">
        <v>13388.273438</v>
      </c>
      <c r="AA6" s="33">
        <v>13398.570312</v>
      </c>
      <c r="AB6" s="33">
        <v>13413.080078000001</v>
      </c>
      <c r="AC6" s="33">
        <v>13442.636719</v>
      </c>
      <c r="AD6" s="33">
        <v>13485.065430000001</v>
      </c>
      <c r="AE6" s="33">
        <v>13548.4375</v>
      </c>
      <c r="AF6" s="33">
        <v>13625.166015999999</v>
      </c>
      <c r="AG6" s="33">
        <v>13705.438477</v>
      </c>
      <c r="AH6" s="33">
        <v>13792.852539</v>
      </c>
      <c r="AI6" s="33">
        <v>13901.683594</v>
      </c>
      <c r="AJ6" s="13">
        <v>-1E-3</v>
      </c>
    </row>
    <row r="7" spans="1:36" x14ac:dyDescent="0.25">
      <c r="A7" s="33" t="s">
        <v>96</v>
      </c>
      <c r="B7" s="33" t="s">
        <v>692</v>
      </c>
      <c r="C7" s="33" t="s">
        <v>693</v>
      </c>
      <c r="D7" s="33" t="s">
        <v>216</v>
      </c>
      <c r="E7" s="33"/>
      <c r="F7" s="33">
        <v>14100.057617</v>
      </c>
      <c r="G7" s="33">
        <v>14350.540039</v>
      </c>
      <c r="H7" s="33">
        <v>14526.872069999999</v>
      </c>
      <c r="I7" s="33">
        <v>14455.3125</v>
      </c>
      <c r="J7" s="33">
        <v>14349.235352</v>
      </c>
      <c r="K7" s="33">
        <v>14222.809569999999</v>
      </c>
      <c r="L7" s="33">
        <v>14081.569336</v>
      </c>
      <c r="M7" s="33">
        <v>13940.828125</v>
      </c>
      <c r="N7" s="33">
        <v>13810.486328000001</v>
      </c>
      <c r="O7" s="33">
        <v>13706.733398</v>
      </c>
      <c r="P7" s="33">
        <v>13626.414062</v>
      </c>
      <c r="Q7" s="33">
        <v>13529.548828000001</v>
      </c>
      <c r="R7" s="33">
        <v>13456.410156</v>
      </c>
      <c r="S7" s="33">
        <v>13377.474609000001</v>
      </c>
      <c r="T7" s="33">
        <v>13290.346680000001</v>
      </c>
      <c r="U7" s="33">
        <v>13213.223633</v>
      </c>
      <c r="V7" s="33">
        <v>13151.650390999999</v>
      </c>
      <c r="W7" s="33">
        <v>13103.066406</v>
      </c>
      <c r="X7" s="33">
        <v>13075.457031</v>
      </c>
      <c r="Y7" s="33">
        <v>13060.712890999999</v>
      </c>
      <c r="Z7" s="33">
        <v>13049.991211</v>
      </c>
      <c r="AA7" s="33">
        <v>13047.261719</v>
      </c>
      <c r="AB7" s="33">
        <v>13047.622069999999</v>
      </c>
      <c r="AC7" s="33">
        <v>13062.852539</v>
      </c>
      <c r="AD7" s="33">
        <v>13091.049805000001</v>
      </c>
      <c r="AE7" s="33">
        <v>13140.073242</v>
      </c>
      <c r="AF7" s="33">
        <v>13201.942383</v>
      </c>
      <c r="AG7" s="33">
        <v>13267.041992</v>
      </c>
      <c r="AH7" s="33">
        <v>13338.905273</v>
      </c>
      <c r="AI7" s="33">
        <v>13431.440430000001</v>
      </c>
      <c r="AJ7" s="13">
        <v>-2E-3</v>
      </c>
    </row>
    <row r="8" spans="1:36" x14ac:dyDescent="0.25">
      <c r="A8" s="33" t="s">
        <v>98</v>
      </c>
      <c r="B8" s="33" t="s">
        <v>694</v>
      </c>
      <c r="C8" s="33" t="s">
        <v>695</v>
      </c>
      <c r="D8" s="33" t="s">
        <v>216</v>
      </c>
      <c r="E8" s="33"/>
      <c r="F8" s="33">
        <v>28.435261000000001</v>
      </c>
      <c r="G8" s="33">
        <v>30.589248999999999</v>
      </c>
      <c r="H8" s="33">
        <v>31.923079999999999</v>
      </c>
      <c r="I8" s="33">
        <v>31.657340999999999</v>
      </c>
      <c r="J8" s="33">
        <v>31.197935000000001</v>
      </c>
      <c r="K8" s="33">
        <v>30.475086000000001</v>
      </c>
      <c r="L8" s="33">
        <v>29.549113999999999</v>
      </c>
      <c r="M8" s="33">
        <v>28.619993000000001</v>
      </c>
      <c r="N8" s="33">
        <v>27.698788</v>
      </c>
      <c r="O8" s="33">
        <v>26.759108999999999</v>
      </c>
      <c r="P8" s="33">
        <v>25.896253999999999</v>
      </c>
      <c r="Q8" s="33">
        <v>24.987418999999999</v>
      </c>
      <c r="R8" s="33">
        <v>24.237131000000002</v>
      </c>
      <c r="S8" s="33">
        <v>23.525615999999999</v>
      </c>
      <c r="T8" s="33">
        <v>22.925868999999999</v>
      </c>
      <c r="U8" s="33">
        <v>22.440505999999999</v>
      </c>
      <c r="V8" s="33">
        <v>22.062653999999998</v>
      </c>
      <c r="W8" s="33">
        <v>21.783524</v>
      </c>
      <c r="X8" s="33">
        <v>21.752994999999999</v>
      </c>
      <c r="Y8" s="33">
        <v>21.656565000000001</v>
      </c>
      <c r="Z8" s="33">
        <v>21.696209</v>
      </c>
      <c r="AA8" s="33">
        <v>21.511353</v>
      </c>
      <c r="AB8" s="33">
        <v>21.655477999999999</v>
      </c>
      <c r="AC8" s="33">
        <v>22.108473</v>
      </c>
      <c r="AD8" s="33">
        <v>22.364039999999999</v>
      </c>
      <c r="AE8" s="33">
        <v>22.654153999999998</v>
      </c>
      <c r="AF8" s="33">
        <v>22.967151999999999</v>
      </c>
      <c r="AG8" s="33">
        <v>23.352060000000002</v>
      </c>
      <c r="AH8" s="33">
        <v>23.71641</v>
      </c>
      <c r="AI8" s="33">
        <v>24.204751999999999</v>
      </c>
      <c r="AJ8" s="13">
        <v>-6.0000000000000001E-3</v>
      </c>
    </row>
    <row r="9" spans="1:36" x14ac:dyDescent="0.25">
      <c r="A9" s="33" t="s">
        <v>100</v>
      </c>
      <c r="B9" s="33" t="s">
        <v>696</v>
      </c>
      <c r="C9" s="33" t="s">
        <v>697</v>
      </c>
      <c r="D9" s="33" t="s">
        <v>216</v>
      </c>
      <c r="E9" s="33"/>
      <c r="F9" s="33">
        <v>51.893237999999997</v>
      </c>
      <c r="G9" s="33">
        <v>53.911262999999998</v>
      </c>
      <c r="H9" s="33">
        <v>55.817672999999999</v>
      </c>
      <c r="I9" s="33">
        <v>56.576560999999998</v>
      </c>
      <c r="J9" s="33">
        <v>57.181815999999998</v>
      </c>
      <c r="K9" s="33">
        <v>57.577423000000003</v>
      </c>
      <c r="L9" s="33">
        <v>57.848117999999999</v>
      </c>
      <c r="M9" s="33">
        <v>58.041907999999999</v>
      </c>
      <c r="N9" s="33">
        <v>58.073569999999997</v>
      </c>
      <c r="O9" s="33">
        <v>58.136757000000003</v>
      </c>
      <c r="P9" s="33">
        <v>58.755001</v>
      </c>
      <c r="Q9" s="33">
        <v>58.816772</v>
      </c>
      <c r="R9" s="33">
        <v>58.893447999999999</v>
      </c>
      <c r="S9" s="33">
        <v>58.999847000000003</v>
      </c>
      <c r="T9" s="33">
        <v>59.051127999999999</v>
      </c>
      <c r="U9" s="33">
        <v>59.147742999999998</v>
      </c>
      <c r="V9" s="33">
        <v>59.331336999999998</v>
      </c>
      <c r="W9" s="33">
        <v>59.485393999999999</v>
      </c>
      <c r="X9" s="33">
        <v>59.801955999999997</v>
      </c>
      <c r="Y9" s="33">
        <v>60.769176000000002</v>
      </c>
      <c r="Z9" s="33">
        <v>61.332363000000001</v>
      </c>
      <c r="AA9" s="33">
        <v>61.864246000000001</v>
      </c>
      <c r="AB9" s="33">
        <v>62.843463999999997</v>
      </c>
      <c r="AC9" s="33">
        <v>63.223877000000002</v>
      </c>
      <c r="AD9" s="33">
        <v>63.608620000000002</v>
      </c>
      <c r="AE9" s="33">
        <v>64.198363999999998</v>
      </c>
      <c r="AF9" s="33">
        <v>64.848845999999995</v>
      </c>
      <c r="AG9" s="33">
        <v>65.537909999999997</v>
      </c>
      <c r="AH9" s="33">
        <v>66.258529999999993</v>
      </c>
      <c r="AI9" s="33">
        <v>67.068961999999999</v>
      </c>
      <c r="AJ9" s="13">
        <v>8.9999999999999993E-3</v>
      </c>
    </row>
    <row r="10" spans="1:36" x14ac:dyDescent="0.25">
      <c r="A10" s="33" t="s">
        <v>102</v>
      </c>
      <c r="B10" s="33" t="s">
        <v>698</v>
      </c>
      <c r="C10" s="33" t="s">
        <v>699</v>
      </c>
      <c r="D10" s="33" t="s">
        <v>216</v>
      </c>
      <c r="E10" s="33"/>
      <c r="F10" s="33">
        <v>0.65314099999999997</v>
      </c>
      <c r="G10" s="33">
        <v>0.65758399999999995</v>
      </c>
      <c r="H10" s="33">
        <v>0.62826400000000004</v>
      </c>
      <c r="I10" s="33">
        <v>0.51937100000000003</v>
      </c>
      <c r="J10" s="33">
        <v>0.495201</v>
      </c>
      <c r="K10" s="33">
        <v>0.48458400000000001</v>
      </c>
      <c r="L10" s="33">
        <v>0.46912399999999999</v>
      </c>
      <c r="M10" s="33">
        <v>0.45859</v>
      </c>
      <c r="N10" s="33">
        <v>0.44771300000000003</v>
      </c>
      <c r="O10" s="33">
        <v>0.42912800000000001</v>
      </c>
      <c r="P10" s="33">
        <v>0.42854100000000001</v>
      </c>
      <c r="Q10" s="33">
        <v>0.42555900000000002</v>
      </c>
      <c r="R10" s="33">
        <v>0.42443999999999998</v>
      </c>
      <c r="S10" s="33">
        <v>0.42590499999999998</v>
      </c>
      <c r="T10" s="33">
        <v>0.42783399999999999</v>
      </c>
      <c r="U10" s="33">
        <v>0.42871599999999999</v>
      </c>
      <c r="V10" s="33">
        <v>0.43078699999999998</v>
      </c>
      <c r="W10" s="33">
        <v>0.43649100000000002</v>
      </c>
      <c r="X10" s="33">
        <v>0.40492899999999998</v>
      </c>
      <c r="Y10" s="33">
        <v>0.37249100000000002</v>
      </c>
      <c r="Z10" s="33">
        <v>0.38188299999999997</v>
      </c>
      <c r="AA10" s="33">
        <v>0.39079599999999998</v>
      </c>
      <c r="AB10" s="33">
        <v>0.39924500000000002</v>
      </c>
      <c r="AC10" s="33">
        <v>0.40715699999999999</v>
      </c>
      <c r="AD10" s="33">
        <v>0.41634599999999999</v>
      </c>
      <c r="AE10" s="33">
        <v>0.42616199999999999</v>
      </c>
      <c r="AF10" s="33">
        <v>0.43680799999999997</v>
      </c>
      <c r="AG10" s="33">
        <v>0.44805299999999998</v>
      </c>
      <c r="AH10" s="33">
        <v>0.45743699999999998</v>
      </c>
      <c r="AI10" s="33">
        <v>0.467524</v>
      </c>
      <c r="AJ10" s="13">
        <v>-1.0999999999999999E-2</v>
      </c>
    </row>
    <row r="11" spans="1:36" x14ac:dyDescent="0.25">
      <c r="A11" s="33" t="s">
        <v>104</v>
      </c>
      <c r="B11" s="33" t="s">
        <v>700</v>
      </c>
      <c r="C11" s="33" t="s">
        <v>701</v>
      </c>
      <c r="D11" s="33" t="s">
        <v>216</v>
      </c>
      <c r="E11" s="33"/>
      <c r="F11" s="33">
        <v>0.64941700000000002</v>
      </c>
      <c r="G11" s="33">
        <v>0.63396699999999995</v>
      </c>
      <c r="H11" s="33">
        <v>0.63213900000000001</v>
      </c>
      <c r="I11" s="33">
        <v>0.50100100000000003</v>
      </c>
      <c r="J11" s="33">
        <v>0.520451</v>
      </c>
      <c r="K11" s="33">
        <v>0.54641200000000001</v>
      </c>
      <c r="L11" s="33">
        <v>0.58147400000000005</v>
      </c>
      <c r="M11" s="33">
        <v>0.42244500000000001</v>
      </c>
      <c r="N11" s="33">
        <v>0.458422</v>
      </c>
      <c r="O11" s="33">
        <v>0.52485400000000004</v>
      </c>
      <c r="P11" s="33">
        <v>0.59115300000000004</v>
      </c>
      <c r="Q11" s="33">
        <v>0.656864</v>
      </c>
      <c r="R11" s="33">
        <v>0.72157000000000004</v>
      </c>
      <c r="S11" s="33">
        <v>0.78469199999999995</v>
      </c>
      <c r="T11" s="33">
        <v>0.84569300000000003</v>
      </c>
      <c r="U11" s="33">
        <v>0.90506600000000004</v>
      </c>
      <c r="V11" s="33">
        <v>0.96320600000000001</v>
      </c>
      <c r="W11" s="33">
        <v>1.020456</v>
      </c>
      <c r="X11" s="33">
        <v>1.0777000000000001</v>
      </c>
      <c r="Y11" s="33">
        <v>1.134814</v>
      </c>
      <c r="Z11" s="33">
        <v>1.19112</v>
      </c>
      <c r="AA11" s="33">
        <v>1.247808</v>
      </c>
      <c r="AB11" s="33">
        <v>1.304576</v>
      </c>
      <c r="AC11" s="33">
        <v>1.361348</v>
      </c>
      <c r="AD11" s="33">
        <v>1.4251229999999999</v>
      </c>
      <c r="AE11" s="33">
        <v>1.49543</v>
      </c>
      <c r="AF11" s="33">
        <v>1.572103</v>
      </c>
      <c r="AG11" s="33">
        <v>1.653845</v>
      </c>
      <c r="AH11" s="33">
        <v>1.7413110000000001</v>
      </c>
      <c r="AI11" s="33">
        <v>1.83562</v>
      </c>
      <c r="AJ11" s="13">
        <v>3.5999999999999997E-2</v>
      </c>
    </row>
    <row r="12" spans="1:36" x14ac:dyDescent="0.25">
      <c r="A12" s="33" t="s">
        <v>106</v>
      </c>
      <c r="B12" s="33" t="s">
        <v>702</v>
      </c>
      <c r="C12" s="33" t="s">
        <v>703</v>
      </c>
      <c r="D12" s="33" t="s">
        <v>216</v>
      </c>
      <c r="E12" s="33"/>
      <c r="F12" s="33">
        <v>24.425819000000001</v>
      </c>
      <c r="G12" s="33">
        <v>32.904640000000001</v>
      </c>
      <c r="H12" s="33">
        <v>42.728630000000003</v>
      </c>
      <c r="I12" s="33">
        <v>53.104050000000001</v>
      </c>
      <c r="J12" s="33">
        <v>64.022857999999999</v>
      </c>
      <c r="K12" s="33">
        <v>75.249923999999993</v>
      </c>
      <c r="L12" s="33">
        <v>86.510468000000003</v>
      </c>
      <c r="M12" s="33">
        <v>97.762084999999999</v>
      </c>
      <c r="N12" s="33">
        <v>109.070724</v>
      </c>
      <c r="O12" s="33">
        <v>120.53321800000001</v>
      </c>
      <c r="P12" s="33">
        <v>132.08284</v>
      </c>
      <c r="Q12" s="33">
        <v>143.68666099999999</v>
      </c>
      <c r="R12" s="33">
        <v>155.437378</v>
      </c>
      <c r="S12" s="33">
        <v>167.120148</v>
      </c>
      <c r="T12" s="33">
        <v>178.68756099999999</v>
      </c>
      <c r="U12" s="33">
        <v>190.22287</v>
      </c>
      <c r="V12" s="33">
        <v>201.85275300000001</v>
      </c>
      <c r="W12" s="33">
        <v>213.64776599999999</v>
      </c>
      <c r="X12" s="33">
        <v>225.75289900000001</v>
      </c>
      <c r="Y12" s="33">
        <v>238.05706799999999</v>
      </c>
      <c r="Z12" s="33">
        <v>250.429565</v>
      </c>
      <c r="AA12" s="33">
        <v>262.90536500000002</v>
      </c>
      <c r="AB12" s="33">
        <v>275.73370399999999</v>
      </c>
      <c r="AC12" s="33">
        <v>289.03482100000002</v>
      </c>
      <c r="AD12" s="33">
        <v>302.42291299999999</v>
      </c>
      <c r="AE12" s="33">
        <v>315.68048099999999</v>
      </c>
      <c r="AF12" s="33">
        <v>329.35977200000002</v>
      </c>
      <c r="AG12" s="33">
        <v>343.23782299999999</v>
      </c>
      <c r="AH12" s="33">
        <v>357.486603</v>
      </c>
      <c r="AI12" s="33">
        <v>372.25741599999998</v>
      </c>
      <c r="AJ12" s="13">
        <v>9.8000000000000004E-2</v>
      </c>
    </row>
    <row r="13" spans="1:36" x14ac:dyDescent="0.25">
      <c r="A13" s="33" t="s">
        <v>108</v>
      </c>
      <c r="B13" s="33" t="s">
        <v>704</v>
      </c>
      <c r="C13" s="33" t="s">
        <v>705</v>
      </c>
      <c r="D13" s="33" t="s">
        <v>216</v>
      </c>
      <c r="E13" s="33"/>
      <c r="F13" s="33">
        <v>0.360043</v>
      </c>
      <c r="G13" s="33">
        <v>0.47103800000000001</v>
      </c>
      <c r="H13" s="33">
        <v>0.585704</v>
      </c>
      <c r="I13" s="33">
        <v>0.69542000000000004</v>
      </c>
      <c r="J13" s="33">
        <v>0.812218</v>
      </c>
      <c r="K13" s="33">
        <v>0.93648600000000004</v>
      </c>
      <c r="L13" s="33">
        <v>1.067753</v>
      </c>
      <c r="M13" s="33">
        <v>1.2092769999999999</v>
      </c>
      <c r="N13" s="33">
        <v>1.360284</v>
      </c>
      <c r="O13" s="33">
        <v>1.520176</v>
      </c>
      <c r="P13" s="33">
        <v>1.6869540000000001</v>
      </c>
      <c r="Q13" s="33">
        <v>1.856528</v>
      </c>
      <c r="R13" s="33">
        <v>2.0316689999999999</v>
      </c>
      <c r="S13" s="33">
        <v>2.203973</v>
      </c>
      <c r="T13" s="33">
        <v>2.3701110000000001</v>
      </c>
      <c r="U13" s="33">
        <v>2.5285139999999999</v>
      </c>
      <c r="V13" s="33">
        <v>2.678407</v>
      </c>
      <c r="W13" s="33">
        <v>2.824729</v>
      </c>
      <c r="X13" s="33">
        <v>2.9708130000000001</v>
      </c>
      <c r="Y13" s="33">
        <v>3.1134080000000002</v>
      </c>
      <c r="Z13" s="33">
        <v>3.2513239999999999</v>
      </c>
      <c r="AA13" s="33">
        <v>3.388687</v>
      </c>
      <c r="AB13" s="33">
        <v>3.5211839999999999</v>
      </c>
      <c r="AC13" s="33">
        <v>3.6488109999999998</v>
      </c>
      <c r="AD13" s="33">
        <v>3.7792970000000001</v>
      </c>
      <c r="AE13" s="33">
        <v>3.9099819999999998</v>
      </c>
      <c r="AF13" s="33">
        <v>4.0397420000000004</v>
      </c>
      <c r="AG13" s="33">
        <v>4.1652459999999998</v>
      </c>
      <c r="AH13" s="33">
        <v>4.2872329999999996</v>
      </c>
      <c r="AI13" s="33">
        <v>4.4074359999999997</v>
      </c>
      <c r="AJ13" s="13">
        <v>0.09</v>
      </c>
    </row>
    <row r="14" spans="1:36" x14ac:dyDescent="0.25">
      <c r="A14" s="33" t="s">
        <v>110</v>
      </c>
      <c r="B14" s="33" t="s">
        <v>706</v>
      </c>
      <c r="C14" s="33" t="s">
        <v>707</v>
      </c>
      <c r="D14" s="33" t="s">
        <v>216</v>
      </c>
      <c r="E14" s="33"/>
      <c r="F14" s="33">
        <v>887.07781999999997</v>
      </c>
      <c r="G14" s="33">
        <v>893.86779799999999</v>
      </c>
      <c r="H14" s="33">
        <v>894.28973399999995</v>
      </c>
      <c r="I14" s="33">
        <v>886.65917999999999</v>
      </c>
      <c r="J14" s="33">
        <v>882.87542699999995</v>
      </c>
      <c r="K14" s="33">
        <v>876.93402100000003</v>
      </c>
      <c r="L14" s="33">
        <v>869.39202899999998</v>
      </c>
      <c r="M14" s="33">
        <v>865.47686799999997</v>
      </c>
      <c r="N14" s="33">
        <v>860.39111300000002</v>
      </c>
      <c r="O14" s="33">
        <v>856.65820299999996</v>
      </c>
      <c r="P14" s="33">
        <v>854.11926300000005</v>
      </c>
      <c r="Q14" s="33">
        <v>855.32482900000002</v>
      </c>
      <c r="R14" s="33">
        <v>856.480774</v>
      </c>
      <c r="S14" s="33">
        <v>855.14209000000005</v>
      </c>
      <c r="T14" s="33">
        <v>854.72674600000005</v>
      </c>
      <c r="U14" s="33">
        <v>855.41986099999997</v>
      </c>
      <c r="V14" s="33">
        <v>858.12304700000004</v>
      </c>
      <c r="W14" s="33">
        <v>861.53662099999997</v>
      </c>
      <c r="X14" s="33">
        <v>866.27770999999996</v>
      </c>
      <c r="Y14" s="33">
        <v>871.03265399999998</v>
      </c>
      <c r="Z14" s="33">
        <v>875.96984899999995</v>
      </c>
      <c r="AA14" s="33">
        <v>881.70855700000004</v>
      </c>
      <c r="AB14" s="33">
        <v>888.58471699999996</v>
      </c>
      <c r="AC14" s="33">
        <v>894.32055700000001</v>
      </c>
      <c r="AD14" s="33">
        <v>900.750854</v>
      </c>
      <c r="AE14" s="33">
        <v>910.87268100000006</v>
      </c>
      <c r="AF14" s="33">
        <v>919.05749500000002</v>
      </c>
      <c r="AG14" s="33">
        <v>925.19812000000002</v>
      </c>
      <c r="AH14" s="33">
        <v>932.48406999999997</v>
      </c>
      <c r="AI14" s="33">
        <v>942.46881099999996</v>
      </c>
      <c r="AJ14" s="13">
        <v>2E-3</v>
      </c>
    </row>
    <row r="15" spans="1:36" x14ac:dyDescent="0.25">
      <c r="A15" s="33" t="s">
        <v>96</v>
      </c>
      <c r="B15" s="33" t="s">
        <v>708</v>
      </c>
      <c r="C15" s="33" t="s">
        <v>709</v>
      </c>
      <c r="D15" s="33" t="s">
        <v>216</v>
      </c>
      <c r="E15" s="33"/>
      <c r="F15" s="33">
        <v>614.07513400000005</v>
      </c>
      <c r="G15" s="33">
        <v>624.10229500000003</v>
      </c>
      <c r="H15" s="33">
        <v>629.05798300000004</v>
      </c>
      <c r="I15" s="33">
        <v>627.90051300000005</v>
      </c>
      <c r="J15" s="33">
        <v>629.457764</v>
      </c>
      <c r="K15" s="33">
        <v>628.15881300000001</v>
      </c>
      <c r="L15" s="33">
        <v>623.15649399999995</v>
      </c>
      <c r="M15" s="33">
        <v>619.99292000000003</v>
      </c>
      <c r="N15" s="33">
        <v>615.78839100000005</v>
      </c>
      <c r="O15" s="33">
        <v>612.36614999999995</v>
      </c>
      <c r="P15" s="33">
        <v>609.57110599999999</v>
      </c>
      <c r="Q15" s="33">
        <v>609.02905299999998</v>
      </c>
      <c r="R15" s="33">
        <v>607.955017</v>
      </c>
      <c r="S15" s="33">
        <v>605.136841</v>
      </c>
      <c r="T15" s="33">
        <v>602.963257</v>
      </c>
      <c r="U15" s="33">
        <v>601.59893799999998</v>
      </c>
      <c r="V15" s="33">
        <v>601.72949200000005</v>
      </c>
      <c r="W15" s="33">
        <v>602.40344200000004</v>
      </c>
      <c r="X15" s="33">
        <v>603.95696999999996</v>
      </c>
      <c r="Y15" s="33">
        <v>605.83715800000004</v>
      </c>
      <c r="Z15" s="33">
        <v>607.72448699999995</v>
      </c>
      <c r="AA15" s="33">
        <v>610.39977999999996</v>
      </c>
      <c r="AB15" s="33">
        <v>613.23236099999997</v>
      </c>
      <c r="AC15" s="33">
        <v>614.930115</v>
      </c>
      <c r="AD15" s="33">
        <v>617.20605499999999</v>
      </c>
      <c r="AE15" s="33">
        <v>621.68536400000005</v>
      </c>
      <c r="AF15" s="33">
        <v>625.27655000000004</v>
      </c>
      <c r="AG15" s="33">
        <v>627.60241699999995</v>
      </c>
      <c r="AH15" s="33">
        <v>630.97430399999996</v>
      </c>
      <c r="AI15" s="33">
        <v>636.35705600000006</v>
      </c>
      <c r="AJ15" s="13">
        <v>1E-3</v>
      </c>
    </row>
    <row r="16" spans="1:36" x14ac:dyDescent="0.25">
      <c r="A16" s="33" t="s">
        <v>98</v>
      </c>
      <c r="B16" s="33" t="s">
        <v>710</v>
      </c>
      <c r="C16" s="33" t="s">
        <v>711</v>
      </c>
      <c r="D16" s="33" t="s">
        <v>216</v>
      </c>
      <c r="E16" s="33"/>
      <c r="F16" s="33">
        <v>3.5660340000000001</v>
      </c>
      <c r="G16" s="33">
        <v>3.8242699999999998</v>
      </c>
      <c r="H16" s="33">
        <v>4.0244759999999999</v>
      </c>
      <c r="I16" s="33">
        <v>4.0557299999999996</v>
      </c>
      <c r="J16" s="33">
        <v>4.1442040000000002</v>
      </c>
      <c r="K16" s="33">
        <v>4.2176299999999998</v>
      </c>
      <c r="L16" s="33">
        <v>4.2973330000000001</v>
      </c>
      <c r="M16" s="33">
        <v>4.404325</v>
      </c>
      <c r="N16" s="33">
        <v>4.515034</v>
      </c>
      <c r="O16" s="33">
        <v>4.6346990000000003</v>
      </c>
      <c r="P16" s="33">
        <v>4.7902019999999998</v>
      </c>
      <c r="Q16" s="33">
        <v>4.9599869999999999</v>
      </c>
      <c r="R16" s="33">
        <v>5.1624610000000004</v>
      </c>
      <c r="S16" s="33">
        <v>5.3585640000000003</v>
      </c>
      <c r="T16" s="33">
        <v>5.5897949999999996</v>
      </c>
      <c r="U16" s="33">
        <v>5.8417000000000003</v>
      </c>
      <c r="V16" s="33">
        <v>6.120457</v>
      </c>
      <c r="W16" s="33">
        <v>6.4122820000000003</v>
      </c>
      <c r="X16" s="33">
        <v>6.7591590000000004</v>
      </c>
      <c r="Y16" s="33">
        <v>7.0719200000000004</v>
      </c>
      <c r="Z16" s="33">
        <v>7.4322090000000003</v>
      </c>
      <c r="AA16" s="33">
        <v>7.7144409999999999</v>
      </c>
      <c r="AB16" s="33">
        <v>8.1123729999999998</v>
      </c>
      <c r="AC16" s="33">
        <v>8.6204239999999999</v>
      </c>
      <c r="AD16" s="33">
        <v>9.0584019999999992</v>
      </c>
      <c r="AE16" s="33">
        <v>9.5414189999999994</v>
      </c>
      <c r="AF16" s="33">
        <v>10.036303999999999</v>
      </c>
      <c r="AG16" s="33">
        <v>10.560703</v>
      </c>
      <c r="AH16" s="33">
        <v>11.106871999999999</v>
      </c>
      <c r="AI16" s="33">
        <v>11.753361999999999</v>
      </c>
      <c r="AJ16" s="13">
        <v>4.2000000000000003E-2</v>
      </c>
    </row>
    <row r="17" spans="1:36" x14ac:dyDescent="0.25">
      <c r="A17" s="33" t="s">
        <v>100</v>
      </c>
      <c r="B17" s="33" t="s">
        <v>712</v>
      </c>
      <c r="C17" s="33" t="s">
        <v>713</v>
      </c>
      <c r="D17" s="33" t="s">
        <v>216</v>
      </c>
      <c r="E17" s="33"/>
      <c r="F17" s="33">
        <v>268.25543199999998</v>
      </c>
      <c r="G17" s="33">
        <v>264.63220200000001</v>
      </c>
      <c r="H17" s="33">
        <v>259.743988</v>
      </c>
      <c r="I17" s="33">
        <v>253.11077900000001</v>
      </c>
      <c r="J17" s="33">
        <v>247.59335300000001</v>
      </c>
      <c r="K17" s="33">
        <v>242.801605</v>
      </c>
      <c r="L17" s="33">
        <v>240.13009600000001</v>
      </c>
      <c r="M17" s="33">
        <v>239.24292</v>
      </c>
      <c r="N17" s="33">
        <v>238.22328200000001</v>
      </c>
      <c r="O17" s="33">
        <v>237.764297</v>
      </c>
      <c r="P17" s="33">
        <v>237.83386200000001</v>
      </c>
      <c r="Q17" s="33">
        <v>239.371521</v>
      </c>
      <c r="R17" s="33">
        <v>241.35583500000001</v>
      </c>
      <c r="S17" s="33">
        <v>242.59903</v>
      </c>
      <c r="T17" s="33">
        <v>244.081604</v>
      </c>
      <c r="U17" s="33">
        <v>245.83909600000001</v>
      </c>
      <c r="V17" s="33">
        <v>248.07867400000001</v>
      </c>
      <c r="W17" s="33">
        <v>250.467468</v>
      </c>
      <c r="X17" s="33">
        <v>253.243088</v>
      </c>
      <c r="Y17" s="33">
        <v>255.73696899999999</v>
      </c>
      <c r="Z17" s="33">
        <v>258.35598800000002</v>
      </c>
      <c r="AA17" s="33">
        <v>261.061127</v>
      </c>
      <c r="AB17" s="33">
        <v>264.62829599999998</v>
      </c>
      <c r="AC17" s="33">
        <v>268.08303799999999</v>
      </c>
      <c r="AD17" s="33">
        <v>271.72009300000002</v>
      </c>
      <c r="AE17" s="33">
        <v>276.79077100000001</v>
      </c>
      <c r="AF17" s="33">
        <v>280.803223</v>
      </c>
      <c r="AG17" s="33">
        <v>284.00955199999999</v>
      </c>
      <c r="AH17" s="33">
        <v>287.28298999999998</v>
      </c>
      <c r="AI17" s="33">
        <v>291.12747200000001</v>
      </c>
      <c r="AJ17" s="13">
        <v>3.0000000000000001E-3</v>
      </c>
    </row>
    <row r="18" spans="1:36" x14ac:dyDescent="0.25">
      <c r="A18" s="33" t="s">
        <v>104</v>
      </c>
      <c r="B18" s="33" t="s">
        <v>714</v>
      </c>
      <c r="C18" s="33" t="s">
        <v>715</v>
      </c>
      <c r="D18" s="33" t="s">
        <v>216</v>
      </c>
      <c r="E18" s="33"/>
      <c r="F18" s="33">
        <v>0.17518</v>
      </c>
      <c r="G18" s="33">
        <v>0.32762999999999998</v>
      </c>
      <c r="H18" s="33">
        <v>0.47411799999999998</v>
      </c>
      <c r="I18" s="33">
        <v>0.60902100000000003</v>
      </c>
      <c r="J18" s="33">
        <v>0.73164499999999999</v>
      </c>
      <c r="K18" s="33">
        <v>0.84900500000000001</v>
      </c>
      <c r="L18" s="33">
        <v>0.943631</v>
      </c>
      <c r="M18" s="33">
        <v>1.012662</v>
      </c>
      <c r="N18" s="33">
        <v>1.0794919999999999</v>
      </c>
      <c r="O18" s="33">
        <v>1.143858</v>
      </c>
      <c r="P18" s="33">
        <v>1.2067779999999999</v>
      </c>
      <c r="Q18" s="33">
        <v>1.2726550000000001</v>
      </c>
      <c r="R18" s="33">
        <v>1.338096</v>
      </c>
      <c r="S18" s="33">
        <v>1.3980900000000001</v>
      </c>
      <c r="T18" s="33">
        <v>1.4583950000000001</v>
      </c>
      <c r="U18" s="33">
        <v>1.520113</v>
      </c>
      <c r="V18" s="33">
        <v>1.585669</v>
      </c>
      <c r="W18" s="33">
        <v>1.65466</v>
      </c>
      <c r="X18" s="33">
        <v>1.72739</v>
      </c>
      <c r="Y18" s="33">
        <v>1.8023100000000001</v>
      </c>
      <c r="Z18" s="33">
        <v>1.8786579999999999</v>
      </c>
      <c r="AA18" s="33">
        <v>1.958885</v>
      </c>
      <c r="AB18" s="33">
        <v>2.0406279999999999</v>
      </c>
      <c r="AC18" s="33">
        <v>2.1194090000000001</v>
      </c>
      <c r="AD18" s="33">
        <v>2.2009349999999999</v>
      </c>
      <c r="AE18" s="33">
        <v>2.2907090000000001</v>
      </c>
      <c r="AF18" s="33">
        <v>2.3810820000000001</v>
      </c>
      <c r="AG18" s="33">
        <v>2.468712</v>
      </c>
      <c r="AH18" s="33">
        <v>2.5635650000000001</v>
      </c>
      <c r="AI18" s="33">
        <v>2.6698770000000001</v>
      </c>
      <c r="AJ18" s="13">
        <v>9.8000000000000004E-2</v>
      </c>
    </row>
    <row r="19" spans="1:36" x14ac:dyDescent="0.25">
      <c r="A19" s="33" t="s">
        <v>102</v>
      </c>
      <c r="B19" s="33" t="s">
        <v>716</v>
      </c>
      <c r="C19" s="33" t="s">
        <v>717</v>
      </c>
      <c r="D19" s="33" t="s">
        <v>216</v>
      </c>
      <c r="E19" s="33"/>
      <c r="F19" s="33">
        <v>1.005436</v>
      </c>
      <c r="G19" s="33">
        <v>0.98027699999999995</v>
      </c>
      <c r="H19" s="33">
        <v>0.98757600000000001</v>
      </c>
      <c r="I19" s="33">
        <v>0.98115600000000003</v>
      </c>
      <c r="J19" s="33">
        <v>0.94604299999999997</v>
      </c>
      <c r="K19" s="33">
        <v>0.90425800000000001</v>
      </c>
      <c r="L19" s="33">
        <v>0.86150700000000002</v>
      </c>
      <c r="M19" s="33">
        <v>0.82097600000000004</v>
      </c>
      <c r="N19" s="33">
        <v>0.78171199999999996</v>
      </c>
      <c r="O19" s="33">
        <v>0.74582199999999998</v>
      </c>
      <c r="P19" s="33">
        <v>0.71380200000000005</v>
      </c>
      <c r="Q19" s="33">
        <v>0.68803300000000001</v>
      </c>
      <c r="R19" s="33">
        <v>0.66564500000000004</v>
      </c>
      <c r="S19" s="33">
        <v>0.64574699999999996</v>
      </c>
      <c r="T19" s="33">
        <v>0.62980400000000003</v>
      </c>
      <c r="U19" s="33">
        <v>0.61596200000000001</v>
      </c>
      <c r="V19" s="33">
        <v>0.60461600000000004</v>
      </c>
      <c r="W19" s="33">
        <v>0.59459899999999999</v>
      </c>
      <c r="X19" s="33">
        <v>0.58681499999999998</v>
      </c>
      <c r="Y19" s="33">
        <v>0.58003800000000005</v>
      </c>
      <c r="Z19" s="33">
        <v>0.57413099999999995</v>
      </c>
      <c r="AA19" s="33">
        <v>0.56985600000000003</v>
      </c>
      <c r="AB19" s="33">
        <v>0.56645900000000005</v>
      </c>
      <c r="AC19" s="33">
        <v>0.56295499999999998</v>
      </c>
      <c r="AD19" s="33">
        <v>0.56066899999999997</v>
      </c>
      <c r="AE19" s="33">
        <v>0.55963600000000002</v>
      </c>
      <c r="AF19" s="33">
        <v>0.55547599999999997</v>
      </c>
      <c r="AG19" s="33">
        <v>0.55186400000000002</v>
      </c>
      <c r="AH19" s="33">
        <v>0.55139700000000003</v>
      </c>
      <c r="AI19" s="33">
        <v>0.55606599999999995</v>
      </c>
      <c r="AJ19" s="13">
        <v>-0.02</v>
      </c>
    </row>
    <row r="20" spans="1:36" x14ac:dyDescent="0.25">
      <c r="A20" s="33" t="s">
        <v>106</v>
      </c>
      <c r="B20" s="33" t="s">
        <v>718</v>
      </c>
      <c r="C20" s="33" t="s">
        <v>719</v>
      </c>
      <c r="D20" s="33" t="s">
        <v>216</v>
      </c>
      <c r="E20" s="33"/>
      <c r="F20" s="33">
        <v>5.9800000000000001E-4</v>
      </c>
      <c r="G20" s="33">
        <v>1.106E-3</v>
      </c>
      <c r="H20" s="33">
        <v>1.578E-3</v>
      </c>
      <c r="I20" s="33">
        <v>1.9970000000000001E-3</v>
      </c>
      <c r="J20" s="33">
        <v>2.3640000000000002E-3</v>
      </c>
      <c r="K20" s="33">
        <v>2.7009999999999998E-3</v>
      </c>
      <c r="L20" s="33">
        <v>2.9580000000000001E-3</v>
      </c>
      <c r="M20" s="33">
        <v>3.1120000000000002E-3</v>
      </c>
      <c r="N20" s="33">
        <v>3.2550000000000001E-3</v>
      </c>
      <c r="O20" s="33">
        <v>3.3860000000000001E-3</v>
      </c>
      <c r="P20" s="33">
        <v>3.5070000000000001E-3</v>
      </c>
      <c r="Q20" s="33">
        <v>3.63E-3</v>
      </c>
      <c r="R20" s="33">
        <v>3.7439999999999999E-3</v>
      </c>
      <c r="S20" s="33">
        <v>3.8370000000000001E-3</v>
      </c>
      <c r="T20" s="33">
        <v>3.9240000000000004E-3</v>
      </c>
      <c r="U20" s="33">
        <v>4.006E-3</v>
      </c>
      <c r="V20" s="33">
        <v>4.0899999999999999E-3</v>
      </c>
      <c r="W20" s="33">
        <v>4.1720000000000004E-3</v>
      </c>
      <c r="X20" s="33">
        <v>4.254E-3</v>
      </c>
      <c r="Y20" s="33">
        <v>4.3309999999999998E-3</v>
      </c>
      <c r="Z20" s="33">
        <v>4.4050000000000001E-3</v>
      </c>
      <c r="AA20" s="33">
        <v>4.4809999999999997E-3</v>
      </c>
      <c r="AB20" s="33">
        <v>4.555E-3</v>
      </c>
      <c r="AC20" s="33">
        <v>4.6169999999999996E-3</v>
      </c>
      <c r="AD20" s="33">
        <v>4.6810000000000003E-3</v>
      </c>
      <c r="AE20" s="33">
        <v>4.7559999999999998E-3</v>
      </c>
      <c r="AF20" s="33">
        <v>4.8260000000000004E-3</v>
      </c>
      <c r="AG20" s="33">
        <v>4.8849999999999996E-3</v>
      </c>
      <c r="AH20" s="33">
        <v>4.9519999999999998E-3</v>
      </c>
      <c r="AI20" s="33">
        <v>5.0330000000000001E-3</v>
      </c>
      <c r="AJ20" s="13">
        <v>7.5999999999999998E-2</v>
      </c>
    </row>
    <row r="21" spans="1:36" x14ac:dyDescent="0.25">
      <c r="A21" s="33" t="s">
        <v>108</v>
      </c>
      <c r="B21" s="33" t="s">
        <v>720</v>
      </c>
      <c r="C21" s="33" t="s">
        <v>721</v>
      </c>
      <c r="D21" s="33" t="s">
        <v>216</v>
      </c>
      <c r="E21" s="33"/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  <c r="X21" s="33">
        <v>0</v>
      </c>
      <c r="Y21" s="33">
        <v>0</v>
      </c>
      <c r="Z21" s="33">
        <v>0</v>
      </c>
      <c r="AA21" s="33">
        <v>0</v>
      </c>
      <c r="AB21" s="33">
        <v>0</v>
      </c>
      <c r="AC21" s="33">
        <v>0</v>
      </c>
      <c r="AD21" s="33">
        <v>0</v>
      </c>
      <c r="AE21" s="33">
        <v>0</v>
      </c>
      <c r="AF21" s="33">
        <v>0</v>
      </c>
      <c r="AG21" s="33">
        <v>0</v>
      </c>
      <c r="AH21" s="33">
        <v>0</v>
      </c>
      <c r="AI21" s="33">
        <v>0</v>
      </c>
      <c r="AJ21" s="33" t="s">
        <v>6</v>
      </c>
    </row>
    <row r="22" spans="1:36" x14ac:dyDescent="0.25">
      <c r="A22" s="33" t="s">
        <v>119</v>
      </c>
      <c r="B22" s="33" t="s">
        <v>722</v>
      </c>
      <c r="C22" s="33" t="s">
        <v>723</v>
      </c>
      <c r="D22" s="33" t="s">
        <v>216</v>
      </c>
      <c r="E22" s="33"/>
      <c r="F22" s="33">
        <v>5567.7753910000001</v>
      </c>
      <c r="G22" s="33">
        <v>5606.2373049999997</v>
      </c>
      <c r="H22" s="33">
        <v>5573.6118159999996</v>
      </c>
      <c r="I22" s="33">
        <v>5512.4057620000003</v>
      </c>
      <c r="J22" s="33">
        <v>5463.3066410000001</v>
      </c>
      <c r="K22" s="33">
        <v>5395.9658200000003</v>
      </c>
      <c r="L22" s="33">
        <v>5316.7319340000004</v>
      </c>
      <c r="M22" s="33">
        <v>5255.142578</v>
      </c>
      <c r="N22" s="33">
        <v>5183.6694340000004</v>
      </c>
      <c r="O22" s="33">
        <v>5120.7817379999997</v>
      </c>
      <c r="P22" s="33">
        <v>5056.7695309999999</v>
      </c>
      <c r="Q22" s="33">
        <v>5005.8896480000003</v>
      </c>
      <c r="R22" s="33">
        <v>4957.6918949999999</v>
      </c>
      <c r="S22" s="33">
        <v>4905.3720700000003</v>
      </c>
      <c r="T22" s="33">
        <v>4867.0522460000002</v>
      </c>
      <c r="U22" s="33">
        <v>4834.7934569999998</v>
      </c>
      <c r="V22" s="33">
        <v>4807.4921880000002</v>
      </c>
      <c r="W22" s="33">
        <v>4785.9028319999998</v>
      </c>
      <c r="X22" s="33">
        <v>4772.5151370000003</v>
      </c>
      <c r="Y22" s="33">
        <v>4762.3017579999996</v>
      </c>
      <c r="Z22" s="33">
        <v>4755.0874020000001</v>
      </c>
      <c r="AA22" s="33">
        <v>4757.9658200000003</v>
      </c>
      <c r="AB22" s="33">
        <v>4766.0400390000004</v>
      </c>
      <c r="AC22" s="33">
        <v>4763.5712890000004</v>
      </c>
      <c r="AD22" s="33">
        <v>4766.5581050000001</v>
      </c>
      <c r="AE22" s="33">
        <v>4784.0737300000001</v>
      </c>
      <c r="AF22" s="33">
        <v>4794.7822269999997</v>
      </c>
      <c r="AG22" s="33">
        <v>4791.3715819999998</v>
      </c>
      <c r="AH22" s="33">
        <v>4793.1118159999996</v>
      </c>
      <c r="AI22" s="33">
        <v>4816.8691410000001</v>
      </c>
      <c r="AJ22" s="13">
        <v>-5.0000000000000001E-3</v>
      </c>
    </row>
    <row r="23" spans="1:36" x14ac:dyDescent="0.25">
      <c r="A23" s="33" t="s">
        <v>121</v>
      </c>
      <c r="B23" s="33" t="s">
        <v>724</v>
      </c>
      <c r="C23" s="33" t="s">
        <v>725</v>
      </c>
      <c r="D23" s="33" t="s">
        <v>216</v>
      </c>
      <c r="E23" s="33"/>
      <c r="F23" s="33">
        <v>543.69519000000003</v>
      </c>
      <c r="G23" s="33">
        <v>543.55017099999998</v>
      </c>
      <c r="H23" s="33">
        <v>538.509277</v>
      </c>
      <c r="I23" s="33">
        <v>530.90216099999998</v>
      </c>
      <c r="J23" s="33">
        <v>524.30114700000001</v>
      </c>
      <c r="K23" s="33">
        <v>517.80004899999994</v>
      </c>
      <c r="L23" s="33">
        <v>512.02453600000001</v>
      </c>
      <c r="M23" s="33">
        <v>509.79699699999998</v>
      </c>
      <c r="N23" s="33">
        <v>508.18084700000003</v>
      </c>
      <c r="O23" s="33">
        <v>508.481537</v>
      </c>
      <c r="P23" s="33">
        <v>509.39291400000002</v>
      </c>
      <c r="Q23" s="33">
        <v>512.90576199999998</v>
      </c>
      <c r="R23" s="33">
        <v>517.28045699999996</v>
      </c>
      <c r="S23" s="33">
        <v>521.88732900000002</v>
      </c>
      <c r="T23" s="33">
        <v>528.45306400000004</v>
      </c>
      <c r="U23" s="33">
        <v>535.93261700000005</v>
      </c>
      <c r="V23" s="33">
        <v>544.483521</v>
      </c>
      <c r="W23" s="33">
        <v>552.54565400000001</v>
      </c>
      <c r="X23" s="33">
        <v>561.99658199999999</v>
      </c>
      <c r="Y23" s="33">
        <v>571.45471199999997</v>
      </c>
      <c r="Z23" s="33">
        <v>582.25659199999996</v>
      </c>
      <c r="AA23" s="33">
        <v>594.43292199999996</v>
      </c>
      <c r="AB23" s="33">
        <v>607.61578399999996</v>
      </c>
      <c r="AC23" s="33">
        <v>620.12445100000002</v>
      </c>
      <c r="AD23" s="33">
        <v>633.71148700000003</v>
      </c>
      <c r="AE23" s="33">
        <v>649.70819100000006</v>
      </c>
      <c r="AF23" s="33">
        <v>665.01043700000002</v>
      </c>
      <c r="AG23" s="33">
        <v>678.72851600000001</v>
      </c>
      <c r="AH23" s="33">
        <v>693.77606200000002</v>
      </c>
      <c r="AI23" s="33">
        <v>711.72705099999996</v>
      </c>
      <c r="AJ23" s="13">
        <v>8.9999999999999993E-3</v>
      </c>
    </row>
    <row r="24" spans="1:36" x14ac:dyDescent="0.25">
      <c r="A24" s="33" t="s">
        <v>100</v>
      </c>
      <c r="B24" s="33" t="s">
        <v>726</v>
      </c>
      <c r="C24" s="33" t="s">
        <v>727</v>
      </c>
      <c r="D24" s="33" t="s">
        <v>216</v>
      </c>
      <c r="E24" s="33"/>
      <c r="F24" s="33">
        <v>4974.2407229999999</v>
      </c>
      <c r="G24" s="33">
        <v>5011.515625</v>
      </c>
      <c r="H24" s="33">
        <v>4983.6279299999997</v>
      </c>
      <c r="I24" s="33">
        <v>4930.3134769999997</v>
      </c>
      <c r="J24" s="33">
        <v>4888.1972660000001</v>
      </c>
      <c r="K24" s="33">
        <v>4828.0161129999997</v>
      </c>
      <c r="L24" s="33">
        <v>4755.3471680000002</v>
      </c>
      <c r="M24" s="33">
        <v>4696.5732420000004</v>
      </c>
      <c r="N24" s="33">
        <v>4627.3554690000001</v>
      </c>
      <c r="O24" s="33">
        <v>4564.7358400000003</v>
      </c>
      <c r="P24" s="33">
        <v>4500.3627930000002</v>
      </c>
      <c r="Q24" s="33">
        <v>4446.2944340000004</v>
      </c>
      <c r="R24" s="33">
        <v>4393.8149409999996</v>
      </c>
      <c r="S24" s="33">
        <v>4336.861328</v>
      </c>
      <c r="T24" s="33">
        <v>4291.685547</v>
      </c>
      <c r="U24" s="33">
        <v>4251.4560549999997</v>
      </c>
      <c r="V24" s="33">
        <v>4214.8701170000004</v>
      </c>
      <c r="W24" s="33">
        <v>4184.2109380000002</v>
      </c>
      <c r="X24" s="33">
        <v>4160.0556640000004</v>
      </c>
      <c r="Y24" s="33">
        <v>4138.7768550000001</v>
      </c>
      <c r="Z24" s="33">
        <v>4118.8359380000002</v>
      </c>
      <c r="AA24" s="33">
        <v>4107.3090819999998</v>
      </c>
      <c r="AB24" s="33">
        <v>4099.6254879999997</v>
      </c>
      <c r="AC24" s="33">
        <v>4081.89624</v>
      </c>
      <c r="AD24" s="33">
        <v>4068.1572270000001</v>
      </c>
      <c r="AE24" s="33">
        <v>4065.9404300000001</v>
      </c>
      <c r="AF24" s="33">
        <v>4057.2746579999998</v>
      </c>
      <c r="AG24" s="33">
        <v>4035.9682619999999</v>
      </c>
      <c r="AH24" s="33">
        <v>4018.04126</v>
      </c>
      <c r="AI24" s="33">
        <v>4018.3139649999998</v>
      </c>
      <c r="AJ24" s="13">
        <v>-7.0000000000000001E-3</v>
      </c>
    </row>
    <row r="25" spans="1:36" x14ac:dyDescent="0.25">
      <c r="A25" s="33" t="s">
        <v>102</v>
      </c>
      <c r="B25" s="33" t="s">
        <v>728</v>
      </c>
      <c r="C25" s="33" t="s">
        <v>729</v>
      </c>
      <c r="D25" s="33" t="s">
        <v>216</v>
      </c>
      <c r="E25" s="33"/>
      <c r="F25" s="33">
        <v>46.919440999999999</v>
      </c>
      <c r="G25" s="33">
        <v>47.787655000000001</v>
      </c>
      <c r="H25" s="33">
        <v>47.69717</v>
      </c>
      <c r="I25" s="33">
        <v>47.085563999999998</v>
      </c>
      <c r="J25" s="33">
        <v>46.375895999999997</v>
      </c>
      <c r="K25" s="33">
        <v>45.414326000000003</v>
      </c>
      <c r="L25" s="33">
        <v>44.344093000000001</v>
      </c>
      <c r="M25" s="33">
        <v>43.455722999999999</v>
      </c>
      <c r="N25" s="33">
        <v>42.526226000000001</v>
      </c>
      <c r="O25" s="33">
        <v>41.665233999999998</v>
      </c>
      <c r="P25" s="33">
        <v>40.823523999999999</v>
      </c>
      <c r="Q25" s="33">
        <v>40.200271999999998</v>
      </c>
      <c r="R25" s="33">
        <v>39.799289999999999</v>
      </c>
      <c r="S25" s="33">
        <v>39.530918</v>
      </c>
      <c r="T25" s="33">
        <v>39.515586999999996</v>
      </c>
      <c r="U25" s="33">
        <v>39.699089000000001</v>
      </c>
      <c r="V25" s="33">
        <v>40.119315999999998</v>
      </c>
      <c r="W25" s="33">
        <v>40.808224000000003</v>
      </c>
      <c r="X25" s="33">
        <v>41.776142</v>
      </c>
      <c r="Y25" s="33">
        <v>43.037402999999998</v>
      </c>
      <c r="Z25" s="33">
        <v>44.581676000000002</v>
      </c>
      <c r="AA25" s="33">
        <v>46.426155000000001</v>
      </c>
      <c r="AB25" s="33">
        <v>48.561756000000003</v>
      </c>
      <c r="AC25" s="33">
        <v>50.852581000000001</v>
      </c>
      <c r="AD25" s="33">
        <v>53.524925000000003</v>
      </c>
      <c r="AE25" s="33">
        <v>56.736773999999997</v>
      </c>
      <c r="AF25" s="33">
        <v>60.278263000000003</v>
      </c>
      <c r="AG25" s="33">
        <v>63.936858999999998</v>
      </c>
      <c r="AH25" s="33">
        <v>68.011589000000001</v>
      </c>
      <c r="AI25" s="33">
        <v>72.899360999999999</v>
      </c>
      <c r="AJ25" s="13">
        <v>1.4999999999999999E-2</v>
      </c>
    </row>
    <row r="26" spans="1:36" x14ac:dyDescent="0.25">
      <c r="A26" s="33" t="s">
        <v>104</v>
      </c>
      <c r="B26" s="33" t="s">
        <v>730</v>
      </c>
      <c r="C26" s="33" t="s">
        <v>731</v>
      </c>
      <c r="D26" s="33" t="s">
        <v>216</v>
      </c>
      <c r="E26" s="33"/>
      <c r="F26" s="33">
        <v>1.321412</v>
      </c>
      <c r="G26" s="33">
        <v>1.4848980000000001</v>
      </c>
      <c r="H26" s="33">
        <v>1.632096</v>
      </c>
      <c r="I26" s="33">
        <v>1.772459</v>
      </c>
      <c r="J26" s="33">
        <v>1.9115139999999999</v>
      </c>
      <c r="K26" s="33">
        <v>2.0388229999999998</v>
      </c>
      <c r="L26" s="33">
        <v>2.1545100000000001</v>
      </c>
      <c r="M26" s="33">
        <v>2.2735539999999999</v>
      </c>
      <c r="N26" s="33">
        <v>2.3824420000000002</v>
      </c>
      <c r="O26" s="33">
        <v>2.4908670000000002</v>
      </c>
      <c r="P26" s="33">
        <v>2.595011</v>
      </c>
      <c r="Q26" s="33">
        <v>2.7054640000000001</v>
      </c>
      <c r="R26" s="33">
        <v>2.8227310000000001</v>
      </c>
      <c r="S26" s="33">
        <v>2.9407700000000001</v>
      </c>
      <c r="T26" s="33">
        <v>3.0620560000000001</v>
      </c>
      <c r="U26" s="33">
        <v>3.1870189999999998</v>
      </c>
      <c r="V26" s="33">
        <v>3.3164799999999999</v>
      </c>
      <c r="W26" s="33">
        <v>3.4513289999999999</v>
      </c>
      <c r="X26" s="33">
        <v>3.5968360000000001</v>
      </c>
      <c r="Y26" s="33">
        <v>3.7527119999999998</v>
      </c>
      <c r="Z26" s="33">
        <v>3.9178320000000002</v>
      </c>
      <c r="AA26" s="33">
        <v>4.092295</v>
      </c>
      <c r="AB26" s="33">
        <v>4.2736729999999996</v>
      </c>
      <c r="AC26" s="33">
        <v>4.4478520000000001</v>
      </c>
      <c r="AD26" s="33">
        <v>4.6307080000000003</v>
      </c>
      <c r="AE26" s="33">
        <v>4.8356849999999998</v>
      </c>
      <c r="AF26" s="33">
        <v>5.0413329999999998</v>
      </c>
      <c r="AG26" s="33">
        <v>5.239223</v>
      </c>
      <c r="AH26" s="33">
        <v>5.445398</v>
      </c>
      <c r="AI26" s="33">
        <v>5.6879989999999996</v>
      </c>
      <c r="AJ26" s="13">
        <v>5.1999999999999998E-2</v>
      </c>
    </row>
    <row r="27" spans="1:36" x14ac:dyDescent="0.25">
      <c r="A27" s="33" t="s">
        <v>98</v>
      </c>
      <c r="B27" s="33" t="s">
        <v>732</v>
      </c>
      <c r="C27" s="33" t="s">
        <v>733</v>
      </c>
      <c r="D27" s="33" t="s">
        <v>216</v>
      </c>
      <c r="E27" s="33"/>
      <c r="F27" s="33">
        <v>1.3490059999999999</v>
      </c>
      <c r="G27" s="33">
        <v>1.480421</v>
      </c>
      <c r="H27" s="33">
        <v>1.5591159999999999</v>
      </c>
      <c r="I27" s="33">
        <v>1.5731459999999999</v>
      </c>
      <c r="J27" s="33">
        <v>1.5858779999999999</v>
      </c>
      <c r="K27" s="33">
        <v>1.5906830000000001</v>
      </c>
      <c r="L27" s="33">
        <v>1.5915900000000001</v>
      </c>
      <c r="M27" s="33">
        <v>1.6052029999999999</v>
      </c>
      <c r="N27" s="33">
        <v>1.621059</v>
      </c>
      <c r="O27" s="33">
        <v>1.639688</v>
      </c>
      <c r="P27" s="33">
        <v>1.664458</v>
      </c>
      <c r="Q27" s="33">
        <v>1.6897120000000001</v>
      </c>
      <c r="R27" s="33">
        <v>1.719338</v>
      </c>
      <c r="S27" s="33">
        <v>1.742688</v>
      </c>
      <c r="T27" s="33">
        <v>1.771252</v>
      </c>
      <c r="U27" s="33">
        <v>1.7968569999999999</v>
      </c>
      <c r="V27" s="33">
        <v>1.8218209999999999</v>
      </c>
      <c r="W27" s="33">
        <v>1.8404640000000001</v>
      </c>
      <c r="X27" s="33">
        <v>1.870544</v>
      </c>
      <c r="Y27" s="33">
        <v>1.88818</v>
      </c>
      <c r="Z27" s="33">
        <v>1.92605</v>
      </c>
      <c r="AA27" s="33">
        <v>1.948294</v>
      </c>
      <c r="AB27" s="33">
        <v>2.010586</v>
      </c>
      <c r="AC27" s="33">
        <v>2.1073710000000001</v>
      </c>
      <c r="AD27" s="33">
        <v>2.1911109999999998</v>
      </c>
      <c r="AE27" s="33">
        <v>2.2895590000000001</v>
      </c>
      <c r="AF27" s="33">
        <v>2.3910140000000002</v>
      </c>
      <c r="AG27" s="33">
        <v>2.4976310000000002</v>
      </c>
      <c r="AH27" s="33">
        <v>2.6094240000000002</v>
      </c>
      <c r="AI27" s="33">
        <v>2.7491400000000001</v>
      </c>
      <c r="AJ27" s="13">
        <v>2.5000000000000001E-2</v>
      </c>
    </row>
    <row r="28" spans="1:36" x14ac:dyDescent="0.25">
      <c r="A28" s="33" t="s">
        <v>106</v>
      </c>
      <c r="B28" s="33" t="s">
        <v>734</v>
      </c>
      <c r="C28" s="33" t="s">
        <v>735</v>
      </c>
      <c r="D28" s="33" t="s">
        <v>216</v>
      </c>
      <c r="E28" s="33"/>
      <c r="F28" s="33">
        <v>7.6139999999999999E-2</v>
      </c>
      <c r="G28" s="33">
        <v>8.8554999999999995E-2</v>
      </c>
      <c r="H28" s="33">
        <v>0.10054100000000001</v>
      </c>
      <c r="I28" s="33">
        <v>0.112161</v>
      </c>
      <c r="J28" s="33">
        <v>0.123514</v>
      </c>
      <c r="K28" s="33">
        <v>0.133742</v>
      </c>
      <c r="L28" s="33">
        <v>0.142926</v>
      </c>
      <c r="M28" s="33">
        <v>0.15189900000000001</v>
      </c>
      <c r="N28" s="33">
        <v>0.15978300000000001</v>
      </c>
      <c r="O28" s="33">
        <v>0.167044</v>
      </c>
      <c r="P28" s="33">
        <v>0.173568</v>
      </c>
      <c r="Q28" s="33">
        <v>0.17994199999999999</v>
      </c>
      <c r="R28" s="33">
        <v>0.18582499999999999</v>
      </c>
      <c r="S28" s="33">
        <v>0.191302</v>
      </c>
      <c r="T28" s="33">
        <v>0.197468</v>
      </c>
      <c r="U28" s="33">
        <v>0.20394000000000001</v>
      </c>
      <c r="V28" s="33">
        <v>0.211067</v>
      </c>
      <c r="W28" s="33">
        <v>0.21937000000000001</v>
      </c>
      <c r="X28" s="33">
        <v>0.22793099999999999</v>
      </c>
      <c r="Y28" s="33">
        <v>0.23608999999999999</v>
      </c>
      <c r="Z28" s="33">
        <v>0.24518100000000001</v>
      </c>
      <c r="AA28" s="33">
        <v>0.25583699999999998</v>
      </c>
      <c r="AB28" s="33">
        <v>0.267291</v>
      </c>
      <c r="AC28" s="33">
        <v>0.27773199999999998</v>
      </c>
      <c r="AD28" s="33">
        <v>0.28864000000000001</v>
      </c>
      <c r="AE28" s="33">
        <v>0.30086400000000002</v>
      </c>
      <c r="AF28" s="33">
        <v>0.31304900000000002</v>
      </c>
      <c r="AG28" s="33">
        <v>0.32474399999999998</v>
      </c>
      <c r="AH28" s="33">
        <v>0.337391</v>
      </c>
      <c r="AI28" s="33">
        <v>0.352076</v>
      </c>
      <c r="AJ28" s="13">
        <v>5.3999999999999999E-2</v>
      </c>
    </row>
    <row r="29" spans="1:36" x14ac:dyDescent="0.25">
      <c r="A29" s="33" t="s">
        <v>108</v>
      </c>
      <c r="B29" s="33" t="s">
        <v>736</v>
      </c>
      <c r="C29" s="33" t="s">
        <v>737</v>
      </c>
      <c r="D29" s="33" t="s">
        <v>216</v>
      </c>
      <c r="E29" s="33"/>
      <c r="F29" s="33">
        <v>0.17360500000000001</v>
      </c>
      <c r="G29" s="33">
        <v>0.33002700000000001</v>
      </c>
      <c r="H29" s="33">
        <v>0.48513499999999998</v>
      </c>
      <c r="I29" s="33">
        <v>0.64651700000000001</v>
      </c>
      <c r="J29" s="33">
        <v>0.811226</v>
      </c>
      <c r="K29" s="33">
        <v>0.97123300000000001</v>
      </c>
      <c r="L29" s="33">
        <v>1.1272759999999999</v>
      </c>
      <c r="M29" s="33">
        <v>1.2863910000000001</v>
      </c>
      <c r="N29" s="33">
        <v>1.4437990000000001</v>
      </c>
      <c r="O29" s="33">
        <v>1.6017669999999999</v>
      </c>
      <c r="P29" s="33">
        <v>1.756678</v>
      </c>
      <c r="Q29" s="33">
        <v>1.9139699999999999</v>
      </c>
      <c r="R29" s="33">
        <v>2.0694530000000002</v>
      </c>
      <c r="S29" s="33">
        <v>2.2176339999999999</v>
      </c>
      <c r="T29" s="33">
        <v>2.3671579999999999</v>
      </c>
      <c r="U29" s="33">
        <v>2.5176789999999998</v>
      </c>
      <c r="V29" s="33">
        <v>2.6702340000000002</v>
      </c>
      <c r="W29" s="33">
        <v>2.8268049999999998</v>
      </c>
      <c r="X29" s="33">
        <v>2.991463</v>
      </c>
      <c r="Y29" s="33">
        <v>3.1552950000000002</v>
      </c>
      <c r="Z29" s="33">
        <v>3.3238970000000001</v>
      </c>
      <c r="AA29" s="33">
        <v>3.50108</v>
      </c>
      <c r="AB29" s="33">
        <v>3.6859600000000001</v>
      </c>
      <c r="AC29" s="33">
        <v>3.8653650000000002</v>
      </c>
      <c r="AD29" s="33">
        <v>4.0538800000000004</v>
      </c>
      <c r="AE29" s="33">
        <v>4.2627329999999999</v>
      </c>
      <c r="AF29" s="33">
        <v>4.4732789999999998</v>
      </c>
      <c r="AG29" s="33">
        <v>4.6760630000000001</v>
      </c>
      <c r="AH29" s="33">
        <v>4.8905880000000002</v>
      </c>
      <c r="AI29" s="33">
        <v>5.1396470000000001</v>
      </c>
      <c r="AJ29" s="13">
        <v>0.124</v>
      </c>
    </row>
    <row r="30" spans="1:36" x14ac:dyDescent="0.25">
      <c r="A30" s="33" t="s">
        <v>129</v>
      </c>
      <c r="B30" s="33" t="s">
        <v>738</v>
      </c>
      <c r="C30" s="33" t="s">
        <v>739</v>
      </c>
      <c r="D30" s="33" t="s">
        <v>216</v>
      </c>
      <c r="E30" s="33"/>
      <c r="F30" s="33">
        <v>467.66424599999999</v>
      </c>
      <c r="G30" s="33">
        <v>466.46185300000002</v>
      </c>
      <c r="H30" s="33">
        <v>461.56597900000003</v>
      </c>
      <c r="I30" s="33">
        <v>429.61029100000002</v>
      </c>
      <c r="J30" s="33">
        <v>430.24832199999997</v>
      </c>
      <c r="K30" s="33">
        <v>437.28735399999999</v>
      </c>
      <c r="L30" s="33">
        <v>434.12399299999998</v>
      </c>
      <c r="M30" s="33">
        <v>434.16403200000002</v>
      </c>
      <c r="N30" s="33">
        <v>431.80029300000001</v>
      </c>
      <c r="O30" s="33">
        <v>430.10171500000001</v>
      </c>
      <c r="P30" s="33">
        <v>429.02966300000003</v>
      </c>
      <c r="Q30" s="33">
        <v>426.84234600000002</v>
      </c>
      <c r="R30" s="33">
        <v>424.425659</v>
      </c>
      <c r="S30" s="33">
        <v>418.91717499999999</v>
      </c>
      <c r="T30" s="33">
        <v>414.68786599999999</v>
      </c>
      <c r="U30" s="33">
        <v>410.675659</v>
      </c>
      <c r="V30" s="33">
        <v>408.193848</v>
      </c>
      <c r="W30" s="33">
        <v>406.99978599999997</v>
      </c>
      <c r="X30" s="33">
        <v>405.385986</v>
      </c>
      <c r="Y30" s="33">
        <v>402.437073</v>
      </c>
      <c r="Z30" s="33">
        <v>401.073395</v>
      </c>
      <c r="AA30" s="33">
        <v>400.34808299999997</v>
      </c>
      <c r="AB30" s="33">
        <v>397.219269</v>
      </c>
      <c r="AC30" s="33">
        <v>395.643799</v>
      </c>
      <c r="AD30" s="33">
        <v>391.64501999999999</v>
      </c>
      <c r="AE30" s="33">
        <v>390.60485799999998</v>
      </c>
      <c r="AF30" s="33">
        <v>388.01709</v>
      </c>
      <c r="AG30" s="33">
        <v>385.968842</v>
      </c>
      <c r="AH30" s="33">
        <v>384.439819</v>
      </c>
      <c r="AI30" s="33">
        <v>385.41470299999997</v>
      </c>
      <c r="AJ30" s="13">
        <v>-7.0000000000000001E-3</v>
      </c>
    </row>
    <row r="31" spans="1:36" x14ac:dyDescent="0.25">
      <c r="A31" s="33" t="s">
        <v>100</v>
      </c>
      <c r="B31" s="33" t="s">
        <v>740</v>
      </c>
      <c r="C31" s="33" t="s">
        <v>741</v>
      </c>
      <c r="D31" s="33" t="s">
        <v>216</v>
      </c>
      <c r="E31" s="33"/>
      <c r="F31" s="33">
        <v>466.16387900000001</v>
      </c>
      <c r="G31" s="33">
        <v>463.472534</v>
      </c>
      <c r="H31" s="33">
        <v>456.64486699999998</v>
      </c>
      <c r="I31" s="33">
        <v>422.75561499999998</v>
      </c>
      <c r="J31" s="33">
        <v>419.64196800000002</v>
      </c>
      <c r="K31" s="33">
        <v>421.251465</v>
      </c>
      <c r="L31" s="33">
        <v>411.59249899999998</v>
      </c>
      <c r="M31" s="33">
        <v>403.68771400000003</v>
      </c>
      <c r="N31" s="33">
        <v>392.34314000000001</v>
      </c>
      <c r="O31" s="33">
        <v>381.88363600000002</v>
      </c>
      <c r="P31" s="33">
        <v>372.22824100000003</v>
      </c>
      <c r="Q31" s="33">
        <v>361.856964</v>
      </c>
      <c r="R31" s="33">
        <v>351.56353799999999</v>
      </c>
      <c r="S31" s="33">
        <v>339.03805499999999</v>
      </c>
      <c r="T31" s="33">
        <v>327.91381799999999</v>
      </c>
      <c r="U31" s="33">
        <v>317.28930700000001</v>
      </c>
      <c r="V31" s="33">
        <v>308.13497899999999</v>
      </c>
      <c r="W31" s="33">
        <v>300.18353300000001</v>
      </c>
      <c r="X31" s="33">
        <v>292.13226300000002</v>
      </c>
      <c r="Y31" s="33">
        <v>283.35238600000002</v>
      </c>
      <c r="Z31" s="33">
        <v>275.91214000000002</v>
      </c>
      <c r="AA31" s="33">
        <v>269.09326199999998</v>
      </c>
      <c r="AB31" s="33">
        <v>260.863586</v>
      </c>
      <c r="AC31" s="33">
        <v>253.86663799999999</v>
      </c>
      <c r="AD31" s="33">
        <v>245.53417999999999</v>
      </c>
      <c r="AE31" s="33">
        <v>239.26272599999999</v>
      </c>
      <c r="AF31" s="33">
        <v>232.22361799999999</v>
      </c>
      <c r="AG31" s="33">
        <v>225.69705200000001</v>
      </c>
      <c r="AH31" s="33">
        <v>219.644363</v>
      </c>
      <c r="AI31" s="33">
        <v>215.148392</v>
      </c>
      <c r="AJ31" s="13">
        <v>-2.5999999999999999E-2</v>
      </c>
    </row>
    <row r="32" spans="1:36" x14ac:dyDescent="0.25">
      <c r="A32" s="33" t="s">
        <v>132</v>
      </c>
      <c r="B32" s="33" t="s">
        <v>742</v>
      </c>
      <c r="C32" s="33" t="s">
        <v>743</v>
      </c>
      <c r="D32" s="33" t="s">
        <v>216</v>
      </c>
      <c r="E32" s="33"/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v>0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33">
        <v>0</v>
      </c>
      <c r="AA32" s="33">
        <v>0</v>
      </c>
      <c r="AB32" s="33">
        <v>0</v>
      </c>
      <c r="AC32" s="33">
        <v>0</v>
      </c>
      <c r="AD32" s="33">
        <v>0</v>
      </c>
      <c r="AE32" s="33">
        <v>0</v>
      </c>
      <c r="AF32" s="33">
        <v>0</v>
      </c>
      <c r="AG32" s="33">
        <v>0</v>
      </c>
      <c r="AH32" s="33">
        <v>0</v>
      </c>
      <c r="AI32" s="33">
        <v>0</v>
      </c>
      <c r="AJ32" s="33" t="s">
        <v>6</v>
      </c>
    </row>
    <row r="33" spans="1:36" x14ac:dyDescent="0.25">
      <c r="A33" s="33" t="s">
        <v>134</v>
      </c>
      <c r="B33" s="33" t="s">
        <v>744</v>
      </c>
      <c r="C33" s="33" t="s">
        <v>745</v>
      </c>
      <c r="D33" s="33" t="s">
        <v>216</v>
      </c>
      <c r="E33" s="33"/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  <c r="O33" s="33">
        <v>0</v>
      </c>
      <c r="P33" s="33">
        <v>0</v>
      </c>
      <c r="Q33" s="33">
        <v>0</v>
      </c>
      <c r="R33" s="33">
        <v>0</v>
      </c>
      <c r="S33" s="33">
        <v>0</v>
      </c>
      <c r="T33" s="33">
        <v>0</v>
      </c>
      <c r="U33" s="33">
        <v>0</v>
      </c>
      <c r="V33" s="33">
        <v>0</v>
      </c>
      <c r="W33" s="33">
        <v>0</v>
      </c>
      <c r="X33" s="33">
        <v>0</v>
      </c>
      <c r="Y33" s="33">
        <v>0</v>
      </c>
      <c r="Z33" s="33">
        <v>0</v>
      </c>
      <c r="AA33" s="33">
        <v>0</v>
      </c>
      <c r="AB33" s="33">
        <v>0</v>
      </c>
      <c r="AC33" s="33">
        <v>0</v>
      </c>
      <c r="AD33" s="33">
        <v>0</v>
      </c>
      <c r="AE33" s="33">
        <v>0</v>
      </c>
      <c r="AF33" s="33">
        <v>0</v>
      </c>
      <c r="AG33" s="33">
        <v>0</v>
      </c>
      <c r="AH33" s="33">
        <v>0</v>
      </c>
      <c r="AI33" s="33">
        <v>0</v>
      </c>
      <c r="AJ33" s="33" t="s">
        <v>6</v>
      </c>
    </row>
    <row r="34" spans="1:36" x14ac:dyDescent="0.25">
      <c r="A34" s="33" t="s">
        <v>136</v>
      </c>
      <c r="B34" s="33" t="s">
        <v>746</v>
      </c>
      <c r="C34" s="33" t="s">
        <v>747</v>
      </c>
      <c r="D34" s="33" t="s">
        <v>216</v>
      </c>
      <c r="E34" s="33"/>
      <c r="F34" s="33">
        <v>1.5003789999999999</v>
      </c>
      <c r="G34" s="33">
        <v>2.989306</v>
      </c>
      <c r="H34" s="33">
        <v>4.9210979999999998</v>
      </c>
      <c r="I34" s="33">
        <v>6.854679</v>
      </c>
      <c r="J34" s="33">
        <v>10.606348000000001</v>
      </c>
      <c r="K34" s="33">
        <v>16.035872999999999</v>
      </c>
      <c r="L34" s="33">
        <v>22.531504000000002</v>
      </c>
      <c r="M34" s="33">
        <v>30.476330000000001</v>
      </c>
      <c r="N34" s="33">
        <v>39.457165000000003</v>
      </c>
      <c r="O34" s="33">
        <v>48.218071000000002</v>
      </c>
      <c r="P34" s="33">
        <v>56.801430000000003</v>
      </c>
      <c r="Q34" s="33">
        <v>64.985397000000006</v>
      </c>
      <c r="R34" s="33">
        <v>72.862128999999996</v>
      </c>
      <c r="S34" s="33">
        <v>79.87912</v>
      </c>
      <c r="T34" s="33">
        <v>86.774055000000004</v>
      </c>
      <c r="U34" s="33">
        <v>93.386345000000006</v>
      </c>
      <c r="V34" s="33">
        <v>100.058853</v>
      </c>
      <c r="W34" s="33">
        <v>106.816261</v>
      </c>
      <c r="X34" s="33">
        <v>113.253738</v>
      </c>
      <c r="Y34" s="33">
        <v>119.08470199999999</v>
      </c>
      <c r="Z34" s="33">
        <v>125.161255</v>
      </c>
      <c r="AA34" s="33">
        <v>131.25482199999999</v>
      </c>
      <c r="AB34" s="33">
        <v>136.355682</v>
      </c>
      <c r="AC34" s="33">
        <v>141.777176</v>
      </c>
      <c r="AD34" s="33">
        <v>146.11084</v>
      </c>
      <c r="AE34" s="33">
        <v>151.34213299999999</v>
      </c>
      <c r="AF34" s="33">
        <v>155.79347200000001</v>
      </c>
      <c r="AG34" s="33">
        <v>160.27179000000001</v>
      </c>
      <c r="AH34" s="33">
        <v>164.79544100000001</v>
      </c>
      <c r="AI34" s="33">
        <v>170.266312</v>
      </c>
      <c r="AJ34" s="13">
        <v>0.17699999999999999</v>
      </c>
    </row>
    <row r="35" spans="1:36" x14ac:dyDescent="0.25">
      <c r="A35" s="33" t="s">
        <v>12</v>
      </c>
      <c r="B35" s="33" t="s">
        <v>748</v>
      </c>
      <c r="C35" s="33" t="s">
        <v>749</v>
      </c>
      <c r="D35" s="33" t="s">
        <v>216</v>
      </c>
      <c r="E35" s="33"/>
      <c r="F35" s="33">
        <v>75.170197000000002</v>
      </c>
      <c r="G35" s="33">
        <v>77.208076000000005</v>
      </c>
      <c r="H35" s="33">
        <v>75.596610999999996</v>
      </c>
      <c r="I35" s="33">
        <v>73.010834000000003</v>
      </c>
      <c r="J35" s="33">
        <v>70.828506000000004</v>
      </c>
      <c r="K35" s="33">
        <v>68.479934999999998</v>
      </c>
      <c r="L35" s="33">
        <v>65.995177999999996</v>
      </c>
      <c r="M35" s="33">
        <v>63.741301999999997</v>
      </c>
      <c r="N35" s="33">
        <v>61.341186999999998</v>
      </c>
      <c r="O35" s="33">
        <v>59.028267</v>
      </c>
      <c r="P35" s="33">
        <v>57.702305000000003</v>
      </c>
      <c r="Q35" s="33">
        <v>56.570228999999998</v>
      </c>
      <c r="R35" s="33">
        <v>55.381996000000001</v>
      </c>
      <c r="S35" s="33">
        <v>54.015034</v>
      </c>
      <c r="T35" s="33">
        <v>52.689022000000001</v>
      </c>
      <c r="U35" s="33">
        <v>51.423496</v>
      </c>
      <c r="V35" s="33">
        <v>50.232204000000003</v>
      </c>
      <c r="W35" s="33">
        <v>49.037436999999997</v>
      </c>
      <c r="X35" s="33">
        <v>47.977843999999997</v>
      </c>
      <c r="Y35" s="33">
        <v>46.870342000000001</v>
      </c>
      <c r="Z35" s="33">
        <v>46.252299999999998</v>
      </c>
      <c r="AA35" s="33">
        <v>45.673676</v>
      </c>
      <c r="AB35" s="33">
        <v>45.116436</v>
      </c>
      <c r="AC35" s="33">
        <v>44.477150000000002</v>
      </c>
      <c r="AD35" s="33">
        <v>43.907367999999998</v>
      </c>
      <c r="AE35" s="33">
        <v>43.460552</v>
      </c>
      <c r="AF35" s="33">
        <v>42.915053999999998</v>
      </c>
      <c r="AG35" s="33">
        <v>42.232605</v>
      </c>
      <c r="AH35" s="33">
        <v>41.673977000000001</v>
      </c>
      <c r="AI35" s="33">
        <v>41.336165999999999</v>
      </c>
      <c r="AJ35" s="13">
        <v>-0.02</v>
      </c>
    </row>
    <row r="36" spans="1:36" x14ac:dyDescent="0.25">
      <c r="A36" s="33" t="s">
        <v>100</v>
      </c>
      <c r="B36" s="33" t="s">
        <v>750</v>
      </c>
      <c r="C36" s="33" t="s">
        <v>751</v>
      </c>
      <c r="D36" s="33" t="s">
        <v>216</v>
      </c>
      <c r="E36" s="33"/>
      <c r="F36" s="33">
        <v>73.017257999999998</v>
      </c>
      <c r="G36" s="33">
        <v>75.100730999999996</v>
      </c>
      <c r="H36" s="33">
        <v>73.635756999999998</v>
      </c>
      <c r="I36" s="33">
        <v>71.136764999999997</v>
      </c>
      <c r="J36" s="33">
        <v>69.029105999999999</v>
      </c>
      <c r="K36" s="33">
        <v>66.756371000000001</v>
      </c>
      <c r="L36" s="33">
        <v>64.350571000000002</v>
      </c>
      <c r="M36" s="33">
        <v>62.168671000000003</v>
      </c>
      <c r="N36" s="33">
        <v>59.842682000000003</v>
      </c>
      <c r="O36" s="33">
        <v>57.601500999999999</v>
      </c>
      <c r="P36" s="33">
        <v>56.323067000000002</v>
      </c>
      <c r="Q36" s="33">
        <v>55.232810999999998</v>
      </c>
      <c r="R36" s="33">
        <v>54.087524000000002</v>
      </c>
      <c r="S36" s="33">
        <v>52.766506</v>
      </c>
      <c r="T36" s="33">
        <v>51.484589</v>
      </c>
      <c r="U36" s="33">
        <v>50.259177999999999</v>
      </c>
      <c r="V36" s="33">
        <v>49.106833999999999</v>
      </c>
      <c r="W36" s="33">
        <v>47.952316000000003</v>
      </c>
      <c r="X36" s="33">
        <v>46.930340000000001</v>
      </c>
      <c r="Y36" s="33">
        <v>45.835270000000001</v>
      </c>
      <c r="Z36" s="33">
        <v>45.176932999999998</v>
      </c>
      <c r="AA36" s="33">
        <v>44.554848</v>
      </c>
      <c r="AB36" s="33">
        <v>43.951163999999999</v>
      </c>
      <c r="AC36" s="33">
        <v>43.265101999999999</v>
      </c>
      <c r="AD36" s="33">
        <v>42.644077000000003</v>
      </c>
      <c r="AE36" s="33">
        <v>42.139519</v>
      </c>
      <c r="AF36" s="33">
        <v>41.536087000000002</v>
      </c>
      <c r="AG36" s="33">
        <v>40.797203000000003</v>
      </c>
      <c r="AH36" s="33">
        <v>40.174942000000001</v>
      </c>
      <c r="AI36" s="33">
        <v>39.761702999999997</v>
      </c>
      <c r="AJ36" s="13">
        <v>-2.1000000000000001E-2</v>
      </c>
    </row>
    <row r="37" spans="1:36" x14ac:dyDescent="0.25">
      <c r="A37" s="33" t="s">
        <v>140</v>
      </c>
      <c r="B37" s="33" t="s">
        <v>752</v>
      </c>
      <c r="C37" s="33" t="s">
        <v>753</v>
      </c>
      <c r="D37" s="33" t="s">
        <v>216</v>
      </c>
      <c r="E37" s="33"/>
      <c r="F37" s="33">
        <v>1.711992</v>
      </c>
      <c r="G37" s="33">
        <v>1.6067039999999999</v>
      </c>
      <c r="H37" s="33">
        <v>1.424687</v>
      </c>
      <c r="I37" s="33">
        <v>1.3143290000000001</v>
      </c>
      <c r="J37" s="33">
        <v>1.2163660000000001</v>
      </c>
      <c r="K37" s="33">
        <v>1.1254599999999999</v>
      </c>
      <c r="L37" s="33">
        <v>1.033212</v>
      </c>
      <c r="M37" s="33">
        <v>0.948766</v>
      </c>
      <c r="N37" s="33">
        <v>0.86623899999999998</v>
      </c>
      <c r="O37" s="33">
        <v>0.78573899999999997</v>
      </c>
      <c r="P37" s="33">
        <v>0.71912600000000004</v>
      </c>
      <c r="Q37" s="33">
        <v>0.65825400000000001</v>
      </c>
      <c r="R37" s="33">
        <v>0.59724100000000002</v>
      </c>
      <c r="S37" s="33">
        <v>0.53790099999999996</v>
      </c>
      <c r="T37" s="33">
        <v>0.48230699999999999</v>
      </c>
      <c r="U37" s="33">
        <v>0.43525399999999997</v>
      </c>
      <c r="V37" s="33">
        <v>0.38700800000000002</v>
      </c>
      <c r="W37" s="33">
        <v>0.33490300000000001</v>
      </c>
      <c r="X37" s="33">
        <v>0.28238799999999997</v>
      </c>
      <c r="Y37" s="33">
        <v>0.236206</v>
      </c>
      <c r="Z37" s="33">
        <v>0.233044</v>
      </c>
      <c r="AA37" s="33">
        <v>0.230071</v>
      </c>
      <c r="AB37" s="33">
        <v>0.22722800000000001</v>
      </c>
      <c r="AC37" s="33">
        <v>0.223966</v>
      </c>
      <c r="AD37" s="33">
        <v>0.22106000000000001</v>
      </c>
      <c r="AE37" s="33">
        <v>0.218748</v>
      </c>
      <c r="AF37" s="33">
        <v>0.215971</v>
      </c>
      <c r="AG37" s="33">
        <v>0.21251700000000001</v>
      </c>
      <c r="AH37" s="33">
        <v>0.209678</v>
      </c>
      <c r="AI37" s="33">
        <v>0.20796700000000001</v>
      </c>
      <c r="AJ37" s="13">
        <v>-7.0000000000000007E-2</v>
      </c>
    </row>
    <row r="38" spans="1:36" x14ac:dyDescent="0.25">
      <c r="A38" s="33" t="s">
        <v>134</v>
      </c>
      <c r="B38" s="33" t="s">
        <v>754</v>
      </c>
      <c r="C38" s="33" t="s">
        <v>755</v>
      </c>
      <c r="D38" s="33" t="s">
        <v>216</v>
      </c>
      <c r="E38" s="33"/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  <c r="O38" s="33">
        <v>0</v>
      </c>
      <c r="P38" s="33">
        <v>0</v>
      </c>
      <c r="Q38" s="33">
        <v>0</v>
      </c>
      <c r="R38" s="33">
        <v>0</v>
      </c>
      <c r="S38" s="33">
        <v>0</v>
      </c>
      <c r="T38" s="33">
        <v>0</v>
      </c>
      <c r="U38" s="33">
        <v>0</v>
      </c>
      <c r="V38" s="33">
        <v>0</v>
      </c>
      <c r="W38" s="33">
        <v>0</v>
      </c>
      <c r="X38" s="33">
        <v>0</v>
      </c>
      <c r="Y38" s="33">
        <v>0</v>
      </c>
      <c r="Z38" s="33">
        <v>0</v>
      </c>
      <c r="AA38" s="33">
        <v>0</v>
      </c>
      <c r="AB38" s="33">
        <v>0</v>
      </c>
      <c r="AC38" s="33">
        <v>0</v>
      </c>
      <c r="AD38" s="33">
        <v>0</v>
      </c>
      <c r="AE38" s="33">
        <v>0</v>
      </c>
      <c r="AF38" s="33">
        <v>0</v>
      </c>
      <c r="AG38" s="33">
        <v>0</v>
      </c>
      <c r="AH38" s="33">
        <v>0</v>
      </c>
      <c r="AI38" s="33">
        <v>0</v>
      </c>
      <c r="AJ38" s="33" t="s">
        <v>6</v>
      </c>
    </row>
    <row r="39" spans="1:36" x14ac:dyDescent="0.25">
      <c r="A39" s="33" t="s">
        <v>136</v>
      </c>
      <c r="B39" s="33" t="s">
        <v>756</v>
      </c>
      <c r="C39" s="33" t="s">
        <v>757</v>
      </c>
      <c r="D39" s="33" t="s">
        <v>216</v>
      </c>
      <c r="E39" s="33"/>
      <c r="F39" s="33">
        <v>0.440946</v>
      </c>
      <c r="G39" s="33">
        <v>0.50064299999999995</v>
      </c>
      <c r="H39" s="33">
        <v>0.53616600000000003</v>
      </c>
      <c r="I39" s="33">
        <v>0.55973799999999996</v>
      </c>
      <c r="J39" s="33">
        <v>0.58302699999999996</v>
      </c>
      <c r="K39" s="33">
        <v>0.598105</v>
      </c>
      <c r="L39" s="33">
        <v>0.61139600000000005</v>
      </c>
      <c r="M39" s="33">
        <v>0.62386699999999995</v>
      </c>
      <c r="N39" s="33">
        <v>0.63226899999999997</v>
      </c>
      <c r="O39" s="33">
        <v>0.64102700000000001</v>
      </c>
      <c r="P39" s="33">
        <v>0.66010999999999997</v>
      </c>
      <c r="Q39" s="33">
        <v>0.67916600000000005</v>
      </c>
      <c r="R39" s="33">
        <v>0.69723199999999996</v>
      </c>
      <c r="S39" s="33">
        <v>0.71062599999999998</v>
      </c>
      <c r="T39" s="33">
        <v>0.72212399999999999</v>
      </c>
      <c r="U39" s="33">
        <v>0.72906700000000002</v>
      </c>
      <c r="V39" s="33">
        <v>0.73836100000000005</v>
      </c>
      <c r="W39" s="33">
        <v>0.75021899999999997</v>
      </c>
      <c r="X39" s="33">
        <v>0.76511899999999999</v>
      </c>
      <c r="Y39" s="33">
        <v>0.79886599999999997</v>
      </c>
      <c r="Z39" s="33">
        <v>0.84232499999999999</v>
      </c>
      <c r="AA39" s="33">
        <v>0.88875599999999999</v>
      </c>
      <c r="AB39" s="33">
        <v>0.93803999999999998</v>
      </c>
      <c r="AC39" s="33">
        <v>0.98808399999999996</v>
      </c>
      <c r="AD39" s="33">
        <v>1.042233</v>
      </c>
      <c r="AE39" s="33">
        <v>1.1022829999999999</v>
      </c>
      <c r="AF39" s="33">
        <v>1.1629940000000001</v>
      </c>
      <c r="AG39" s="33">
        <v>1.2228859999999999</v>
      </c>
      <c r="AH39" s="33">
        <v>1.2893570000000001</v>
      </c>
      <c r="AI39" s="33">
        <v>1.3664959999999999</v>
      </c>
      <c r="AJ39" s="13">
        <v>0.04</v>
      </c>
    </row>
    <row r="40" spans="1:36" x14ac:dyDescent="0.25">
      <c r="A40" s="33" t="s">
        <v>11</v>
      </c>
      <c r="B40" s="33" t="s">
        <v>758</v>
      </c>
      <c r="C40" s="33" t="s">
        <v>759</v>
      </c>
      <c r="D40" s="33" t="s">
        <v>216</v>
      </c>
      <c r="E40" s="33"/>
      <c r="F40" s="33">
        <v>927.37280299999998</v>
      </c>
      <c r="G40" s="33">
        <v>989.49255400000004</v>
      </c>
      <c r="H40" s="33">
        <v>882.99432400000001</v>
      </c>
      <c r="I40" s="33">
        <v>884.65045199999997</v>
      </c>
      <c r="J40" s="33">
        <v>887.01617399999998</v>
      </c>
      <c r="K40" s="33">
        <v>885.47460899999999</v>
      </c>
      <c r="L40" s="33">
        <v>881.85223399999995</v>
      </c>
      <c r="M40" s="33">
        <v>880.42749000000003</v>
      </c>
      <c r="N40" s="33">
        <v>880.43627900000001</v>
      </c>
      <c r="O40" s="33">
        <v>879.900757</v>
      </c>
      <c r="P40" s="33">
        <v>879.87634300000002</v>
      </c>
      <c r="Q40" s="33">
        <v>883.34631300000001</v>
      </c>
      <c r="R40" s="33">
        <v>883.33007799999996</v>
      </c>
      <c r="S40" s="33">
        <v>883.31677200000001</v>
      </c>
      <c r="T40" s="33">
        <v>884.18505900000002</v>
      </c>
      <c r="U40" s="33">
        <v>884.68542500000001</v>
      </c>
      <c r="V40" s="33">
        <v>885.36712599999998</v>
      </c>
      <c r="W40" s="33">
        <v>885.71569799999997</v>
      </c>
      <c r="X40" s="33">
        <v>886.787598</v>
      </c>
      <c r="Y40" s="33">
        <v>880.22595200000001</v>
      </c>
      <c r="Z40" s="33">
        <v>879.76501499999995</v>
      </c>
      <c r="AA40" s="33">
        <v>880.41332999999997</v>
      </c>
      <c r="AB40" s="33">
        <v>878.38488800000005</v>
      </c>
      <c r="AC40" s="33">
        <v>876.43676800000003</v>
      </c>
      <c r="AD40" s="33">
        <v>876.30749500000002</v>
      </c>
      <c r="AE40" s="33">
        <v>874.58477800000003</v>
      </c>
      <c r="AF40" s="33">
        <v>874.84857199999999</v>
      </c>
      <c r="AG40" s="33">
        <v>875.35351600000001</v>
      </c>
      <c r="AH40" s="33">
        <v>875.23962400000005</v>
      </c>
      <c r="AI40" s="33">
        <v>876.12817399999994</v>
      </c>
      <c r="AJ40" s="13">
        <v>-2E-3</v>
      </c>
    </row>
    <row r="41" spans="1:36" x14ac:dyDescent="0.25">
      <c r="A41" s="33" t="s">
        <v>100</v>
      </c>
      <c r="B41" s="33" t="s">
        <v>760</v>
      </c>
      <c r="C41" s="33" t="s">
        <v>761</v>
      </c>
      <c r="D41" s="33" t="s">
        <v>216</v>
      </c>
      <c r="E41" s="33"/>
      <c r="F41" s="33">
        <v>351.60925300000002</v>
      </c>
      <c r="G41" s="33">
        <v>237.60372899999999</v>
      </c>
      <c r="H41" s="33">
        <v>341.733948</v>
      </c>
      <c r="I41" s="33">
        <v>336.80114700000001</v>
      </c>
      <c r="J41" s="33">
        <v>331.658997</v>
      </c>
      <c r="K41" s="33">
        <v>330.57012900000001</v>
      </c>
      <c r="L41" s="33">
        <v>332.51947000000001</v>
      </c>
      <c r="M41" s="33">
        <v>335.42440800000003</v>
      </c>
      <c r="N41" s="33">
        <v>337.16479500000003</v>
      </c>
      <c r="O41" s="33">
        <v>338.544556</v>
      </c>
      <c r="P41" s="33">
        <v>338.65744000000001</v>
      </c>
      <c r="Q41" s="33">
        <v>338.202271</v>
      </c>
      <c r="R41" s="33">
        <v>339.225708</v>
      </c>
      <c r="S41" s="33">
        <v>339.57003800000001</v>
      </c>
      <c r="T41" s="33">
        <v>338.89477499999998</v>
      </c>
      <c r="U41" s="33">
        <v>338.23922700000003</v>
      </c>
      <c r="V41" s="33">
        <v>336.86441000000002</v>
      </c>
      <c r="W41" s="33">
        <v>335.64447000000001</v>
      </c>
      <c r="X41" s="33">
        <v>334.828552</v>
      </c>
      <c r="Y41" s="33">
        <v>339.47616599999998</v>
      </c>
      <c r="Z41" s="33">
        <v>339.45983899999999</v>
      </c>
      <c r="AA41" s="33">
        <v>338.52993800000002</v>
      </c>
      <c r="AB41" s="33">
        <v>337.85961900000001</v>
      </c>
      <c r="AC41" s="33">
        <v>336.86648600000001</v>
      </c>
      <c r="AD41" s="33">
        <v>334.64279199999999</v>
      </c>
      <c r="AE41" s="33">
        <v>334.28363000000002</v>
      </c>
      <c r="AF41" s="33">
        <v>332.72351099999997</v>
      </c>
      <c r="AG41" s="33">
        <v>332.72015399999998</v>
      </c>
      <c r="AH41" s="33">
        <v>332.85711700000002</v>
      </c>
      <c r="AI41" s="33">
        <v>333.61468500000001</v>
      </c>
      <c r="AJ41" s="13">
        <v>-2E-3</v>
      </c>
    </row>
    <row r="42" spans="1:36" x14ac:dyDescent="0.25">
      <c r="A42" s="33" t="s">
        <v>140</v>
      </c>
      <c r="B42" s="33" t="s">
        <v>762</v>
      </c>
      <c r="C42" s="33" t="s">
        <v>763</v>
      </c>
      <c r="D42" s="33" t="s">
        <v>216</v>
      </c>
      <c r="E42" s="33"/>
      <c r="F42" s="33">
        <v>535.94714399999998</v>
      </c>
      <c r="G42" s="33">
        <v>727.51300000000003</v>
      </c>
      <c r="H42" s="33">
        <v>502.66433699999999</v>
      </c>
      <c r="I42" s="33">
        <v>505.06915300000003</v>
      </c>
      <c r="J42" s="33">
        <v>509.85427900000002</v>
      </c>
      <c r="K42" s="33">
        <v>504.20873999999998</v>
      </c>
      <c r="L42" s="33">
        <v>493.15329000000003</v>
      </c>
      <c r="M42" s="33">
        <v>488.00198399999999</v>
      </c>
      <c r="N42" s="33">
        <v>486.59484900000001</v>
      </c>
      <c r="O42" s="33">
        <v>483.76953099999997</v>
      </c>
      <c r="P42" s="33">
        <v>482.38729899999998</v>
      </c>
      <c r="Q42" s="33">
        <v>490.44036899999998</v>
      </c>
      <c r="R42" s="33">
        <v>489.15234400000003</v>
      </c>
      <c r="S42" s="33">
        <v>487.86697400000003</v>
      </c>
      <c r="T42" s="33">
        <v>488.99115</v>
      </c>
      <c r="U42" s="33">
        <v>489.07916299999999</v>
      </c>
      <c r="V42" s="33">
        <v>489.67999300000002</v>
      </c>
      <c r="W42" s="33">
        <v>489.38742100000002</v>
      </c>
      <c r="X42" s="33">
        <v>490.937073</v>
      </c>
      <c r="Y42" s="33">
        <v>471.98550399999999</v>
      </c>
      <c r="Z42" s="33">
        <v>469.40060399999999</v>
      </c>
      <c r="AA42" s="33">
        <v>469.72567700000002</v>
      </c>
      <c r="AB42" s="33">
        <v>462.73812900000001</v>
      </c>
      <c r="AC42" s="33">
        <v>455.914154</v>
      </c>
      <c r="AD42" s="33">
        <v>454.11920199999997</v>
      </c>
      <c r="AE42" s="33">
        <v>447.91442899999998</v>
      </c>
      <c r="AF42" s="33">
        <v>447.023438</v>
      </c>
      <c r="AG42" s="33">
        <v>446.90698200000003</v>
      </c>
      <c r="AH42" s="33">
        <v>445.15704299999999</v>
      </c>
      <c r="AI42" s="33">
        <v>445.953979</v>
      </c>
      <c r="AJ42" s="13">
        <v>-6.0000000000000001E-3</v>
      </c>
    </row>
    <row r="43" spans="1:36" x14ac:dyDescent="0.25">
      <c r="A43" s="33" t="s">
        <v>134</v>
      </c>
      <c r="B43" s="33" t="s">
        <v>764</v>
      </c>
      <c r="C43" s="33" t="s">
        <v>765</v>
      </c>
      <c r="D43" s="33" t="s">
        <v>216</v>
      </c>
      <c r="E43" s="33"/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  <c r="O43" s="33">
        <v>0</v>
      </c>
      <c r="P43" s="33">
        <v>0</v>
      </c>
      <c r="Q43" s="33">
        <v>0</v>
      </c>
      <c r="R43" s="33">
        <v>0</v>
      </c>
      <c r="S43" s="33">
        <v>0</v>
      </c>
      <c r="T43" s="33">
        <v>0</v>
      </c>
      <c r="U43" s="33">
        <v>0</v>
      </c>
      <c r="V43" s="33">
        <v>0</v>
      </c>
      <c r="W43" s="33">
        <v>0</v>
      </c>
      <c r="X43" s="33">
        <v>0</v>
      </c>
      <c r="Y43" s="33">
        <v>0</v>
      </c>
      <c r="Z43" s="33">
        <v>0</v>
      </c>
      <c r="AA43" s="33">
        <v>0</v>
      </c>
      <c r="AB43" s="33">
        <v>0</v>
      </c>
      <c r="AC43" s="33">
        <v>0</v>
      </c>
      <c r="AD43" s="33">
        <v>0</v>
      </c>
      <c r="AE43" s="33">
        <v>0</v>
      </c>
      <c r="AF43" s="33">
        <v>0</v>
      </c>
      <c r="AG43" s="33">
        <v>0</v>
      </c>
      <c r="AH43" s="33">
        <v>0</v>
      </c>
      <c r="AI43" s="33">
        <v>0</v>
      </c>
      <c r="AJ43" s="33" t="s">
        <v>6</v>
      </c>
    </row>
    <row r="44" spans="1:36" x14ac:dyDescent="0.25">
      <c r="A44" s="33" t="s">
        <v>136</v>
      </c>
      <c r="B44" s="33" t="s">
        <v>766</v>
      </c>
      <c r="C44" s="33" t="s">
        <v>767</v>
      </c>
      <c r="D44" s="33" t="s">
        <v>216</v>
      </c>
      <c r="E44" s="33"/>
      <c r="F44" s="33">
        <v>39.816383000000002</v>
      </c>
      <c r="G44" s="33">
        <v>24.375826</v>
      </c>
      <c r="H44" s="33">
        <v>38.596024</v>
      </c>
      <c r="I44" s="33">
        <v>42.780144</v>
      </c>
      <c r="J44" s="33">
        <v>45.502845999999998</v>
      </c>
      <c r="K44" s="33">
        <v>50.695723999999998</v>
      </c>
      <c r="L44" s="33">
        <v>56.179527</v>
      </c>
      <c r="M44" s="33">
        <v>57.001117999999998</v>
      </c>
      <c r="N44" s="33">
        <v>56.676665999999997</v>
      </c>
      <c r="O44" s="33">
        <v>57.586655</v>
      </c>
      <c r="P44" s="33">
        <v>58.831572999999999</v>
      </c>
      <c r="Q44" s="33">
        <v>54.703677999999996</v>
      </c>
      <c r="R44" s="33">
        <v>54.952049000000002</v>
      </c>
      <c r="S44" s="33">
        <v>55.879784000000001</v>
      </c>
      <c r="T44" s="33">
        <v>56.299163999999998</v>
      </c>
      <c r="U44" s="33">
        <v>57.367049999999999</v>
      </c>
      <c r="V44" s="33">
        <v>58.822678000000003</v>
      </c>
      <c r="W44" s="33">
        <v>60.683807000000002</v>
      </c>
      <c r="X44" s="33">
        <v>61.021957</v>
      </c>
      <c r="Y44" s="33">
        <v>68.764274999999998</v>
      </c>
      <c r="Z44" s="33">
        <v>70.904510000000002</v>
      </c>
      <c r="AA44" s="33">
        <v>72.157722000000007</v>
      </c>
      <c r="AB44" s="33">
        <v>77.787109000000001</v>
      </c>
      <c r="AC44" s="33">
        <v>83.656120000000001</v>
      </c>
      <c r="AD44" s="33">
        <v>87.545517000000004</v>
      </c>
      <c r="AE44" s="33">
        <v>92.386702999999997</v>
      </c>
      <c r="AF44" s="33">
        <v>95.101630999999998</v>
      </c>
      <c r="AG44" s="33">
        <v>95.726348999999999</v>
      </c>
      <c r="AH44" s="33">
        <v>97.225464000000002</v>
      </c>
      <c r="AI44" s="33">
        <v>96.559501999999995</v>
      </c>
      <c r="AJ44" s="13">
        <v>3.1E-2</v>
      </c>
    </row>
    <row r="45" spans="1:36" x14ac:dyDescent="0.25">
      <c r="A45" s="33" t="s">
        <v>10</v>
      </c>
      <c r="B45" s="33" t="s">
        <v>768</v>
      </c>
      <c r="C45" s="33" t="s">
        <v>769</v>
      </c>
      <c r="D45" s="33" t="s">
        <v>216</v>
      </c>
      <c r="E45" s="33"/>
      <c r="F45" s="33">
        <v>2290.1208499999998</v>
      </c>
      <c r="G45" s="33">
        <v>2662.0981449999999</v>
      </c>
      <c r="H45" s="33">
        <v>2926.5710450000001</v>
      </c>
      <c r="I45" s="33">
        <v>2996.366211</v>
      </c>
      <c r="J45" s="33">
        <v>3053.5273440000001</v>
      </c>
      <c r="K45" s="33">
        <v>3092.4404300000001</v>
      </c>
      <c r="L45" s="33">
        <v>3117.2768550000001</v>
      </c>
      <c r="M45" s="33">
        <v>3148.944336</v>
      </c>
      <c r="N45" s="33">
        <v>3179.4438479999999</v>
      </c>
      <c r="O45" s="33">
        <v>3213.5744629999999</v>
      </c>
      <c r="P45" s="33">
        <v>3237.3874510000001</v>
      </c>
      <c r="Q45" s="33">
        <v>3266.195557</v>
      </c>
      <c r="R45" s="33">
        <v>3281.6672359999998</v>
      </c>
      <c r="S45" s="33">
        <v>3278.8696289999998</v>
      </c>
      <c r="T45" s="33">
        <v>3289.3474120000001</v>
      </c>
      <c r="U45" s="33">
        <v>3301.5507809999999</v>
      </c>
      <c r="V45" s="33">
        <v>3321.475586</v>
      </c>
      <c r="W45" s="33">
        <v>3340.7702640000002</v>
      </c>
      <c r="X45" s="33">
        <v>3368.455078</v>
      </c>
      <c r="Y45" s="33">
        <v>3399.1914059999999</v>
      </c>
      <c r="Z45" s="33">
        <v>3422.694336</v>
      </c>
      <c r="AA45" s="33">
        <v>3451.2612300000001</v>
      </c>
      <c r="AB45" s="33">
        <v>3481.255615</v>
      </c>
      <c r="AC45" s="33">
        <v>3507.0786130000001</v>
      </c>
      <c r="AD45" s="33">
        <v>3541.6132809999999</v>
      </c>
      <c r="AE45" s="33">
        <v>3577.735596</v>
      </c>
      <c r="AF45" s="33">
        <v>3611.275635</v>
      </c>
      <c r="AG45" s="33">
        <v>3642.4553219999998</v>
      </c>
      <c r="AH45" s="33">
        <v>3676.5107419999999</v>
      </c>
      <c r="AI45" s="33">
        <v>3722.4663089999999</v>
      </c>
      <c r="AJ45" s="13">
        <v>1.7000000000000001E-2</v>
      </c>
    </row>
    <row r="46" spans="1:36" x14ac:dyDescent="0.25">
      <c r="A46" s="33" t="s">
        <v>150</v>
      </c>
      <c r="B46" s="33" t="s">
        <v>770</v>
      </c>
      <c r="C46" s="33" t="s">
        <v>771</v>
      </c>
      <c r="D46" s="33" t="s">
        <v>216</v>
      </c>
      <c r="E46" s="33"/>
      <c r="F46" s="33">
        <v>2267.6860350000002</v>
      </c>
      <c r="G46" s="33">
        <v>2639.6765140000002</v>
      </c>
      <c r="H46" s="33">
        <v>2904.1604000000002</v>
      </c>
      <c r="I46" s="33">
        <v>2973.9645999999998</v>
      </c>
      <c r="J46" s="33">
        <v>3031.1333009999998</v>
      </c>
      <c r="K46" s="33">
        <v>3070.0527339999999</v>
      </c>
      <c r="L46" s="33">
        <v>3094.8942870000001</v>
      </c>
      <c r="M46" s="33">
        <v>3126.5659179999998</v>
      </c>
      <c r="N46" s="33">
        <v>3157.0688479999999</v>
      </c>
      <c r="O46" s="33">
        <v>3191.202393</v>
      </c>
      <c r="P46" s="33">
        <v>3215.0178219999998</v>
      </c>
      <c r="Q46" s="33">
        <v>3243.8278810000002</v>
      </c>
      <c r="R46" s="33">
        <v>3259.3012699999999</v>
      </c>
      <c r="S46" s="33">
        <v>3256.5051269999999</v>
      </c>
      <c r="T46" s="33">
        <v>3266.9838869999999</v>
      </c>
      <c r="U46" s="33">
        <v>3279.188232</v>
      </c>
      <c r="V46" s="33">
        <v>3299.1137699999999</v>
      </c>
      <c r="W46" s="33">
        <v>3318.4091800000001</v>
      </c>
      <c r="X46" s="33">
        <v>3346.094482</v>
      </c>
      <c r="Y46" s="33">
        <v>3376.8312989999999</v>
      </c>
      <c r="Z46" s="33">
        <v>3400.3347170000002</v>
      </c>
      <c r="AA46" s="33">
        <v>3428.9018550000001</v>
      </c>
      <c r="AB46" s="33">
        <v>3458.8964839999999</v>
      </c>
      <c r="AC46" s="33">
        <v>3484.7197270000001</v>
      </c>
      <c r="AD46" s="33">
        <v>3519.2543949999999</v>
      </c>
      <c r="AE46" s="33">
        <v>3555.376953</v>
      </c>
      <c r="AF46" s="33">
        <v>3588.9169919999999</v>
      </c>
      <c r="AG46" s="33">
        <v>3620.0969239999999</v>
      </c>
      <c r="AH46" s="33">
        <v>3654.1523440000001</v>
      </c>
      <c r="AI46" s="33">
        <v>3700.1079100000002</v>
      </c>
      <c r="AJ46" s="13">
        <v>1.7000000000000001E-2</v>
      </c>
    </row>
    <row r="47" spans="1:36" x14ac:dyDescent="0.25">
      <c r="A47" s="33" t="s">
        <v>152</v>
      </c>
      <c r="B47" s="33" t="s">
        <v>772</v>
      </c>
      <c r="C47" s="33" t="s">
        <v>773</v>
      </c>
      <c r="D47" s="33" t="s">
        <v>216</v>
      </c>
      <c r="E47" s="33"/>
      <c r="F47" s="33">
        <v>22.434891</v>
      </c>
      <c r="G47" s="33">
        <v>22.421617999999999</v>
      </c>
      <c r="H47" s="33">
        <v>22.410634999999999</v>
      </c>
      <c r="I47" s="33">
        <v>22.401547999999998</v>
      </c>
      <c r="J47" s="33">
        <v>22.394031999999999</v>
      </c>
      <c r="K47" s="33">
        <v>22.387812</v>
      </c>
      <c r="L47" s="33">
        <v>22.382666</v>
      </c>
      <c r="M47" s="33">
        <v>22.378406999999999</v>
      </c>
      <c r="N47" s="33">
        <v>22.374884000000002</v>
      </c>
      <c r="O47" s="33">
        <v>22.371969</v>
      </c>
      <c r="P47" s="33">
        <v>22.369558000000001</v>
      </c>
      <c r="Q47" s="33">
        <v>22.367563000000001</v>
      </c>
      <c r="R47" s="33">
        <v>22.365911000000001</v>
      </c>
      <c r="S47" s="33">
        <v>22.364546000000001</v>
      </c>
      <c r="T47" s="33">
        <v>22.363416999999998</v>
      </c>
      <c r="U47" s="33">
        <v>22.362480000000001</v>
      </c>
      <c r="V47" s="33">
        <v>22.361708</v>
      </c>
      <c r="W47" s="33">
        <v>22.361066999999998</v>
      </c>
      <c r="X47" s="33">
        <v>22.360537999999998</v>
      </c>
      <c r="Y47" s="33">
        <v>22.360099999999999</v>
      </c>
      <c r="Z47" s="33">
        <v>22.359736999999999</v>
      </c>
      <c r="AA47" s="33">
        <v>22.359438000000001</v>
      </c>
      <c r="AB47" s="33">
        <v>22.359190000000002</v>
      </c>
      <c r="AC47" s="33">
        <v>22.358984</v>
      </c>
      <c r="AD47" s="33">
        <v>22.358813999999999</v>
      </c>
      <c r="AE47" s="33">
        <v>22.358673</v>
      </c>
      <c r="AF47" s="33">
        <v>22.358557000000001</v>
      </c>
      <c r="AG47" s="33">
        <v>22.358460999999998</v>
      </c>
      <c r="AH47" s="33">
        <v>22.358381000000001</v>
      </c>
      <c r="AI47" s="33">
        <v>22.358315000000001</v>
      </c>
      <c r="AJ47" s="13">
        <v>0</v>
      </c>
    </row>
    <row r="48" spans="1:36" x14ac:dyDescent="0.25">
      <c r="A48" s="33" t="s">
        <v>9</v>
      </c>
      <c r="B48" s="33" t="s">
        <v>774</v>
      </c>
      <c r="C48" s="33" t="s">
        <v>775</v>
      </c>
      <c r="D48" s="33" t="s">
        <v>216</v>
      </c>
      <c r="E48" s="33"/>
      <c r="F48" s="33">
        <v>537.67138699999998</v>
      </c>
      <c r="G48" s="33">
        <v>545.01721199999997</v>
      </c>
      <c r="H48" s="33">
        <v>538.94824200000005</v>
      </c>
      <c r="I48" s="33">
        <v>538.10186799999997</v>
      </c>
      <c r="J48" s="33">
        <v>541.07080099999996</v>
      </c>
      <c r="K48" s="33">
        <v>543.23376499999995</v>
      </c>
      <c r="L48" s="33">
        <v>544.71484399999997</v>
      </c>
      <c r="M48" s="33">
        <v>546.03112799999997</v>
      </c>
      <c r="N48" s="33">
        <v>543.57482900000002</v>
      </c>
      <c r="O48" s="33">
        <v>544.23254399999996</v>
      </c>
      <c r="P48" s="33">
        <v>542.59368900000004</v>
      </c>
      <c r="Q48" s="33">
        <v>541.55255099999999</v>
      </c>
      <c r="R48" s="33">
        <v>540.415344</v>
      </c>
      <c r="S48" s="33">
        <v>539.18463099999997</v>
      </c>
      <c r="T48" s="33">
        <v>537.86413600000003</v>
      </c>
      <c r="U48" s="33">
        <v>536.64025900000001</v>
      </c>
      <c r="V48" s="33">
        <v>535.43872099999999</v>
      </c>
      <c r="W48" s="33">
        <v>534.17791699999998</v>
      </c>
      <c r="X48" s="33">
        <v>532.85986300000002</v>
      </c>
      <c r="Y48" s="33">
        <v>531.48101799999995</v>
      </c>
      <c r="Z48" s="33">
        <v>530.05291699999998</v>
      </c>
      <c r="AA48" s="33">
        <v>528.58050500000002</v>
      </c>
      <c r="AB48" s="33">
        <v>527.06323199999997</v>
      </c>
      <c r="AC48" s="33">
        <v>525.50146500000005</v>
      </c>
      <c r="AD48" s="33">
        <v>523.89904799999999</v>
      </c>
      <c r="AE48" s="33">
        <v>522.26709000000005</v>
      </c>
      <c r="AF48" s="33">
        <v>520.61010699999997</v>
      </c>
      <c r="AG48" s="33">
        <v>518.93017599999996</v>
      </c>
      <c r="AH48" s="33">
        <v>517.22851600000001</v>
      </c>
      <c r="AI48" s="33">
        <v>515.50958300000002</v>
      </c>
      <c r="AJ48" s="13">
        <v>-1E-3</v>
      </c>
    </row>
    <row r="49" spans="1:36" x14ac:dyDescent="0.25">
      <c r="A49" s="33" t="s">
        <v>155</v>
      </c>
      <c r="B49" s="33" t="s">
        <v>776</v>
      </c>
      <c r="C49" s="33" t="s">
        <v>777</v>
      </c>
      <c r="D49" s="33" t="s">
        <v>216</v>
      </c>
      <c r="E49" s="33"/>
      <c r="F49" s="33">
        <v>402.09411599999999</v>
      </c>
      <c r="G49" s="33">
        <v>408.33734099999998</v>
      </c>
      <c r="H49" s="33">
        <v>404.574341</v>
      </c>
      <c r="I49" s="33">
        <v>403.93804899999998</v>
      </c>
      <c r="J49" s="33">
        <v>406.16589399999998</v>
      </c>
      <c r="K49" s="33">
        <v>407.79013099999997</v>
      </c>
      <c r="L49" s="33">
        <v>408.903412</v>
      </c>
      <c r="M49" s="33">
        <v>409.89193699999998</v>
      </c>
      <c r="N49" s="33">
        <v>408.04742399999998</v>
      </c>
      <c r="O49" s="33">
        <v>408.54107699999997</v>
      </c>
      <c r="P49" s="33">
        <v>407.31039399999997</v>
      </c>
      <c r="Q49" s="33">
        <v>406.52710000000002</v>
      </c>
      <c r="R49" s="33">
        <v>405.67303500000003</v>
      </c>
      <c r="S49" s="33">
        <v>404.74859600000002</v>
      </c>
      <c r="T49" s="33">
        <v>403.756348</v>
      </c>
      <c r="U49" s="33">
        <v>402.836884</v>
      </c>
      <c r="V49" s="33">
        <v>401.93402099999997</v>
      </c>
      <c r="W49" s="33">
        <v>400.98706099999998</v>
      </c>
      <c r="X49" s="33">
        <v>399.99676499999998</v>
      </c>
      <c r="Y49" s="33">
        <v>398.96380599999998</v>
      </c>
      <c r="Z49" s="33">
        <v>397.89154100000002</v>
      </c>
      <c r="AA49" s="33">
        <v>396.78539999999998</v>
      </c>
      <c r="AB49" s="33">
        <v>395.64672899999999</v>
      </c>
      <c r="AC49" s="33">
        <v>394.47479199999998</v>
      </c>
      <c r="AD49" s="33">
        <v>393.27148399999999</v>
      </c>
      <c r="AE49" s="33">
        <v>392.04672199999999</v>
      </c>
      <c r="AF49" s="33">
        <v>390.80255099999999</v>
      </c>
      <c r="AG49" s="33">
        <v>389.54119900000001</v>
      </c>
      <c r="AH49" s="33">
        <v>388.263824</v>
      </c>
      <c r="AI49" s="33">
        <v>386.97305299999999</v>
      </c>
      <c r="AJ49" s="13">
        <v>-1E-3</v>
      </c>
    </row>
    <row r="50" spans="1:36" x14ac:dyDescent="0.25">
      <c r="A50" s="33" t="s">
        <v>132</v>
      </c>
      <c r="B50" s="33" t="s">
        <v>778</v>
      </c>
      <c r="C50" s="33" t="s">
        <v>779</v>
      </c>
      <c r="D50" s="33" t="s">
        <v>216</v>
      </c>
      <c r="E50" s="33"/>
      <c r="F50" s="33">
        <v>20.465927000000001</v>
      </c>
      <c r="G50" s="33">
        <v>19.781210000000002</v>
      </c>
      <c r="H50" s="33">
        <v>18.552561000000001</v>
      </c>
      <c r="I50" s="33">
        <v>18.524645</v>
      </c>
      <c r="J50" s="33">
        <v>18.627945</v>
      </c>
      <c r="K50" s="33">
        <v>18.701695999999998</v>
      </c>
      <c r="L50" s="33">
        <v>18.750768999999998</v>
      </c>
      <c r="M50" s="33">
        <v>18.795544</v>
      </c>
      <c r="N50" s="33">
        <v>18.711777000000001</v>
      </c>
      <c r="O50" s="33">
        <v>18.734541</v>
      </c>
      <c r="P50" s="33">
        <v>18.678642</v>
      </c>
      <c r="Q50" s="33">
        <v>18.645047999999999</v>
      </c>
      <c r="R50" s="33">
        <v>18.606434</v>
      </c>
      <c r="S50" s="33">
        <v>18.564807999999999</v>
      </c>
      <c r="T50" s="33">
        <v>18.520609</v>
      </c>
      <c r="U50" s="33">
        <v>18.479422</v>
      </c>
      <c r="V50" s="33">
        <v>18.439228</v>
      </c>
      <c r="W50" s="33">
        <v>18.396528</v>
      </c>
      <c r="X50" s="33">
        <v>18.352211</v>
      </c>
      <c r="Y50" s="33">
        <v>18.302021</v>
      </c>
      <c r="Z50" s="33">
        <v>18.253184999999998</v>
      </c>
      <c r="AA50" s="33">
        <v>18.203589999999998</v>
      </c>
      <c r="AB50" s="33">
        <v>18.150928</v>
      </c>
      <c r="AC50" s="33">
        <v>18.096623999999998</v>
      </c>
      <c r="AD50" s="33">
        <v>18.041992</v>
      </c>
      <c r="AE50" s="33">
        <v>17.985396999999999</v>
      </c>
      <c r="AF50" s="33">
        <v>17.928761999999999</v>
      </c>
      <c r="AG50" s="33">
        <v>17.871314999999999</v>
      </c>
      <c r="AH50" s="33">
        <v>17.812719000000001</v>
      </c>
      <c r="AI50" s="33">
        <v>17.754059000000002</v>
      </c>
      <c r="AJ50" s="13">
        <v>-5.0000000000000001E-3</v>
      </c>
    </row>
    <row r="51" spans="1:36" x14ac:dyDescent="0.25">
      <c r="A51" s="33" t="s">
        <v>158</v>
      </c>
      <c r="B51" s="33" t="s">
        <v>780</v>
      </c>
      <c r="C51" s="33" t="s">
        <v>781</v>
      </c>
      <c r="D51" s="33" t="s">
        <v>216</v>
      </c>
      <c r="E51" s="33"/>
      <c r="F51" s="33">
        <v>115.11129800000001</v>
      </c>
      <c r="G51" s="33">
        <v>116.89862100000001</v>
      </c>
      <c r="H51" s="33">
        <v>115.82135</v>
      </c>
      <c r="I51" s="33">
        <v>115.639183</v>
      </c>
      <c r="J51" s="33">
        <v>116.27697000000001</v>
      </c>
      <c r="K51" s="33">
        <v>116.74195899999999</v>
      </c>
      <c r="L51" s="33">
        <v>117.060669</v>
      </c>
      <c r="M51" s="33">
        <v>117.343658</v>
      </c>
      <c r="N51" s="33">
        <v>116.815613</v>
      </c>
      <c r="O51" s="33">
        <v>116.956947</v>
      </c>
      <c r="P51" s="33">
        <v>116.60462200000001</v>
      </c>
      <c r="Q51" s="33">
        <v>116.380379</v>
      </c>
      <c r="R51" s="33">
        <v>116.13587200000001</v>
      </c>
      <c r="S51" s="33">
        <v>115.87123099999999</v>
      </c>
      <c r="T51" s="33">
        <v>115.587158</v>
      </c>
      <c r="U51" s="33">
        <v>115.323944</v>
      </c>
      <c r="V51" s="33">
        <v>115.06546</v>
      </c>
      <c r="W51" s="33">
        <v>114.794365</v>
      </c>
      <c r="X51" s="33">
        <v>114.510864</v>
      </c>
      <c r="Y51" s="33">
        <v>114.215157</v>
      </c>
      <c r="Z51" s="33">
        <v>113.908188</v>
      </c>
      <c r="AA51" s="33">
        <v>113.591537</v>
      </c>
      <c r="AB51" s="33">
        <v>113.26554899999999</v>
      </c>
      <c r="AC51" s="33">
        <v>112.930054</v>
      </c>
      <c r="AD51" s="33">
        <v>112.585556</v>
      </c>
      <c r="AE51" s="33">
        <v>112.234955</v>
      </c>
      <c r="AF51" s="33">
        <v>111.878754</v>
      </c>
      <c r="AG51" s="33">
        <v>111.51767</v>
      </c>
      <c r="AH51" s="33">
        <v>111.151978</v>
      </c>
      <c r="AI51" s="33">
        <v>110.782455</v>
      </c>
      <c r="AJ51" s="13">
        <v>-1E-3</v>
      </c>
    </row>
    <row r="52" spans="1:36" x14ac:dyDescent="0.25">
      <c r="A52" s="33" t="s">
        <v>8</v>
      </c>
      <c r="B52" s="33" t="s">
        <v>782</v>
      </c>
      <c r="C52" s="33" t="s">
        <v>783</v>
      </c>
      <c r="D52" s="33" t="s">
        <v>216</v>
      </c>
      <c r="E52" s="33"/>
      <c r="F52" s="33">
        <v>174.60647599999999</v>
      </c>
      <c r="G52" s="33">
        <v>198.37454199999999</v>
      </c>
      <c r="H52" s="33">
        <v>210.57324199999999</v>
      </c>
      <c r="I52" s="33">
        <v>216.967331</v>
      </c>
      <c r="J52" s="33">
        <v>220.59674100000001</v>
      </c>
      <c r="K52" s="33">
        <v>222.715881</v>
      </c>
      <c r="L52" s="33">
        <v>224.088348</v>
      </c>
      <c r="M52" s="33">
        <v>224.80229199999999</v>
      </c>
      <c r="N52" s="33">
        <v>225.057175</v>
      </c>
      <c r="O52" s="33">
        <v>225.23333700000001</v>
      </c>
      <c r="P52" s="33">
        <v>225.08410599999999</v>
      </c>
      <c r="Q52" s="33">
        <v>225.37387100000001</v>
      </c>
      <c r="R52" s="33">
        <v>225.080231</v>
      </c>
      <c r="S52" s="33">
        <v>224.66528299999999</v>
      </c>
      <c r="T52" s="33">
        <v>224.092422</v>
      </c>
      <c r="U52" s="33">
        <v>223.55264299999999</v>
      </c>
      <c r="V52" s="33">
        <v>223.153076</v>
      </c>
      <c r="W52" s="33">
        <v>222.698532</v>
      </c>
      <c r="X52" s="33">
        <v>221.73085</v>
      </c>
      <c r="Y52" s="33">
        <v>221.05294799999999</v>
      </c>
      <c r="Z52" s="33">
        <v>220.08210800000001</v>
      </c>
      <c r="AA52" s="33">
        <v>219.08595299999999</v>
      </c>
      <c r="AB52" s="33">
        <v>218.01123000000001</v>
      </c>
      <c r="AC52" s="33">
        <v>216.752182</v>
      </c>
      <c r="AD52" s="33">
        <v>215.44364899999999</v>
      </c>
      <c r="AE52" s="33">
        <v>214.10183699999999</v>
      </c>
      <c r="AF52" s="33">
        <v>212.61367799999999</v>
      </c>
      <c r="AG52" s="33">
        <v>210.90090900000001</v>
      </c>
      <c r="AH52" s="33">
        <v>208.836151</v>
      </c>
      <c r="AI52" s="33">
        <v>206.038589</v>
      </c>
      <c r="AJ52" s="13">
        <v>6.0000000000000001E-3</v>
      </c>
    </row>
    <row r="53" spans="1:36" x14ac:dyDescent="0.25">
      <c r="A53" s="33" t="s">
        <v>161</v>
      </c>
      <c r="B53" s="33" t="s">
        <v>784</v>
      </c>
      <c r="C53" s="33" t="s">
        <v>785</v>
      </c>
      <c r="D53" s="33" t="s">
        <v>216</v>
      </c>
      <c r="E53" s="33"/>
      <c r="F53" s="33">
        <v>74.852699000000001</v>
      </c>
      <c r="G53" s="33">
        <v>81.355377000000004</v>
      </c>
      <c r="H53" s="33">
        <v>86.454162999999994</v>
      </c>
      <c r="I53" s="33">
        <v>89.928832999999997</v>
      </c>
      <c r="J53" s="33">
        <v>92.255286999999996</v>
      </c>
      <c r="K53" s="33">
        <v>93.902145000000004</v>
      </c>
      <c r="L53" s="33">
        <v>95.211913999999993</v>
      </c>
      <c r="M53" s="33">
        <v>96.014572000000001</v>
      </c>
      <c r="N53" s="33">
        <v>96.477699000000001</v>
      </c>
      <c r="O53" s="33">
        <v>96.971123000000006</v>
      </c>
      <c r="P53" s="33">
        <v>97.218688999999998</v>
      </c>
      <c r="Q53" s="33">
        <v>97.905510000000007</v>
      </c>
      <c r="R53" s="33">
        <v>97.958015000000003</v>
      </c>
      <c r="S53" s="33">
        <v>97.831581</v>
      </c>
      <c r="T53" s="33">
        <v>97.541343999999995</v>
      </c>
      <c r="U53" s="33">
        <v>97.204291999999995</v>
      </c>
      <c r="V53" s="33">
        <v>96.802773000000002</v>
      </c>
      <c r="W53" s="33">
        <v>96.423636999999999</v>
      </c>
      <c r="X53" s="33">
        <v>95.894088999999994</v>
      </c>
      <c r="Y53" s="33">
        <v>95.695412000000005</v>
      </c>
      <c r="Z53" s="33">
        <v>95.297791000000004</v>
      </c>
      <c r="AA53" s="33">
        <v>94.935592999999997</v>
      </c>
      <c r="AB53" s="33">
        <v>94.543075999999999</v>
      </c>
      <c r="AC53" s="33">
        <v>94.018401999999995</v>
      </c>
      <c r="AD53" s="33">
        <v>93.499649000000005</v>
      </c>
      <c r="AE53" s="33">
        <v>93.016814999999994</v>
      </c>
      <c r="AF53" s="33">
        <v>92.511353</v>
      </c>
      <c r="AG53" s="33">
        <v>91.954102000000006</v>
      </c>
      <c r="AH53" s="33">
        <v>91.324509000000006</v>
      </c>
      <c r="AI53" s="33">
        <v>90.447365000000005</v>
      </c>
      <c r="AJ53" s="13">
        <v>7.0000000000000001E-3</v>
      </c>
    </row>
    <row r="54" spans="1:36" x14ac:dyDescent="0.25">
      <c r="A54" s="33" t="s">
        <v>121</v>
      </c>
      <c r="B54" s="33" t="s">
        <v>786</v>
      </c>
      <c r="C54" s="33" t="s">
        <v>787</v>
      </c>
      <c r="D54" s="33" t="s">
        <v>216</v>
      </c>
      <c r="E54" s="33"/>
      <c r="F54" s="33">
        <v>9.576193</v>
      </c>
      <c r="G54" s="33">
        <v>10.436040999999999</v>
      </c>
      <c r="H54" s="33">
        <v>11.108319</v>
      </c>
      <c r="I54" s="33">
        <v>11.571702999999999</v>
      </c>
      <c r="J54" s="33">
        <v>11.886869000000001</v>
      </c>
      <c r="K54" s="33">
        <v>12.115945</v>
      </c>
      <c r="L54" s="33">
        <v>12.301164</v>
      </c>
      <c r="M54" s="33">
        <v>12.421112000000001</v>
      </c>
      <c r="N54" s="33">
        <v>12.497044000000001</v>
      </c>
      <c r="O54" s="33">
        <v>12.578128</v>
      </c>
      <c r="P54" s="33">
        <v>12.626478000000001</v>
      </c>
      <c r="Q54" s="33">
        <v>12.736940000000001</v>
      </c>
      <c r="R54" s="33">
        <v>12.760597000000001</v>
      </c>
      <c r="S54" s="33">
        <v>12.759414</v>
      </c>
      <c r="T54" s="33">
        <v>12.737099000000001</v>
      </c>
      <c r="U54" s="33">
        <v>12.708491</v>
      </c>
      <c r="V54" s="33">
        <v>12.671623</v>
      </c>
      <c r="W54" s="33">
        <v>12.638350000000001</v>
      </c>
      <c r="X54" s="33">
        <v>12.584413</v>
      </c>
      <c r="Y54" s="33">
        <v>12.576184</v>
      </c>
      <c r="Z54" s="33">
        <v>12.540049</v>
      </c>
      <c r="AA54" s="33">
        <v>12.508936</v>
      </c>
      <c r="AB54" s="33">
        <v>12.474043</v>
      </c>
      <c r="AC54" s="33">
        <v>12.421006999999999</v>
      </c>
      <c r="AD54" s="33">
        <v>12.36871</v>
      </c>
      <c r="AE54" s="33">
        <v>12.321844</v>
      </c>
      <c r="AF54" s="33">
        <v>12.27116</v>
      </c>
      <c r="AG54" s="33">
        <v>12.212906</v>
      </c>
      <c r="AH54" s="33">
        <v>12.145474</v>
      </c>
      <c r="AI54" s="33">
        <v>12.044066000000001</v>
      </c>
      <c r="AJ54" s="13">
        <v>8.0000000000000002E-3</v>
      </c>
    </row>
    <row r="55" spans="1:36" x14ac:dyDescent="0.25">
      <c r="A55" s="33" t="s">
        <v>98</v>
      </c>
      <c r="B55" s="33" t="s">
        <v>788</v>
      </c>
      <c r="C55" s="33" t="s">
        <v>789</v>
      </c>
      <c r="D55" s="33" t="s">
        <v>216</v>
      </c>
      <c r="E55" s="33"/>
      <c r="F55" s="33">
        <v>5.1539999999999997E-3</v>
      </c>
      <c r="G55" s="33">
        <v>5.5009999999999998E-3</v>
      </c>
      <c r="H55" s="33">
        <v>5.7780000000000001E-3</v>
      </c>
      <c r="I55" s="33">
        <v>5.94E-3</v>
      </c>
      <c r="J55" s="33">
        <v>6.0439999999999999E-3</v>
      </c>
      <c r="K55" s="33">
        <v>6.1120000000000002E-3</v>
      </c>
      <c r="L55" s="33">
        <v>6.1679999999999999E-3</v>
      </c>
      <c r="M55" s="33">
        <v>6.1869999999999998E-3</v>
      </c>
      <c r="N55" s="33">
        <v>6.1850000000000004E-3</v>
      </c>
      <c r="O55" s="33">
        <v>6.1809999999999999E-3</v>
      </c>
      <c r="P55" s="33">
        <v>6.1679999999999999E-3</v>
      </c>
      <c r="Q55" s="33">
        <v>6.1669999999999997E-3</v>
      </c>
      <c r="R55" s="33">
        <v>6.136E-3</v>
      </c>
      <c r="S55" s="33">
        <v>6.1050000000000002E-3</v>
      </c>
      <c r="T55" s="33">
        <v>6.0639999999999999E-3</v>
      </c>
      <c r="U55" s="33">
        <v>6.0210000000000003E-3</v>
      </c>
      <c r="V55" s="33">
        <v>5.9709999999999997E-3</v>
      </c>
      <c r="W55" s="33">
        <v>5.9220000000000002E-3</v>
      </c>
      <c r="X55" s="33">
        <v>5.8640000000000003E-3</v>
      </c>
      <c r="Y55" s="33">
        <v>5.8170000000000001E-3</v>
      </c>
      <c r="Z55" s="33">
        <v>5.764E-3</v>
      </c>
      <c r="AA55" s="33">
        <v>5.7130000000000002E-3</v>
      </c>
      <c r="AB55" s="33">
        <v>5.6579999999999998E-3</v>
      </c>
      <c r="AC55" s="33">
        <v>5.5960000000000003E-3</v>
      </c>
      <c r="AD55" s="33">
        <v>5.5329999999999997E-3</v>
      </c>
      <c r="AE55" s="33">
        <v>5.4689999999999999E-3</v>
      </c>
      <c r="AF55" s="33">
        <v>5.4060000000000002E-3</v>
      </c>
      <c r="AG55" s="33">
        <v>5.3420000000000004E-3</v>
      </c>
      <c r="AH55" s="33">
        <v>5.2709999999999996E-3</v>
      </c>
      <c r="AI55" s="33">
        <v>5.1859999999999996E-3</v>
      </c>
      <c r="AJ55" s="13">
        <v>0</v>
      </c>
    </row>
    <row r="56" spans="1:36" x14ac:dyDescent="0.25">
      <c r="A56" s="33" t="s">
        <v>100</v>
      </c>
      <c r="B56" s="33" t="s">
        <v>790</v>
      </c>
      <c r="C56" s="33" t="s">
        <v>791</v>
      </c>
      <c r="D56" s="33" t="s">
        <v>216</v>
      </c>
      <c r="E56" s="33"/>
      <c r="F56" s="33">
        <v>44.763897</v>
      </c>
      <c r="G56" s="33">
        <v>48.398623999999998</v>
      </c>
      <c r="H56" s="33">
        <v>51.211418000000002</v>
      </c>
      <c r="I56" s="33">
        <v>53.091396000000003</v>
      </c>
      <c r="J56" s="33">
        <v>54.312503999999997</v>
      </c>
      <c r="K56" s="33">
        <v>55.152636999999999</v>
      </c>
      <c r="L56" s="33">
        <v>55.799956999999999</v>
      </c>
      <c r="M56" s="33">
        <v>56.168014999999997</v>
      </c>
      <c r="N56" s="33">
        <v>56.344459999999998</v>
      </c>
      <c r="O56" s="33">
        <v>56.544052000000001</v>
      </c>
      <c r="P56" s="33">
        <v>56.600482999999997</v>
      </c>
      <c r="Q56" s="33">
        <v>56.923645</v>
      </c>
      <c r="R56" s="33">
        <v>56.868510999999998</v>
      </c>
      <c r="S56" s="33">
        <v>56.694153</v>
      </c>
      <c r="T56" s="33">
        <v>56.415374999999997</v>
      </c>
      <c r="U56" s="33">
        <v>56.100726999999999</v>
      </c>
      <c r="V56" s="33">
        <v>55.743313000000001</v>
      </c>
      <c r="W56" s="33">
        <v>55.389637</v>
      </c>
      <c r="X56" s="33">
        <v>54.933017999999997</v>
      </c>
      <c r="Y56" s="33">
        <v>54.651347999999999</v>
      </c>
      <c r="Z56" s="33">
        <v>54.229523</v>
      </c>
      <c r="AA56" s="33">
        <v>53.802860000000003</v>
      </c>
      <c r="AB56" s="33">
        <v>53.327209000000003</v>
      </c>
      <c r="AC56" s="33">
        <v>52.735588</v>
      </c>
      <c r="AD56" s="33">
        <v>52.097262999999998</v>
      </c>
      <c r="AE56" s="33">
        <v>51.413052</v>
      </c>
      <c r="AF56" s="33">
        <v>50.613045</v>
      </c>
      <c r="AG56" s="33">
        <v>49.625777999999997</v>
      </c>
      <c r="AH56" s="33">
        <v>48.332726000000001</v>
      </c>
      <c r="AI56" s="33">
        <v>46.41254</v>
      </c>
      <c r="AJ56" s="13">
        <v>1E-3</v>
      </c>
    </row>
    <row r="57" spans="1:36" x14ac:dyDescent="0.25">
      <c r="A57" s="33" t="s">
        <v>102</v>
      </c>
      <c r="B57" s="33" t="s">
        <v>792</v>
      </c>
      <c r="C57" s="33" t="s">
        <v>793</v>
      </c>
      <c r="D57" s="33" t="s">
        <v>216</v>
      </c>
      <c r="E57" s="33"/>
      <c r="F57" s="33">
        <v>19.078151999999999</v>
      </c>
      <c r="G57" s="33">
        <v>20.918619</v>
      </c>
      <c r="H57" s="33">
        <v>22.389323999999998</v>
      </c>
      <c r="I57" s="33">
        <v>23.406727</v>
      </c>
      <c r="J57" s="33">
        <v>24.102440000000001</v>
      </c>
      <c r="K57" s="33">
        <v>24.595455000000001</v>
      </c>
      <c r="L57" s="33">
        <v>24.990587000000001</v>
      </c>
      <c r="M57" s="33">
        <v>25.230383</v>
      </c>
      <c r="N57" s="33">
        <v>25.369259</v>
      </c>
      <c r="O57" s="33">
        <v>25.503691</v>
      </c>
      <c r="P57" s="33">
        <v>25.568000999999999</v>
      </c>
      <c r="Q57" s="33">
        <v>25.724129000000001</v>
      </c>
      <c r="R57" s="33">
        <v>25.720120999999999</v>
      </c>
      <c r="S57" s="33">
        <v>25.676994000000001</v>
      </c>
      <c r="T57" s="33">
        <v>25.590261000000002</v>
      </c>
      <c r="U57" s="33">
        <v>25.489380000000001</v>
      </c>
      <c r="V57" s="33">
        <v>25.365176999999999</v>
      </c>
      <c r="W57" s="33">
        <v>25.241610999999999</v>
      </c>
      <c r="X57" s="33">
        <v>25.080185</v>
      </c>
      <c r="Y57" s="33">
        <v>24.998398000000002</v>
      </c>
      <c r="Z57" s="33">
        <v>24.869595</v>
      </c>
      <c r="AA57" s="33">
        <v>24.74728</v>
      </c>
      <c r="AB57" s="33">
        <v>24.615141000000001</v>
      </c>
      <c r="AC57" s="33">
        <v>24.449013000000001</v>
      </c>
      <c r="AD57" s="33">
        <v>24.28153</v>
      </c>
      <c r="AE57" s="33">
        <v>24.118030999999998</v>
      </c>
      <c r="AF57" s="33">
        <v>23.951231</v>
      </c>
      <c r="AG57" s="33">
        <v>23.774778000000001</v>
      </c>
      <c r="AH57" s="33">
        <v>23.575610999999999</v>
      </c>
      <c r="AI57" s="33">
        <v>23.310635000000001</v>
      </c>
      <c r="AJ57" s="13">
        <v>7.0000000000000001E-3</v>
      </c>
    </row>
    <row r="58" spans="1:36" x14ac:dyDescent="0.25">
      <c r="A58" s="33" t="s">
        <v>104</v>
      </c>
      <c r="B58" s="33" t="s">
        <v>794</v>
      </c>
      <c r="C58" s="33" t="s">
        <v>795</v>
      </c>
      <c r="D58" s="33" t="s">
        <v>216</v>
      </c>
      <c r="E58" s="33"/>
      <c r="F58" s="33">
        <v>1.0054160000000001</v>
      </c>
      <c r="G58" s="33">
        <v>1.1116299999999999</v>
      </c>
      <c r="H58" s="33">
        <v>1.19459</v>
      </c>
      <c r="I58" s="33">
        <v>1.253171</v>
      </c>
      <c r="J58" s="33">
        <v>1.2950330000000001</v>
      </c>
      <c r="K58" s="33">
        <v>1.327294</v>
      </c>
      <c r="L58" s="33">
        <v>1.3544350000000001</v>
      </c>
      <c r="M58" s="33">
        <v>1.373245</v>
      </c>
      <c r="N58" s="33">
        <v>1.3865860000000001</v>
      </c>
      <c r="O58" s="33">
        <v>1.400269</v>
      </c>
      <c r="P58" s="33">
        <v>1.4098930000000001</v>
      </c>
      <c r="Q58" s="33">
        <v>1.4273709999999999</v>
      </c>
      <c r="R58" s="33">
        <v>1.433541</v>
      </c>
      <c r="S58" s="33">
        <v>1.436828</v>
      </c>
      <c r="T58" s="33">
        <v>1.4378169999999999</v>
      </c>
      <c r="U58" s="33">
        <v>1.4379999999999999</v>
      </c>
      <c r="V58" s="33">
        <v>1.436887</v>
      </c>
      <c r="W58" s="33">
        <v>1.4361870000000001</v>
      </c>
      <c r="X58" s="33">
        <v>1.432669</v>
      </c>
      <c r="Y58" s="33">
        <v>1.4348989999999999</v>
      </c>
      <c r="Z58" s="33">
        <v>1.4336819999999999</v>
      </c>
      <c r="AA58" s="33">
        <v>1.433073</v>
      </c>
      <c r="AB58" s="33">
        <v>1.432015</v>
      </c>
      <c r="AC58" s="33">
        <v>1.428601</v>
      </c>
      <c r="AD58" s="33">
        <v>1.4250970000000001</v>
      </c>
      <c r="AE58" s="33">
        <v>1.422223</v>
      </c>
      <c r="AF58" s="33">
        <v>1.418784</v>
      </c>
      <c r="AG58" s="33">
        <v>1.414423</v>
      </c>
      <c r="AH58" s="33">
        <v>1.4089689999999999</v>
      </c>
      <c r="AI58" s="33">
        <v>1.3990039999999999</v>
      </c>
      <c r="AJ58" s="13">
        <v>1.0999999999999999E-2</v>
      </c>
    </row>
    <row r="59" spans="1:36" x14ac:dyDescent="0.25">
      <c r="A59" s="33" t="s">
        <v>106</v>
      </c>
      <c r="B59" s="33" t="s">
        <v>796</v>
      </c>
      <c r="C59" s="33" t="s">
        <v>797</v>
      </c>
      <c r="D59" s="33" t="s">
        <v>216</v>
      </c>
      <c r="E59" s="33"/>
      <c r="F59" s="33">
        <v>0.40919499999999998</v>
      </c>
      <c r="G59" s="33">
        <v>0.46871000000000002</v>
      </c>
      <c r="H59" s="33">
        <v>0.527223</v>
      </c>
      <c r="I59" s="33">
        <v>0.58150299999999999</v>
      </c>
      <c r="J59" s="33">
        <v>0.63341400000000003</v>
      </c>
      <c r="K59" s="33">
        <v>0.68529200000000001</v>
      </c>
      <c r="L59" s="33">
        <v>0.73985900000000004</v>
      </c>
      <c r="M59" s="33">
        <v>0.79568499999999998</v>
      </c>
      <c r="N59" s="33">
        <v>0.85412200000000005</v>
      </c>
      <c r="O59" s="33">
        <v>0.91866099999999995</v>
      </c>
      <c r="P59" s="33">
        <v>0.98749399999999998</v>
      </c>
      <c r="Q59" s="33">
        <v>1.0670059999999999</v>
      </c>
      <c r="R59" s="33">
        <v>1.1488849999999999</v>
      </c>
      <c r="S59" s="33">
        <v>1.237921</v>
      </c>
      <c r="T59" s="33">
        <v>1.334646</v>
      </c>
      <c r="U59" s="33">
        <v>1.4417070000000001</v>
      </c>
      <c r="V59" s="33">
        <v>1.559958</v>
      </c>
      <c r="W59" s="33">
        <v>1.692229</v>
      </c>
      <c r="X59" s="33">
        <v>1.838384</v>
      </c>
      <c r="Y59" s="33">
        <v>2.0093239999999999</v>
      </c>
      <c r="Z59" s="33">
        <v>2.199872</v>
      </c>
      <c r="AA59" s="33">
        <v>2.4185530000000002</v>
      </c>
      <c r="AB59" s="33">
        <v>2.669972</v>
      </c>
      <c r="AC59" s="33">
        <v>2.9597479999999998</v>
      </c>
      <c r="AD59" s="33">
        <v>3.3028309999999999</v>
      </c>
      <c r="AE59" s="33">
        <v>3.7176800000000001</v>
      </c>
      <c r="AF59" s="33">
        <v>4.2333879999999997</v>
      </c>
      <c r="AG59" s="33">
        <v>4.9027209999999997</v>
      </c>
      <c r="AH59" s="33">
        <v>5.8385100000000003</v>
      </c>
      <c r="AI59" s="33">
        <v>7.258222</v>
      </c>
      <c r="AJ59" s="13">
        <v>0.104</v>
      </c>
    </row>
    <row r="60" spans="1:36" x14ac:dyDescent="0.25">
      <c r="A60" s="33" t="s">
        <v>108</v>
      </c>
      <c r="B60" s="33" t="s">
        <v>798</v>
      </c>
      <c r="C60" s="33" t="s">
        <v>799</v>
      </c>
      <c r="D60" s="33" t="s">
        <v>216</v>
      </c>
      <c r="E60" s="33"/>
      <c r="F60" s="33">
        <v>1.4697E-2</v>
      </c>
      <c r="G60" s="33">
        <v>1.6251000000000002E-2</v>
      </c>
      <c r="H60" s="33">
        <v>1.7507999999999999E-2</v>
      </c>
      <c r="I60" s="33">
        <v>1.8381000000000002E-2</v>
      </c>
      <c r="J60" s="33">
        <v>1.8984000000000001E-2</v>
      </c>
      <c r="K60" s="33">
        <v>1.9408000000000002E-2</v>
      </c>
      <c r="L60" s="33">
        <v>1.9746E-2</v>
      </c>
      <c r="M60" s="33">
        <v>1.9942000000000001E-2</v>
      </c>
      <c r="N60" s="33">
        <v>2.0046000000000001E-2</v>
      </c>
      <c r="O60" s="33">
        <v>2.0140000000000002E-2</v>
      </c>
      <c r="P60" s="33">
        <v>2.0174000000000001E-2</v>
      </c>
      <c r="Q60" s="33">
        <v>2.0258999999999999E-2</v>
      </c>
      <c r="R60" s="33">
        <v>2.0225E-2</v>
      </c>
      <c r="S60" s="33">
        <v>2.0166E-2</v>
      </c>
      <c r="T60" s="33">
        <v>2.0070999999999999E-2</v>
      </c>
      <c r="U60" s="33">
        <v>1.9966000000000001E-2</v>
      </c>
      <c r="V60" s="33">
        <v>1.9838999999999999E-2</v>
      </c>
      <c r="W60" s="33">
        <v>1.9709000000000001E-2</v>
      </c>
      <c r="X60" s="33">
        <v>1.9550000000000001E-2</v>
      </c>
      <c r="Y60" s="33">
        <v>1.9445E-2</v>
      </c>
      <c r="Z60" s="33">
        <v>1.9304999999999999E-2</v>
      </c>
      <c r="AA60" s="33">
        <v>1.917E-2</v>
      </c>
      <c r="AB60" s="33">
        <v>1.9025E-2</v>
      </c>
      <c r="AC60" s="33">
        <v>1.8855E-2</v>
      </c>
      <c r="AD60" s="33">
        <v>1.8682000000000001E-2</v>
      </c>
      <c r="AE60" s="33">
        <v>1.8509000000000001E-2</v>
      </c>
      <c r="AF60" s="33">
        <v>1.8334E-2</v>
      </c>
      <c r="AG60" s="33">
        <v>1.8154E-2</v>
      </c>
      <c r="AH60" s="33">
        <v>1.7954000000000001E-2</v>
      </c>
      <c r="AI60" s="33">
        <v>1.7704000000000001E-2</v>
      </c>
      <c r="AJ60" s="13">
        <v>6.0000000000000001E-3</v>
      </c>
    </row>
    <row r="61" spans="1:36" x14ac:dyDescent="0.25">
      <c r="A61" s="33" t="s">
        <v>170</v>
      </c>
      <c r="B61" s="33" t="s">
        <v>800</v>
      </c>
      <c r="C61" s="33" t="s">
        <v>801</v>
      </c>
      <c r="D61" s="33" t="s">
        <v>216</v>
      </c>
      <c r="E61" s="33"/>
      <c r="F61" s="33">
        <v>24.178581000000001</v>
      </c>
      <c r="G61" s="33">
        <v>26.924842999999999</v>
      </c>
      <c r="H61" s="33">
        <v>29.074096999999998</v>
      </c>
      <c r="I61" s="33">
        <v>30.763141999999998</v>
      </c>
      <c r="J61" s="33">
        <v>32.087752999999999</v>
      </c>
      <c r="K61" s="33">
        <v>33.140427000000003</v>
      </c>
      <c r="L61" s="33">
        <v>33.983406000000002</v>
      </c>
      <c r="M61" s="33">
        <v>34.669654999999999</v>
      </c>
      <c r="N61" s="33">
        <v>35.238093999999997</v>
      </c>
      <c r="O61" s="33">
        <v>35.719619999999999</v>
      </c>
      <c r="P61" s="33">
        <v>36.130470000000003</v>
      </c>
      <c r="Q61" s="33">
        <v>36.483798999999998</v>
      </c>
      <c r="R61" s="33">
        <v>36.783034999999998</v>
      </c>
      <c r="S61" s="33">
        <v>37.032639000000003</v>
      </c>
      <c r="T61" s="33">
        <v>37.248863</v>
      </c>
      <c r="U61" s="33">
        <v>37.430058000000002</v>
      </c>
      <c r="V61" s="33">
        <v>37.571204999999999</v>
      </c>
      <c r="W61" s="33">
        <v>37.699573999999998</v>
      </c>
      <c r="X61" s="33">
        <v>37.847202000000003</v>
      </c>
      <c r="Y61" s="33">
        <v>37.985191</v>
      </c>
      <c r="Z61" s="33">
        <v>38.116562000000002</v>
      </c>
      <c r="AA61" s="33">
        <v>38.244179000000003</v>
      </c>
      <c r="AB61" s="33">
        <v>38.367130000000003</v>
      </c>
      <c r="AC61" s="33">
        <v>38.485534999999999</v>
      </c>
      <c r="AD61" s="33">
        <v>38.60136</v>
      </c>
      <c r="AE61" s="33">
        <v>38.716251</v>
      </c>
      <c r="AF61" s="33">
        <v>38.829079</v>
      </c>
      <c r="AG61" s="33">
        <v>38.938384999999997</v>
      </c>
      <c r="AH61" s="33">
        <v>39.049194</v>
      </c>
      <c r="AI61" s="33">
        <v>39.16433</v>
      </c>
      <c r="AJ61" s="13">
        <v>1.7000000000000001E-2</v>
      </c>
    </row>
    <row r="62" spans="1:36" x14ac:dyDescent="0.25">
      <c r="A62" s="33" t="s">
        <v>121</v>
      </c>
      <c r="B62" s="33" t="s">
        <v>802</v>
      </c>
      <c r="C62" s="33" t="s">
        <v>803</v>
      </c>
      <c r="D62" s="33" t="s">
        <v>216</v>
      </c>
      <c r="E62" s="33"/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3">
        <v>0</v>
      </c>
      <c r="N62" s="33">
        <v>0</v>
      </c>
      <c r="O62" s="33">
        <v>0</v>
      </c>
      <c r="P62" s="33">
        <v>0</v>
      </c>
      <c r="Q62" s="33">
        <v>0</v>
      </c>
      <c r="R62" s="33">
        <v>0</v>
      </c>
      <c r="S62" s="33">
        <v>0</v>
      </c>
      <c r="T62" s="33">
        <v>0</v>
      </c>
      <c r="U62" s="33">
        <v>0</v>
      </c>
      <c r="V62" s="33">
        <v>0</v>
      </c>
      <c r="W62" s="33">
        <v>0</v>
      </c>
      <c r="X62" s="33">
        <v>0</v>
      </c>
      <c r="Y62" s="33">
        <v>0</v>
      </c>
      <c r="Z62" s="33">
        <v>0</v>
      </c>
      <c r="AA62" s="33">
        <v>0</v>
      </c>
      <c r="AB62" s="33">
        <v>0</v>
      </c>
      <c r="AC62" s="33">
        <v>0</v>
      </c>
      <c r="AD62" s="33">
        <v>0</v>
      </c>
      <c r="AE62" s="33">
        <v>0</v>
      </c>
      <c r="AF62" s="33">
        <v>0</v>
      </c>
      <c r="AG62" s="33">
        <v>0</v>
      </c>
      <c r="AH62" s="33">
        <v>0</v>
      </c>
      <c r="AI62" s="33">
        <v>0</v>
      </c>
      <c r="AJ62" s="33" t="s">
        <v>6</v>
      </c>
    </row>
    <row r="63" spans="1:36" x14ac:dyDescent="0.25">
      <c r="A63" s="33" t="s">
        <v>98</v>
      </c>
      <c r="B63" s="33" t="s">
        <v>804</v>
      </c>
      <c r="C63" s="33" t="s">
        <v>805</v>
      </c>
      <c r="D63" s="33" t="s">
        <v>216</v>
      </c>
      <c r="E63" s="33"/>
      <c r="F63" s="33">
        <v>0</v>
      </c>
      <c r="G63" s="33">
        <v>0</v>
      </c>
      <c r="H63" s="33">
        <v>0</v>
      </c>
      <c r="I63" s="33">
        <v>0</v>
      </c>
      <c r="J63" s="33">
        <v>0</v>
      </c>
      <c r="K63" s="33">
        <v>0</v>
      </c>
      <c r="L63" s="33">
        <v>0</v>
      </c>
      <c r="M63" s="33">
        <v>0</v>
      </c>
      <c r="N63" s="33">
        <v>0</v>
      </c>
      <c r="O63" s="33">
        <v>0</v>
      </c>
      <c r="P63" s="33">
        <v>0</v>
      </c>
      <c r="Q63" s="33">
        <v>0</v>
      </c>
      <c r="R63" s="33">
        <v>0</v>
      </c>
      <c r="S63" s="33">
        <v>0</v>
      </c>
      <c r="T63" s="33">
        <v>0</v>
      </c>
      <c r="U63" s="33">
        <v>0</v>
      </c>
      <c r="V63" s="33">
        <v>0</v>
      </c>
      <c r="W63" s="33">
        <v>0</v>
      </c>
      <c r="X63" s="33">
        <v>0</v>
      </c>
      <c r="Y63" s="33">
        <v>0</v>
      </c>
      <c r="Z63" s="33">
        <v>0</v>
      </c>
      <c r="AA63" s="33">
        <v>0</v>
      </c>
      <c r="AB63" s="33">
        <v>0</v>
      </c>
      <c r="AC63" s="33">
        <v>0</v>
      </c>
      <c r="AD63" s="33">
        <v>0</v>
      </c>
      <c r="AE63" s="33">
        <v>0</v>
      </c>
      <c r="AF63" s="33">
        <v>0</v>
      </c>
      <c r="AG63" s="33">
        <v>0</v>
      </c>
      <c r="AH63" s="33">
        <v>0</v>
      </c>
      <c r="AI63" s="33">
        <v>0</v>
      </c>
      <c r="AJ63" s="33" t="s">
        <v>6</v>
      </c>
    </row>
    <row r="64" spans="1:36" x14ac:dyDescent="0.25">
      <c r="A64" s="33" t="s">
        <v>100</v>
      </c>
      <c r="B64" s="33" t="s">
        <v>806</v>
      </c>
      <c r="C64" s="33" t="s">
        <v>807</v>
      </c>
      <c r="D64" s="33" t="s">
        <v>216</v>
      </c>
      <c r="E64" s="33"/>
      <c r="F64" s="33">
        <v>24.178581000000001</v>
      </c>
      <c r="G64" s="33">
        <v>26.924842999999999</v>
      </c>
      <c r="H64" s="33">
        <v>29.074096999999998</v>
      </c>
      <c r="I64" s="33">
        <v>30.763141999999998</v>
      </c>
      <c r="J64" s="33">
        <v>32.087752999999999</v>
      </c>
      <c r="K64" s="33">
        <v>33.140427000000003</v>
      </c>
      <c r="L64" s="33">
        <v>33.983406000000002</v>
      </c>
      <c r="M64" s="33">
        <v>34.669654999999999</v>
      </c>
      <c r="N64" s="33">
        <v>35.238093999999997</v>
      </c>
      <c r="O64" s="33">
        <v>35.719619999999999</v>
      </c>
      <c r="P64" s="33">
        <v>36.130470000000003</v>
      </c>
      <c r="Q64" s="33">
        <v>36.483798999999998</v>
      </c>
      <c r="R64" s="33">
        <v>36.783034999999998</v>
      </c>
      <c r="S64" s="33">
        <v>37.032639000000003</v>
      </c>
      <c r="T64" s="33">
        <v>37.248863</v>
      </c>
      <c r="U64" s="33">
        <v>37.430058000000002</v>
      </c>
      <c r="V64" s="33">
        <v>37.571204999999999</v>
      </c>
      <c r="W64" s="33">
        <v>37.699573999999998</v>
      </c>
      <c r="X64" s="33">
        <v>37.847202000000003</v>
      </c>
      <c r="Y64" s="33">
        <v>37.985191</v>
      </c>
      <c r="Z64" s="33">
        <v>38.116562000000002</v>
      </c>
      <c r="AA64" s="33">
        <v>38.244179000000003</v>
      </c>
      <c r="AB64" s="33">
        <v>38.367130000000003</v>
      </c>
      <c r="AC64" s="33">
        <v>38.485534999999999</v>
      </c>
      <c r="AD64" s="33">
        <v>38.60136</v>
      </c>
      <c r="AE64" s="33">
        <v>38.716251</v>
      </c>
      <c r="AF64" s="33">
        <v>38.829079</v>
      </c>
      <c r="AG64" s="33">
        <v>38.938384999999997</v>
      </c>
      <c r="AH64" s="33">
        <v>39.049194</v>
      </c>
      <c r="AI64" s="33">
        <v>39.16433</v>
      </c>
      <c r="AJ64" s="13">
        <v>1.7000000000000001E-2</v>
      </c>
    </row>
    <row r="65" spans="1:36" x14ac:dyDescent="0.25">
      <c r="A65" s="33" t="s">
        <v>102</v>
      </c>
      <c r="B65" s="33" t="s">
        <v>808</v>
      </c>
      <c r="C65" s="33" t="s">
        <v>809</v>
      </c>
      <c r="D65" s="33" t="s">
        <v>216</v>
      </c>
      <c r="E65" s="33"/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33">
        <v>0</v>
      </c>
      <c r="AI65" s="33">
        <v>0</v>
      </c>
      <c r="AJ65" s="33" t="s">
        <v>6</v>
      </c>
    </row>
    <row r="66" spans="1:36" x14ac:dyDescent="0.25">
      <c r="A66" s="33" t="s">
        <v>104</v>
      </c>
      <c r="B66" s="33" t="s">
        <v>810</v>
      </c>
      <c r="C66" s="33" t="s">
        <v>811</v>
      </c>
      <c r="D66" s="33" t="s">
        <v>216</v>
      </c>
      <c r="E66" s="33"/>
      <c r="F66" s="33">
        <v>0</v>
      </c>
      <c r="G66" s="33">
        <v>0</v>
      </c>
      <c r="H66" s="33">
        <v>0</v>
      </c>
      <c r="I66" s="33">
        <v>0</v>
      </c>
      <c r="J66" s="33">
        <v>0</v>
      </c>
      <c r="K66" s="33">
        <v>0</v>
      </c>
      <c r="L66" s="33">
        <v>0</v>
      </c>
      <c r="M66" s="33">
        <v>0</v>
      </c>
      <c r="N66" s="33">
        <v>0</v>
      </c>
      <c r="O66" s="33">
        <v>0</v>
      </c>
      <c r="P66" s="33">
        <v>0</v>
      </c>
      <c r="Q66" s="33">
        <v>0</v>
      </c>
      <c r="R66" s="33">
        <v>0</v>
      </c>
      <c r="S66" s="33">
        <v>0</v>
      </c>
      <c r="T66" s="33">
        <v>0</v>
      </c>
      <c r="U66" s="33">
        <v>0</v>
      </c>
      <c r="V66" s="33">
        <v>0</v>
      </c>
      <c r="W66" s="33">
        <v>0</v>
      </c>
      <c r="X66" s="33">
        <v>0</v>
      </c>
      <c r="Y66" s="33">
        <v>0</v>
      </c>
      <c r="Z66" s="33">
        <v>0</v>
      </c>
      <c r="AA66" s="33">
        <v>0</v>
      </c>
      <c r="AB66" s="33">
        <v>0</v>
      </c>
      <c r="AC66" s="33">
        <v>0</v>
      </c>
      <c r="AD66" s="33">
        <v>0</v>
      </c>
      <c r="AE66" s="33">
        <v>0</v>
      </c>
      <c r="AF66" s="33">
        <v>0</v>
      </c>
      <c r="AG66" s="33">
        <v>0</v>
      </c>
      <c r="AH66" s="33">
        <v>0</v>
      </c>
      <c r="AI66" s="33">
        <v>0</v>
      </c>
      <c r="AJ66" s="33" t="s">
        <v>6</v>
      </c>
    </row>
    <row r="67" spans="1:36" x14ac:dyDescent="0.25">
      <c r="A67" s="33" t="s">
        <v>106</v>
      </c>
      <c r="B67" s="33" t="s">
        <v>812</v>
      </c>
      <c r="C67" s="33" t="s">
        <v>813</v>
      </c>
      <c r="D67" s="33" t="s">
        <v>216</v>
      </c>
      <c r="E67" s="33"/>
      <c r="F67" s="33">
        <v>0</v>
      </c>
      <c r="G67" s="33">
        <v>0</v>
      </c>
      <c r="H67" s="33">
        <v>0</v>
      </c>
      <c r="I67" s="33">
        <v>0</v>
      </c>
      <c r="J67" s="33">
        <v>0</v>
      </c>
      <c r="K67" s="33">
        <v>0</v>
      </c>
      <c r="L67" s="33">
        <v>0</v>
      </c>
      <c r="M67" s="33">
        <v>0</v>
      </c>
      <c r="N67" s="33">
        <v>0</v>
      </c>
      <c r="O67" s="33">
        <v>0</v>
      </c>
      <c r="P67" s="33">
        <v>0</v>
      </c>
      <c r="Q67" s="33">
        <v>0</v>
      </c>
      <c r="R67" s="33">
        <v>0</v>
      </c>
      <c r="S67" s="33">
        <v>0</v>
      </c>
      <c r="T67" s="33">
        <v>0</v>
      </c>
      <c r="U67" s="33">
        <v>0</v>
      </c>
      <c r="V67" s="33">
        <v>0</v>
      </c>
      <c r="W67" s="33">
        <v>0</v>
      </c>
      <c r="X67" s="33">
        <v>0</v>
      </c>
      <c r="Y67" s="33">
        <v>0</v>
      </c>
      <c r="Z67" s="33">
        <v>0</v>
      </c>
      <c r="AA67" s="33">
        <v>0</v>
      </c>
      <c r="AB67" s="33">
        <v>0</v>
      </c>
      <c r="AC67" s="33">
        <v>0</v>
      </c>
      <c r="AD67" s="33">
        <v>0</v>
      </c>
      <c r="AE67" s="33">
        <v>0</v>
      </c>
      <c r="AF67" s="33">
        <v>0</v>
      </c>
      <c r="AG67" s="33">
        <v>0</v>
      </c>
      <c r="AH67" s="33">
        <v>0</v>
      </c>
      <c r="AI67" s="33">
        <v>0</v>
      </c>
      <c r="AJ67" s="33" t="s">
        <v>6</v>
      </c>
    </row>
    <row r="68" spans="1:36" x14ac:dyDescent="0.25">
      <c r="A68" s="33" t="s">
        <v>108</v>
      </c>
      <c r="B68" s="33" t="s">
        <v>814</v>
      </c>
      <c r="C68" s="33" t="s">
        <v>815</v>
      </c>
      <c r="D68" s="33" t="s">
        <v>216</v>
      </c>
      <c r="E68" s="33"/>
      <c r="F68" s="33">
        <v>0</v>
      </c>
      <c r="G68" s="33">
        <v>0</v>
      </c>
      <c r="H68" s="33">
        <v>0</v>
      </c>
      <c r="I68" s="33">
        <v>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3">
        <v>0</v>
      </c>
      <c r="P68" s="33">
        <v>0</v>
      </c>
      <c r="Q68" s="33">
        <v>0</v>
      </c>
      <c r="R68" s="33"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0</v>
      </c>
      <c r="Z68" s="33">
        <v>0</v>
      </c>
      <c r="AA68" s="33">
        <v>0</v>
      </c>
      <c r="AB68" s="33">
        <v>0</v>
      </c>
      <c r="AC68" s="33">
        <v>0</v>
      </c>
      <c r="AD68" s="33">
        <v>0</v>
      </c>
      <c r="AE68" s="33">
        <v>0</v>
      </c>
      <c r="AF68" s="33">
        <v>0</v>
      </c>
      <c r="AG68" s="33">
        <v>0</v>
      </c>
      <c r="AH68" s="33">
        <v>0</v>
      </c>
      <c r="AI68" s="33">
        <v>0</v>
      </c>
      <c r="AJ68" s="33" t="s">
        <v>6</v>
      </c>
    </row>
    <row r="69" spans="1:36" x14ac:dyDescent="0.25">
      <c r="A69" s="33" t="s">
        <v>179</v>
      </c>
      <c r="B69" s="33" t="s">
        <v>816</v>
      </c>
      <c r="C69" s="33" t="s">
        <v>817</v>
      </c>
      <c r="D69" s="33" t="s">
        <v>216</v>
      </c>
      <c r="E69" s="33"/>
      <c r="F69" s="33">
        <v>76.004249999999999</v>
      </c>
      <c r="G69" s="33">
        <v>90.584778</v>
      </c>
      <c r="H69" s="33">
        <v>95.595496999999995</v>
      </c>
      <c r="I69" s="33">
        <v>96.881202999999999</v>
      </c>
      <c r="J69" s="33">
        <v>96.912132</v>
      </c>
      <c r="K69" s="33">
        <v>96.384124999999997</v>
      </c>
      <c r="L69" s="33">
        <v>95.658812999999995</v>
      </c>
      <c r="M69" s="33">
        <v>94.939873000000006</v>
      </c>
      <c r="N69" s="33">
        <v>94.221725000000006</v>
      </c>
      <c r="O69" s="33">
        <v>93.487572</v>
      </c>
      <c r="P69" s="33">
        <v>92.748778999999999</v>
      </c>
      <c r="Q69" s="33">
        <v>92.077988000000005</v>
      </c>
      <c r="R69" s="33">
        <v>91.514435000000006</v>
      </c>
      <c r="S69" s="33">
        <v>91.065262000000004</v>
      </c>
      <c r="T69" s="33">
        <v>90.663016999999996</v>
      </c>
      <c r="U69" s="33">
        <v>90.385993999999997</v>
      </c>
      <c r="V69" s="33">
        <v>90.364883000000006</v>
      </c>
      <c r="W69" s="33">
        <v>90.293182000000002</v>
      </c>
      <c r="X69" s="33">
        <v>89.853370999999996</v>
      </c>
      <c r="Y69" s="33">
        <v>89.406929000000005</v>
      </c>
      <c r="Z69" s="33">
        <v>88.892707999999999</v>
      </c>
      <c r="AA69" s="33">
        <v>88.349616999999995</v>
      </c>
      <c r="AB69" s="33">
        <v>87.795708000000005</v>
      </c>
      <c r="AC69" s="33">
        <v>87.232451999999995</v>
      </c>
      <c r="AD69" s="33">
        <v>86.669685000000001</v>
      </c>
      <c r="AE69" s="33">
        <v>86.110457999999994</v>
      </c>
      <c r="AF69" s="33">
        <v>85.530379999999994</v>
      </c>
      <c r="AG69" s="33">
        <v>84.934639000000004</v>
      </c>
      <c r="AH69" s="33">
        <v>84.324180999999996</v>
      </c>
      <c r="AI69" s="33">
        <v>83.708008000000007</v>
      </c>
      <c r="AJ69" s="13">
        <v>3.0000000000000001E-3</v>
      </c>
    </row>
    <row r="70" spans="1:36" x14ac:dyDescent="0.25">
      <c r="A70" s="33" t="s">
        <v>121</v>
      </c>
      <c r="B70" s="33" t="s">
        <v>818</v>
      </c>
      <c r="C70" s="33" t="s">
        <v>819</v>
      </c>
      <c r="D70" s="33" t="s">
        <v>216</v>
      </c>
      <c r="E70" s="33"/>
      <c r="F70" s="33">
        <v>4.5475580000000004</v>
      </c>
      <c r="G70" s="33">
        <v>5.4199539999999997</v>
      </c>
      <c r="H70" s="33">
        <v>5.71976</v>
      </c>
      <c r="I70" s="33">
        <v>5.7966879999999996</v>
      </c>
      <c r="J70" s="33">
        <v>5.7985379999999997</v>
      </c>
      <c r="K70" s="33">
        <v>5.7669459999999999</v>
      </c>
      <c r="L70" s="33">
        <v>5.7235480000000001</v>
      </c>
      <c r="M70" s="33">
        <v>5.6805320000000004</v>
      </c>
      <c r="N70" s="33">
        <v>5.6375630000000001</v>
      </c>
      <c r="O70" s="33">
        <v>5.5936370000000002</v>
      </c>
      <c r="P70" s="33">
        <v>5.5494329999999996</v>
      </c>
      <c r="Q70" s="33">
        <v>5.509296</v>
      </c>
      <c r="R70" s="33">
        <v>5.4755770000000004</v>
      </c>
      <c r="S70" s="33">
        <v>5.4487030000000001</v>
      </c>
      <c r="T70" s="33">
        <v>5.4246350000000003</v>
      </c>
      <c r="U70" s="33">
        <v>5.4080599999999999</v>
      </c>
      <c r="V70" s="33">
        <v>5.4067959999999999</v>
      </c>
      <c r="W70" s="33">
        <v>5.4025069999999999</v>
      </c>
      <c r="X70" s="33">
        <v>5.3761910000000004</v>
      </c>
      <c r="Y70" s="33">
        <v>5.3494789999999997</v>
      </c>
      <c r="Z70" s="33">
        <v>5.3187119999999997</v>
      </c>
      <c r="AA70" s="33">
        <v>5.2862179999999999</v>
      </c>
      <c r="AB70" s="33">
        <v>5.2530749999999999</v>
      </c>
      <c r="AC70" s="33">
        <v>5.2193740000000002</v>
      </c>
      <c r="AD70" s="33">
        <v>5.185702</v>
      </c>
      <c r="AE70" s="33">
        <v>5.1522420000000002</v>
      </c>
      <c r="AF70" s="33">
        <v>5.117534</v>
      </c>
      <c r="AG70" s="33">
        <v>5.0818890000000003</v>
      </c>
      <c r="AH70" s="33">
        <v>5.0453640000000002</v>
      </c>
      <c r="AI70" s="33">
        <v>5.0084960000000001</v>
      </c>
      <c r="AJ70" s="13">
        <v>3.0000000000000001E-3</v>
      </c>
    </row>
    <row r="71" spans="1:36" x14ac:dyDescent="0.25">
      <c r="A71" s="33" t="s">
        <v>98</v>
      </c>
      <c r="B71" s="33" t="s">
        <v>820</v>
      </c>
      <c r="C71" s="33" t="s">
        <v>821</v>
      </c>
      <c r="D71" s="33" t="s">
        <v>216</v>
      </c>
      <c r="E71" s="33"/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  <c r="O71" s="33">
        <v>0</v>
      </c>
      <c r="P71" s="33">
        <v>0</v>
      </c>
      <c r="Q71" s="33">
        <v>0</v>
      </c>
      <c r="R71" s="33">
        <v>0</v>
      </c>
      <c r="S71" s="33">
        <v>0</v>
      </c>
      <c r="T71" s="33">
        <v>0</v>
      </c>
      <c r="U71" s="33">
        <v>0</v>
      </c>
      <c r="V71" s="33">
        <v>0</v>
      </c>
      <c r="W71" s="33">
        <v>0</v>
      </c>
      <c r="X71" s="33">
        <v>0</v>
      </c>
      <c r="Y71" s="33">
        <v>0</v>
      </c>
      <c r="Z71" s="33">
        <v>0</v>
      </c>
      <c r="AA71" s="33">
        <v>0</v>
      </c>
      <c r="AB71" s="33">
        <v>0</v>
      </c>
      <c r="AC71" s="33">
        <v>0</v>
      </c>
      <c r="AD71" s="33">
        <v>0</v>
      </c>
      <c r="AE71" s="33">
        <v>0</v>
      </c>
      <c r="AF71" s="33">
        <v>0</v>
      </c>
      <c r="AG71" s="33">
        <v>0</v>
      </c>
      <c r="AH71" s="33">
        <v>0</v>
      </c>
      <c r="AI71" s="33">
        <v>0</v>
      </c>
      <c r="AJ71" s="33" t="s">
        <v>6</v>
      </c>
    </row>
    <row r="72" spans="1:36" x14ac:dyDescent="0.25">
      <c r="A72" s="33" t="s">
        <v>100</v>
      </c>
      <c r="B72" s="33" t="s">
        <v>822</v>
      </c>
      <c r="C72" s="33" t="s">
        <v>823</v>
      </c>
      <c r="D72" s="33" t="s">
        <v>216</v>
      </c>
      <c r="E72" s="33"/>
      <c r="F72" s="33">
        <v>66.868446000000006</v>
      </c>
      <c r="G72" s="33">
        <v>79.684151</v>
      </c>
      <c r="H72" s="33">
        <v>84.079987000000003</v>
      </c>
      <c r="I72" s="33">
        <v>85.195198000000005</v>
      </c>
      <c r="J72" s="33">
        <v>85.205710999999994</v>
      </c>
      <c r="K72" s="33">
        <v>84.724472000000006</v>
      </c>
      <c r="L72" s="33">
        <v>84.069526999999994</v>
      </c>
      <c r="M72" s="33">
        <v>83.420165999999995</v>
      </c>
      <c r="N72" s="33">
        <v>82.771552999999997</v>
      </c>
      <c r="O72" s="33">
        <v>82.109200000000001</v>
      </c>
      <c r="P72" s="33">
        <v>81.442466999999994</v>
      </c>
      <c r="Q72" s="33">
        <v>80.839088000000004</v>
      </c>
      <c r="R72" s="33">
        <v>80.329909999999998</v>
      </c>
      <c r="S72" s="33">
        <v>79.921242000000007</v>
      </c>
      <c r="T72" s="33">
        <v>79.553916999999998</v>
      </c>
      <c r="U72" s="33">
        <v>79.296088999999995</v>
      </c>
      <c r="V72" s="33">
        <v>79.262198999999995</v>
      </c>
      <c r="W72" s="33">
        <v>79.183548000000002</v>
      </c>
      <c r="X72" s="33">
        <v>78.781882999999993</v>
      </c>
      <c r="Y72" s="33">
        <v>78.373795000000001</v>
      </c>
      <c r="Z72" s="33">
        <v>77.905974999999998</v>
      </c>
      <c r="AA72" s="33">
        <v>77.412612999999993</v>
      </c>
      <c r="AB72" s="33">
        <v>76.908874999999995</v>
      </c>
      <c r="AC72" s="33">
        <v>76.396163999999999</v>
      </c>
      <c r="AD72" s="33">
        <v>75.883728000000005</v>
      </c>
      <c r="AE72" s="33">
        <v>75.373856000000004</v>
      </c>
      <c r="AF72" s="33">
        <v>74.845817999999994</v>
      </c>
      <c r="AG72" s="33">
        <v>74.304291000000006</v>
      </c>
      <c r="AH72" s="33">
        <v>73.749793999999994</v>
      </c>
      <c r="AI72" s="33">
        <v>73.190712000000005</v>
      </c>
      <c r="AJ72" s="13">
        <v>3.0000000000000001E-3</v>
      </c>
    </row>
    <row r="73" spans="1:36" x14ac:dyDescent="0.25">
      <c r="A73" s="33" t="s">
        <v>102</v>
      </c>
      <c r="B73" s="33" t="s">
        <v>824</v>
      </c>
      <c r="C73" s="33" t="s">
        <v>825</v>
      </c>
      <c r="D73" s="33" t="s">
        <v>216</v>
      </c>
      <c r="E73" s="33"/>
      <c r="F73" s="33">
        <v>0.87020200000000003</v>
      </c>
      <c r="G73" s="33">
        <v>1.0493619999999999</v>
      </c>
      <c r="H73" s="33">
        <v>1.119324</v>
      </c>
      <c r="I73" s="33">
        <v>1.1499900000000001</v>
      </c>
      <c r="J73" s="33">
        <v>1.167044</v>
      </c>
      <c r="K73" s="33">
        <v>1.1776949999999999</v>
      </c>
      <c r="L73" s="33">
        <v>1.1862090000000001</v>
      </c>
      <c r="M73" s="33">
        <v>1.19482</v>
      </c>
      <c r="N73" s="33">
        <v>1.2033750000000001</v>
      </c>
      <c r="O73" s="33">
        <v>1.2114279999999999</v>
      </c>
      <c r="P73" s="33">
        <v>1.219713</v>
      </c>
      <c r="Q73" s="33">
        <v>1.225241</v>
      </c>
      <c r="R73" s="33">
        <v>1.232151</v>
      </c>
      <c r="S73" s="33">
        <v>1.240502</v>
      </c>
      <c r="T73" s="33">
        <v>1.2493190000000001</v>
      </c>
      <c r="U73" s="33">
        <v>1.2602599999999999</v>
      </c>
      <c r="V73" s="33">
        <v>1.2753319999999999</v>
      </c>
      <c r="W73" s="33">
        <v>1.2900860000000001</v>
      </c>
      <c r="X73" s="33">
        <v>1.299763</v>
      </c>
      <c r="Y73" s="33">
        <v>1.3099609999999999</v>
      </c>
      <c r="Z73" s="33">
        <v>1.3194779999999999</v>
      </c>
      <c r="AA73" s="33">
        <v>1.3288230000000001</v>
      </c>
      <c r="AB73" s="33">
        <v>1.338883</v>
      </c>
      <c r="AC73" s="33">
        <v>1.3495919999999999</v>
      </c>
      <c r="AD73" s="33">
        <v>1.3604689999999999</v>
      </c>
      <c r="AE73" s="33">
        <v>1.3719239999999999</v>
      </c>
      <c r="AF73" s="33">
        <v>1.382973</v>
      </c>
      <c r="AG73" s="33">
        <v>1.3935500000000001</v>
      </c>
      <c r="AH73" s="33">
        <v>1.403972</v>
      </c>
      <c r="AI73" s="33">
        <v>1.413888</v>
      </c>
      <c r="AJ73" s="13">
        <v>1.7000000000000001E-2</v>
      </c>
    </row>
    <row r="74" spans="1:36" x14ac:dyDescent="0.25">
      <c r="A74" s="33" t="s">
        <v>104</v>
      </c>
      <c r="B74" s="33" t="s">
        <v>826</v>
      </c>
      <c r="C74" s="33" t="s">
        <v>827</v>
      </c>
      <c r="D74" s="33" t="s">
        <v>216</v>
      </c>
      <c r="E74" s="33"/>
      <c r="F74" s="33">
        <v>3.718048</v>
      </c>
      <c r="G74" s="33">
        <v>4.4313130000000003</v>
      </c>
      <c r="H74" s="33">
        <v>4.6764320000000001</v>
      </c>
      <c r="I74" s="33">
        <v>4.7393270000000003</v>
      </c>
      <c r="J74" s="33">
        <v>4.7408400000000004</v>
      </c>
      <c r="K74" s="33">
        <v>4.7150109999999996</v>
      </c>
      <c r="L74" s="33">
        <v>4.6795289999999996</v>
      </c>
      <c r="M74" s="33">
        <v>4.6443589999999997</v>
      </c>
      <c r="N74" s="33">
        <v>4.6092269999999997</v>
      </c>
      <c r="O74" s="33">
        <v>4.5733139999999999</v>
      </c>
      <c r="P74" s="33">
        <v>4.5371740000000003</v>
      </c>
      <c r="Q74" s="33">
        <v>4.5043579999999999</v>
      </c>
      <c r="R74" s="33">
        <v>4.4767890000000001</v>
      </c>
      <c r="S74" s="33">
        <v>4.4548170000000002</v>
      </c>
      <c r="T74" s="33">
        <v>4.4351399999999996</v>
      </c>
      <c r="U74" s="33">
        <v>4.4215879999999999</v>
      </c>
      <c r="V74" s="33">
        <v>4.4205550000000002</v>
      </c>
      <c r="W74" s="33">
        <v>4.4170480000000003</v>
      </c>
      <c r="X74" s="33">
        <v>4.3955320000000002</v>
      </c>
      <c r="Y74" s="33">
        <v>4.3736930000000003</v>
      </c>
      <c r="Z74" s="33">
        <v>4.3485379999999996</v>
      </c>
      <c r="AA74" s="33">
        <v>4.3219709999999996</v>
      </c>
      <c r="AB74" s="33">
        <v>4.2948740000000001</v>
      </c>
      <c r="AC74" s="33">
        <v>4.2673199999999998</v>
      </c>
      <c r="AD74" s="33">
        <v>4.239789</v>
      </c>
      <c r="AE74" s="33">
        <v>4.2124329999999999</v>
      </c>
      <c r="AF74" s="33">
        <v>4.184056</v>
      </c>
      <c r="AG74" s="33">
        <v>4.1549129999999996</v>
      </c>
      <c r="AH74" s="33">
        <v>4.125051</v>
      </c>
      <c r="AI74" s="33">
        <v>4.0949080000000002</v>
      </c>
      <c r="AJ74" s="13">
        <v>3.0000000000000001E-3</v>
      </c>
    </row>
    <row r="75" spans="1:36" x14ac:dyDescent="0.25">
      <c r="A75" s="33" t="s">
        <v>106</v>
      </c>
      <c r="B75" s="33" t="s">
        <v>828</v>
      </c>
      <c r="C75" s="33" t="s">
        <v>829</v>
      </c>
      <c r="D75" s="33" t="s">
        <v>216</v>
      </c>
      <c r="E75" s="33"/>
      <c r="F75" s="33">
        <v>0</v>
      </c>
      <c r="G75" s="33">
        <v>0</v>
      </c>
      <c r="H75" s="33">
        <v>0</v>
      </c>
      <c r="I75" s="33">
        <v>0</v>
      </c>
      <c r="J75" s="33">
        <v>0</v>
      </c>
      <c r="K75" s="33">
        <v>0</v>
      </c>
      <c r="L75" s="33">
        <v>0</v>
      </c>
      <c r="M75" s="33">
        <v>0</v>
      </c>
      <c r="N75" s="33">
        <v>0</v>
      </c>
      <c r="O75" s="33">
        <v>0</v>
      </c>
      <c r="P75" s="33">
        <v>0</v>
      </c>
      <c r="Q75" s="33">
        <v>0</v>
      </c>
      <c r="R75" s="33">
        <v>0</v>
      </c>
      <c r="S75" s="33">
        <v>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0</v>
      </c>
      <c r="AD75" s="33">
        <v>0</v>
      </c>
      <c r="AE75" s="33">
        <v>0</v>
      </c>
      <c r="AF75" s="33">
        <v>0</v>
      </c>
      <c r="AG75" s="33">
        <v>0</v>
      </c>
      <c r="AH75" s="33">
        <v>0</v>
      </c>
      <c r="AI75" s="33">
        <v>0</v>
      </c>
      <c r="AJ75" s="33" t="s">
        <v>6</v>
      </c>
    </row>
    <row r="76" spans="1:36" x14ac:dyDescent="0.25">
      <c r="A76" s="33" t="s">
        <v>108</v>
      </c>
      <c r="B76" s="33" t="s">
        <v>830</v>
      </c>
      <c r="C76" s="33" t="s">
        <v>831</v>
      </c>
      <c r="D76" s="33" t="s">
        <v>216</v>
      </c>
      <c r="E76" s="33"/>
      <c r="F76" s="33">
        <v>0</v>
      </c>
      <c r="G76" s="33">
        <v>0</v>
      </c>
      <c r="H76" s="33">
        <v>0</v>
      </c>
      <c r="I76" s="33">
        <v>0</v>
      </c>
      <c r="J76" s="33">
        <v>0</v>
      </c>
      <c r="K76" s="33">
        <v>0</v>
      </c>
      <c r="L76" s="33">
        <v>0</v>
      </c>
      <c r="M76" s="33">
        <v>0</v>
      </c>
      <c r="N76" s="33">
        <v>0</v>
      </c>
      <c r="O76" s="33">
        <v>0</v>
      </c>
      <c r="P76" s="33">
        <v>0</v>
      </c>
      <c r="Q76" s="33">
        <v>0</v>
      </c>
      <c r="R76" s="33">
        <v>0</v>
      </c>
      <c r="S76" s="33">
        <v>0</v>
      </c>
      <c r="T76" s="33">
        <v>0</v>
      </c>
      <c r="U76" s="33">
        <v>0</v>
      </c>
      <c r="V76" s="33">
        <v>0</v>
      </c>
      <c r="W76" s="33">
        <v>0</v>
      </c>
      <c r="X76" s="33">
        <v>0</v>
      </c>
      <c r="Y76" s="33">
        <v>0</v>
      </c>
      <c r="Z76" s="33">
        <v>0</v>
      </c>
      <c r="AA76" s="33">
        <v>0</v>
      </c>
      <c r="AB76" s="33">
        <v>0</v>
      </c>
      <c r="AC76" s="33">
        <v>0</v>
      </c>
      <c r="AD76" s="33">
        <v>0</v>
      </c>
      <c r="AE76" s="33">
        <v>0</v>
      </c>
      <c r="AF76" s="33">
        <v>0</v>
      </c>
      <c r="AG76" s="33">
        <v>0</v>
      </c>
      <c r="AH76" s="33">
        <v>0</v>
      </c>
      <c r="AI76" s="33">
        <v>0</v>
      </c>
      <c r="AJ76" s="33" t="s">
        <v>6</v>
      </c>
    </row>
    <row r="77" spans="1:36" x14ac:dyDescent="0.25">
      <c r="A77" s="33" t="s">
        <v>7</v>
      </c>
      <c r="B77" s="33" t="s">
        <v>832</v>
      </c>
      <c r="C77" s="33" t="s">
        <v>833</v>
      </c>
      <c r="D77" s="33" t="s">
        <v>216</v>
      </c>
      <c r="E77" s="33"/>
      <c r="F77" s="33">
        <v>35.314121</v>
      </c>
      <c r="G77" s="33">
        <v>39.019089000000001</v>
      </c>
      <c r="H77" s="33">
        <v>42.028416</v>
      </c>
      <c r="I77" s="33">
        <v>44.429180000000002</v>
      </c>
      <c r="J77" s="33">
        <v>46.198498000000001</v>
      </c>
      <c r="K77" s="33">
        <v>47.578662999999999</v>
      </c>
      <c r="L77" s="33">
        <v>48.658957999999998</v>
      </c>
      <c r="M77" s="33">
        <v>49.613807999999999</v>
      </c>
      <c r="N77" s="33">
        <v>50.433487</v>
      </c>
      <c r="O77" s="33">
        <v>51.299540999999998</v>
      </c>
      <c r="P77" s="33">
        <v>52.026024</v>
      </c>
      <c r="Q77" s="33">
        <v>53.005603999999998</v>
      </c>
      <c r="R77" s="33">
        <v>53.743752000000001</v>
      </c>
      <c r="S77" s="33">
        <v>54.263027000000001</v>
      </c>
      <c r="T77" s="33">
        <v>54.699905000000001</v>
      </c>
      <c r="U77" s="33">
        <v>55.121367999999997</v>
      </c>
      <c r="V77" s="33">
        <v>55.597144999999998</v>
      </c>
      <c r="W77" s="33">
        <v>56.099808000000003</v>
      </c>
      <c r="X77" s="33">
        <v>56.587775999999998</v>
      </c>
      <c r="Y77" s="33">
        <v>57.243800999999998</v>
      </c>
      <c r="Z77" s="33">
        <v>57.751842000000003</v>
      </c>
      <c r="AA77" s="33">
        <v>58.300919</v>
      </c>
      <c r="AB77" s="33">
        <v>58.858809999999998</v>
      </c>
      <c r="AC77" s="33">
        <v>59.385776999999997</v>
      </c>
      <c r="AD77" s="33">
        <v>59.993473000000002</v>
      </c>
      <c r="AE77" s="33">
        <v>60.713799000000002</v>
      </c>
      <c r="AF77" s="33">
        <v>61.410468999999999</v>
      </c>
      <c r="AG77" s="33">
        <v>62.034767000000002</v>
      </c>
      <c r="AH77" s="33">
        <v>62.698760999999998</v>
      </c>
      <c r="AI77" s="33">
        <v>63.409408999999997</v>
      </c>
      <c r="AJ77" s="13">
        <v>0.02</v>
      </c>
    </row>
    <row r="78" spans="1:36" x14ac:dyDescent="0.25">
      <c r="A78" s="33" t="s">
        <v>189</v>
      </c>
      <c r="B78" s="33" t="s">
        <v>834</v>
      </c>
      <c r="C78" s="33" t="s">
        <v>835</v>
      </c>
      <c r="D78" s="33" t="s">
        <v>216</v>
      </c>
      <c r="E78" s="33"/>
      <c r="F78" s="33">
        <v>6.5344540000000002</v>
      </c>
      <c r="G78" s="33">
        <v>7.6785750000000004</v>
      </c>
      <c r="H78" s="33">
        <v>8.5713980000000003</v>
      </c>
      <c r="I78" s="33">
        <v>9.2706470000000003</v>
      </c>
      <c r="J78" s="33">
        <v>9.8205419999999997</v>
      </c>
      <c r="K78" s="33">
        <v>10.258274</v>
      </c>
      <c r="L78" s="33">
        <v>10.610773</v>
      </c>
      <c r="M78" s="33">
        <v>10.897169999999999</v>
      </c>
      <c r="N78" s="33">
        <v>11.134333</v>
      </c>
      <c r="O78" s="33">
        <v>11.334555</v>
      </c>
      <c r="P78" s="33">
        <v>11.506138999999999</v>
      </c>
      <c r="Q78" s="33">
        <v>11.653103</v>
      </c>
      <c r="R78" s="33">
        <v>11.779125000000001</v>
      </c>
      <c r="S78" s="33">
        <v>11.888125</v>
      </c>
      <c r="T78" s="33">
        <v>11.984515</v>
      </c>
      <c r="U78" s="33">
        <v>12.067968</v>
      </c>
      <c r="V78" s="33">
        <v>12.136265</v>
      </c>
      <c r="W78" s="33">
        <v>12.199247</v>
      </c>
      <c r="X78" s="33">
        <v>12.267393999999999</v>
      </c>
      <c r="Y78" s="33">
        <v>12.331454000000001</v>
      </c>
      <c r="Z78" s="33">
        <v>12.394022</v>
      </c>
      <c r="AA78" s="33">
        <v>12.454836999999999</v>
      </c>
      <c r="AB78" s="33">
        <v>12.513719999999999</v>
      </c>
      <c r="AC78" s="33">
        <v>12.570817</v>
      </c>
      <c r="AD78" s="33">
        <v>12.626192</v>
      </c>
      <c r="AE78" s="33">
        <v>12.680126</v>
      </c>
      <c r="AF78" s="33">
        <v>12.733771000000001</v>
      </c>
      <c r="AG78" s="33">
        <v>12.786973</v>
      </c>
      <c r="AH78" s="33">
        <v>12.839748</v>
      </c>
      <c r="AI78" s="33">
        <v>12.892039</v>
      </c>
      <c r="AJ78" s="13">
        <v>2.4E-2</v>
      </c>
    </row>
    <row r="79" spans="1:36" x14ac:dyDescent="0.25">
      <c r="A79" s="33" t="s">
        <v>106</v>
      </c>
      <c r="B79" s="33" t="s">
        <v>836</v>
      </c>
      <c r="C79" s="33" t="s">
        <v>837</v>
      </c>
      <c r="D79" s="33" t="s">
        <v>216</v>
      </c>
      <c r="E79" s="33"/>
      <c r="F79" s="33">
        <v>1.0154570000000001</v>
      </c>
      <c r="G79" s="33">
        <v>1.193254</v>
      </c>
      <c r="H79" s="33">
        <v>1.3319989999999999</v>
      </c>
      <c r="I79" s="33">
        <v>1.4406620000000001</v>
      </c>
      <c r="J79" s="33">
        <v>1.526116</v>
      </c>
      <c r="K79" s="33">
        <v>1.5941399999999999</v>
      </c>
      <c r="L79" s="33">
        <v>1.6489180000000001</v>
      </c>
      <c r="M79" s="33">
        <v>1.693424</v>
      </c>
      <c r="N79" s="33">
        <v>1.73028</v>
      </c>
      <c r="O79" s="33">
        <v>1.761395</v>
      </c>
      <c r="P79" s="33">
        <v>1.7880579999999999</v>
      </c>
      <c r="Q79" s="33">
        <v>1.810897</v>
      </c>
      <c r="R79" s="33">
        <v>1.830481</v>
      </c>
      <c r="S79" s="33">
        <v>1.8474200000000001</v>
      </c>
      <c r="T79" s="33">
        <v>1.862398</v>
      </c>
      <c r="U79" s="33">
        <v>1.875367</v>
      </c>
      <c r="V79" s="33">
        <v>1.8859809999999999</v>
      </c>
      <c r="W79" s="33">
        <v>1.8957679999999999</v>
      </c>
      <c r="X79" s="33">
        <v>1.906358</v>
      </c>
      <c r="Y79" s="33">
        <v>1.9163129999999999</v>
      </c>
      <c r="Z79" s="33">
        <v>1.9260360000000001</v>
      </c>
      <c r="AA79" s="33">
        <v>1.935487</v>
      </c>
      <c r="AB79" s="33">
        <v>1.9446369999999999</v>
      </c>
      <c r="AC79" s="33">
        <v>1.9535100000000001</v>
      </c>
      <c r="AD79" s="33">
        <v>1.9621150000000001</v>
      </c>
      <c r="AE79" s="33">
        <v>1.970496</v>
      </c>
      <c r="AF79" s="33">
        <v>1.9788330000000001</v>
      </c>
      <c r="AG79" s="33">
        <v>1.987101</v>
      </c>
      <c r="AH79" s="33">
        <v>1.9953019999999999</v>
      </c>
      <c r="AI79" s="33">
        <v>2.003428</v>
      </c>
      <c r="AJ79" s="13">
        <v>2.4E-2</v>
      </c>
    </row>
    <row r="80" spans="1:36" x14ac:dyDescent="0.25">
      <c r="A80" s="33" t="s">
        <v>192</v>
      </c>
      <c r="B80" s="33" t="s">
        <v>838</v>
      </c>
      <c r="C80" s="33" t="s">
        <v>839</v>
      </c>
      <c r="D80" s="33" t="s">
        <v>216</v>
      </c>
      <c r="E80" s="33"/>
      <c r="F80" s="33">
        <v>5.5189979999999998</v>
      </c>
      <c r="G80" s="33">
        <v>6.485322</v>
      </c>
      <c r="H80" s="33">
        <v>7.2393989999999997</v>
      </c>
      <c r="I80" s="33">
        <v>7.8299849999999998</v>
      </c>
      <c r="J80" s="33">
        <v>8.2944259999999996</v>
      </c>
      <c r="K80" s="33">
        <v>8.6641340000000007</v>
      </c>
      <c r="L80" s="33">
        <v>8.9618549999999999</v>
      </c>
      <c r="M80" s="33">
        <v>9.2037460000000006</v>
      </c>
      <c r="N80" s="33">
        <v>9.4040529999999993</v>
      </c>
      <c r="O80" s="33">
        <v>9.5731599999999997</v>
      </c>
      <c r="P80" s="33">
        <v>9.7180809999999997</v>
      </c>
      <c r="Q80" s="33">
        <v>9.8422059999999991</v>
      </c>
      <c r="R80" s="33">
        <v>9.9486450000000008</v>
      </c>
      <c r="S80" s="33">
        <v>10.040706</v>
      </c>
      <c r="T80" s="33">
        <v>10.122116999999999</v>
      </c>
      <c r="U80" s="33">
        <v>10.192601</v>
      </c>
      <c r="V80" s="33">
        <v>10.250284000000001</v>
      </c>
      <c r="W80" s="33">
        <v>10.303478999999999</v>
      </c>
      <c r="X80" s="33">
        <v>10.361036</v>
      </c>
      <c r="Y80" s="33">
        <v>10.415141</v>
      </c>
      <c r="Z80" s="33">
        <v>10.467986</v>
      </c>
      <c r="AA80" s="33">
        <v>10.519349999999999</v>
      </c>
      <c r="AB80" s="33">
        <v>10.569082</v>
      </c>
      <c r="AC80" s="33">
        <v>10.617307</v>
      </c>
      <c r="AD80" s="33">
        <v>10.664077000000001</v>
      </c>
      <c r="AE80" s="33">
        <v>10.709630000000001</v>
      </c>
      <c r="AF80" s="33">
        <v>10.754937999999999</v>
      </c>
      <c r="AG80" s="33">
        <v>10.799872000000001</v>
      </c>
      <c r="AH80" s="33">
        <v>10.844446</v>
      </c>
      <c r="AI80" s="33">
        <v>10.888610999999999</v>
      </c>
      <c r="AJ80" s="13">
        <v>2.4E-2</v>
      </c>
    </row>
    <row r="81" spans="1:36" x14ac:dyDescent="0.25">
      <c r="A81" s="33" t="s">
        <v>134</v>
      </c>
      <c r="B81" s="33" t="s">
        <v>840</v>
      </c>
      <c r="C81" s="33" t="s">
        <v>841</v>
      </c>
      <c r="D81" s="33" t="s">
        <v>216</v>
      </c>
      <c r="E81" s="33"/>
      <c r="F81" s="33">
        <v>0</v>
      </c>
      <c r="G81" s="33">
        <v>0</v>
      </c>
      <c r="H81" s="33">
        <v>0</v>
      </c>
      <c r="I81" s="33">
        <v>0</v>
      </c>
      <c r="J81" s="33">
        <v>0</v>
      </c>
      <c r="K81" s="33">
        <v>0</v>
      </c>
      <c r="L81" s="33">
        <v>0</v>
      </c>
      <c r="M81" s="33">
        <v>0</v>
      </c>
      <c r="N81" s="33">
        <v>0</v>
      </c>
      <c r="O81" s="33">
        <v>0</v>
      </c>
      <c r="P81" s="33">
        <v>0</v>
      </c>
      <c r="Q81" s="33">
        <v>0</v>
      </c>
      <c r="R81" s="33">
        <v>0</v>
      </c>
      <c r="S81" s="33">
        <v>0</v>
      </c>
      <c r="T81" s="33">
        <v>0</v>
      </c>
      <c r="U81" s="33">
        <v>0</v>
      </c>
      <c r="V81" s="33">
        <v>0</v>
      </c>
      <c r="W81" s="33">
        <v>0</v>
      </c>
      <c r="X81" s="33">
        <v>0</v>
      </c>
      <c r="Y81" s="33">
        <v>0</v>
      </c>
      <c r="Z81" s="33">
        <v>0</v>
      </c>
      <c r="AA81" s="33">
        <v>0</v>
      </c>
      <c r="AB81" s="33">
        <v>0</v>
      </c>
      <c r="AC81" s="33">
        <v>0</v>
      </c>
      <c r="AD81" s="33">
        <v>0</v>
      </c>
      <c r="AE81" s="33">
        <v>0</v>
      </c>
      <c r="AF81" s="33">
        <v>0</v>
      </c>
      <c r="AG81" s="33">
        <v>0</v>
      </c>
      <c r="AH81" s="33">
        <v>0</v>
      </c>
      <c r="AI81" s="33">
        <v>0</v>
      </c>
      <c r="AJ81" s="33" t="s">
        <v>6</v>
      </c>
    </row>
    <row r="82" spans="1:36" x14ac:dyDescent="0.25">
      <c r="A82" s="33" t="s">
        <v>136</v>
      </c>
      <c r="B82" s="33" t="s">
        <v>842</v>
      </c>
      <c r="C82" s="33" t="s">
        <v>843</v>
      </c>
      <c r="D82" s="33" t="s">
        <v>216</v>
      </c>
      <c r="E82" s="33"/>
      <c r="F82" s="33">
        <v>0</v>
      </c>
      <c r="G82" s="33">
        <v>0</v>
      </c>
      <c r="H82" s="33">
        <v>0</v>
      </c>
      <c r="I82" s="33">
        <v>0</v>
      </c>
      <c r="J82" s="33">
        <v>0</v>
      </c>
      <c r="K82" s="33">
        <v>0</v>
      </c>
      <c r="L82" s="33">
        <v>0</v>
      </c>
      <c r="M82" s="33">
        <v>0</v>
      </c>
      <c r="N82" s="33">
        <v>0</v>
      </c>
      <c r="O82" s="33">
        <v>0</v>
      </c>
      <c r="P82" s="33">
        <v>0</v>
      </c>
      <c r="Q82" s="33">
        <v>0</v>
      </c>
      <c r="R82" s="33">
        <v>0</v>
      </c>
      <c r="S82" s="33">
        <v>0</v>
      </c>
      <c r="T82" s="33">
        <v>0</v>
      </c>
      <c r="U82" s="33">
        <v>0</v>
      </c>
      <c r="V82" s="33">
        <v>0</v>
      </c>
      <c r="W82" s="33">
        <v>0</v>
      </c>
      <c r="X82" s="33">
        <v>0</v>
      </c>
      <c r="Y82" s="33">
        <v>0</v>
      </c>
      <c r="Z82" s="33">
        <v>0</v>
      </c>
      <c r="AA82" s="33">
        <v>0</v>
      </c>
      <c r="AB82" s="33">
        <v>0</v>
      </c>
      <c r="AC82" s="33">
        <v>0</v>
      </c>
      <c r="AD82" s="33">
        <v>0</v>
      </c>
      <c r="AE82" s="33">
        <v>0</v>
      </c>
      <c r="AF82" s="33">
        <v>0</v>
      </c>
      <c r="AG82" s="33">
        <v>0</v>
      </c>
      <c r="AH82" s="33">
        <v>0</v>
      </c>
      <c r="AI82" s="33">
        <v>0</v>
      </c>
      <c r="AJ82" s="33" t="s">
        <v>6</v>
      </c>
    </row>
    <row r="83" spans="1:36" x14ac:dyDescent="0.25">
      <c r="A83" s="33" t="s">
        <v>196</v>
      </c>
      <c r="B83" s="33" t="s">
        <v>844</v>
      </c>
      <c r="C83" s="33" t="s">
        <v>845</v>
      </c>
      <c r="D83" s="33" t="s">
        <v>216</v>
      </c>
      <c r="E83" s="33"/>
      <c r="F83" s="33">
        <v>12.477963000000001</v>
      </c>
      <c r="G83" s="33">
        <v>13.793504</v>
      </c>
      <c r="H83" s="33">
        <v>14.834682000000001</v>
      </c>
      <c r="I83" s="33">
        <v>15.666634999999999</v>
      </c>
      <c r="J83" s="33">
        <v>16.267980999999999</v>
      </c>
      <c r="K83" s="33">
        <v>16.741019999999999</v>
      </c>
      <c r="L83" s="33">
        <v>17.114504</v>
      </c>
      <c r="M83" s="33">
        <v>17.446342000000001</v>
      </c>
      <c r="N83" s="33">
        <v>17.72954</v>
      </c>
      <c r="O83" s="33">
        <v>18.047923999999998</v>
      </c>
      <c r="P83" s="33">
        <v>18.30442</v>
      </c>
      <c r="Q83" s="33">
        <v>18.707191000000002</v>
      </c>
      <c r="R83" s="33">
        <v>18.982341999999999</v>
      </c>
      <c r="S83" s="33">
        <v>19.165638000000001</v>
      </c>
      <c r="T83" s="33">
        <v>19.309871999999999</v>
      </c>
      <c r="U83" s="33">
        <v>19.448430999999999</v>
      </c>
      <c r="V83" s="33">
        <v>19.614402999999999</v>
      </c>
      <c r="W83" s="33">
        <v>19.795258</v>
      </c>
      <c r="X83" s="33">
        <v>19.957488999999999</v>
      </c>
      <c r="Y83" s="33">
        <v>20.208164</v>
      </c>
      <c r="Z83" s="33">
        <v>20.387131</v>
      </c>
      <c r="AA83" s="33">
        <v>20.583825999999998</v>
      </c>
      <c r="AB83" s="33">
        <v>20.784845000000001</v>
      </c>
      <c r="AC83" s="33">
        <v>20.966197999999999</v>
      </c>
      <c r="AD83" s="33">
        <v>21.179237000000001</v>
      </c>
      <c r="AE83" s="33">
        <v>21.441179000000002</v>
      </c>
      <c r="AF83" s="33">
        <v>21.690435000000001</v>
      </c>
      <c r="AG83" s="33">
        <v>21.909222</v>
      </c>
      <c r="AH83" s="33">
        <v>22.147282000000001</v>
      </c>
      <c r="AI83" s="33">
        <v>22.398439</v>
      </c>
      <c r="AJ83" s="13">
        <v>0.02</v>
      </c>
    </row>
    <row r="84" spans="1:36" x14ac:dyDescent="0.25">
      <c r="A84" s="33" t="s">
        <v>106</v>
      </c>
      <c r="B84" s="33" t="s">
        <v>846</v>
      </c>
      <c r="C84" s="33" t="s">
        <v>847</v>
      </c>
      <c r="D84" s="33" t="s">
        <v>216</v>
      </c>
      <c r="E84" s="33"/>
      <c r="F84" s="33">
        <v>12.477963000000001</v>
      </c>
      <c r="G84" s="33">
        <v>13.793504</v>
      </c>
      <c r="H84" s="33">
        <v>14.834682000000001</v>
      </c>
      <c r="I84" s="33">
        <v>15.666634999999999</v>
      </c>
      <c r="J84" s="33">
        <v>16.267980999999999</v>
      </c>
      <c r="K84" s="33">
        <v>16.741019999999999</v>
      </c>
      <c r="L84" s="33">
        <v>17.114504</v>
      </c>
      <c r="M84" s="33">
        <v>17.446342000000001</v>
      </c>
      <c r="N84" s="33">
        <v>17.72954</v>
      </c>
      <c r="O84" s="33">
        <v>18.047923999999998</v>
      </c>
      <c r="P84" s="33">
        <v>18.30442</v>
      </c>
      <c r="Q84" s="33">
        <v>18.707191000000002</v>
      </c>
      <c r="R84" s="33">
        <v>18.982341999999999</v>
      </c>
      <c r="S84" s="33">
        <v>19.165638000000001</v>
      </c>
      <c r="T84" s="33">
        <v>19.309871999999999</v>
      </c>
      <c r="U84" s="33">
        <v>19.448430999999999</v>
      </c>
      <c r="V84" s="33">
        <v>19.614402999999999</v>
      </c>
      <c r="W84" s="33">
        <v>19.795258</v>
      </c>
      <c r="X84" s="33">
        <v>19.957488999999999</v>
      </c>
      <c r="Y84" s="33">
        <v>20.208164</v>
      </c>
      <c r="Z84" s="33">
        <v>20.387131</v>
      </c>
      <c r="AA84" s="33">
        <v>20.583825999999998</v>
      </c>
      <c r="AB84" s="33">
        <v>20.784845000000001</v>
      </c>
      <c r="AC84" s="33">
        <v>20.966197999999999</v>
      </c>
      <c r="AD84" s="33">
        <v>21.179237000000001</v>
      </c>
      <c r="AE84" s="33">
        <v>21.441179000000002</v>
      </c>
      <c r="AF84" s="33">
        <v>21.690435000000001</v>
      </c>
      <c r="AG84" s="33">
        <v>21.909222</v>
      </c>
      <c r="AH84" s="33">
        <v>22.147282000000001</v>
      </c>
      <c r="AI84" s="33">
        <v>22.398439</v>
      </c>
      <c r="AJ84" s="13">
        <v>0.02</v>
      </c>
    </row>
    <row r="85" spans="1:36" x14ac:dyDescent="0.25">
      <c r="A85" s="33" t="s">
        <v>199</v>
      </c>
      <c r="B85" s="33" t="s">
        <v>848</v>
      </c>
      <c r="C85" s="33" t="s">
        <v>849</v>
      </c>
      <c r="D85" s="33" t="s">
        <v>216</v>
      </c>
      <c r="E85" s="33"/>
      <c r="F85" s="33">
        <v>16.301704000000001</v>
      </c>
      <c r="G85" s="33">
        <v>17.547011999999999</v>
      </c>
      <c r="H85" s="33">
        <v>18.622335</v>
      </c>
      <c r="I85" s="33">
        <v>19.491897999999999</v>
      </c>
      <c r="J85" s="33">
        <v>20.109976</v>
      </c>
      <c r="K85" s="33">
        <v>20.579369</v>
      </c>
      <c r="L85" s="33">
        <v>20.933679999999999</v>
      </c>
      <c r="M85" s="33">
        <v>21.270298</v>
      </c>
      <c r="N85" s="33">
        <v>21.569614000000001</v>
      </c>
      <c r="O85" s="33">
        <v>21.917065000000001</v>
      </c>
      <c r="P85" s="33">
        <v>22.215467</v>
      </c>
      <c r="Q85" s="33">
        <v>22.645309000000001</v>
      </c>
      <c r="R85" s="33">
        <v>22.982285999999998</v>
      </c>
      <c r="S85" s="33">
        <v>23.209263</v>
      </c>
      <c r="T85" s="33">
        <v>23.405518000000001</v>
      </c>
      <c r="U85" s="33">
        <v>23.604969000000001</v>
      </c>
      <c r="V85" s="33">
        <v>23.846478000000001</v>
      </c>
      <c r="W85" s="33">
        <v>24.105305000000001</v>
      </c>
      <c r="X85" s="33">
        <v>24.36289</v>
      </c>
      <c r="Y85" s="33">
        <v>24.704181999999999</v>
      </c>
      <c r="Z85" s="33">
        <v>24.970692</v>
      </c>
      <c r="AA85" s="33">
        <v>25.262255</v>
      </c>
      <c r="AB85" s="33">
        <v>25.560244000000001</v>
      </c>
      <c r="AC85" s="33">
        <v>25.848763999999999</v>
      </c>
      <c r="AD85" s="33">
        <v>26.188046</v>
      </c>
      <c r="AE85" s="33">
        <v>26.592486999999998</v>
      </c>
      <c r="AF85" s="33">
        <v>26.986263000000001</v>
      </c>
      <c r="AG85" s="33">
        <v>27.338573</v>
      </c>
      <c r="AH85" s="33">
        <v>27.711731</v>
      </c>
      <c r="AI85" s="33">
        <v>28.118931</v>
      </c>
      <c r="AJ85" s="13">
        <v>1.9E-2</v>
      </c>
    </row>
    <row r="86" spans="1:36" x14ac:dyDescent="0.25">
      <c r="A86" s="33" t="s">
        <v>106</v>
      </c>
      <c r="B86" s="33" t="s">
        <v>850</v>
      </c>
      <c r="C86" s="33" t="s">
        <v>851</v>
      </c>
      <c r="D86" s="33" t="s">
        <v>216</v>
      </c>
      <c r="E86" s="33"/>
      <c r="F86" s="33">
        <v>5.1457280000000001</v>
      </c>
      <c r="G86" s="33">
        <v>5.4155300000000004</v>
      </c>
      <c r="H86" s="33">
        <v>5.6667259999999997</v>
      </c>
      <c r="I86" s="33">
        <v>5.8826809999999998</v>
      </c>
      <c r="J86" s="33">
        <v>6.0324710000000001</v>
      </c>
      <c r="K86" s="33">
        <v>6.1450709999999997</v>
      </c>
      <c r="L86" s="33">
        <v>6.2252260000000001</v>
      </c>
      <c r="M86" s="33">
        <v>6.3161719999999999</v>
      </c>
      <c r="N86" s="33">
        <v>6.4043400000000004</v>
      </c>
      <c r="O86" s="33">
        <v>6.5122450000000001</v>
      </c>
      <c r="P86" s="33">
        <v>6.6093140000000004</v>
      </c>
      <c r="Q86" s="33">
        <v>6.748399</v>
      </c>
      <c r="R86" s="33">
        <v>6.8689020000000003</v>
      </c>
      <c r="S86" s="33">
        <v>6.9505619999999997</v>
      </c>
      <c r="T86" s="33">
        <v>7.0213859999999997</v>
      </c>
      <c r="U86" s="33">
        <v>7.0946740000000004</v>
      </c>
      <c r="V86" s="33">
        <v>7.185988</v>
      </c>
      <c r="W86" s="33">
        <v>7.2829810000000004</v>
      </c>
      <c r="X86" s="33">
        <v>7.3823730000000003</v>
      </c>
      <c r="Y86" s="33">
        <v>7.5055540000000001</v>
      </c>
      <c r="Z86" s="33">
        <v>7.6054139999999997</v>
      </c>
      <c r="AA86" s="33">
        <v>7.7121620000000002</v>
      </c>
      <c r="AB86" s="33">
        <v>7.8212539999999997</v>
      </c>
      <c r="AC86" s="33">
        <v>7.9291010000000002</v>
      </c>
      <c r="AD86" s="33">
        <v>8.0552329999999994</v>
      </c>
      <c r="AE86" s="33">
        <v>8.2040240000000004</v>
      </c>
      <c r="AF86" s="33">
        <v>8.3485770000000006</v>
      </c>
      <c r="AG86" s="33">
        <v>8.4775720000000003</v>
      </c>
      <c r="AH86" s="33">
        <v>8.6149170000000002</v>
      </c>
      <c r="AI86" s="33">
        <v>8.7713579999999993</v>
      </c>
      <c r="AJ86" s="13">
        <v>1.9E-2</v>
      </c>
    </row>
    <row r="87" spans="1:36" x14ac:dyDescent="0.25">
      <c r="A87" s="33" t="s">
        <v>192</v>
      </c>
      <c r="B87" s="33" t="s">
        <v>852</v>
      </c>
      <c r="C87" s="33" t="s">
        <v>853</v>
      </c>
      <c r="D87" s="33" t="s">
        <v>216</v>
      </c>
      <c r="E87" s="33"/>
      <c r="F87" s="33">
        <v>11.155976000000001</v>
      </c>
      <c r="G87" s="33">
        <v>12.131482999999999</v>
      </c>
      <c r="H87" s="33">
        <v>12.95561</v>
      </c>
      <c r="I87" s="33">
        <v>13.609216999999999</v>
      </c>
      <c r="J87" s="33">
        <v>14.077503999999999</v>
      </c>
      <c r="K87" s="33">
        <v>14.434298999999999</v>
      </c>
      <c r="L87" s="33">
        <v>14.708454</v>
      </c>
      <c r="M87" s="33">
        <v>14.954126</v>
      </c>
      <c r="N87" s="33">
        <v>15.165274</v>
      </c>
      <c r="O87" s="33">
        <v>15.404819</v>
      </c>
      <c r="P87" s="33">
        <v>15.606153000000001</v>
      </c>
      <c r="Q87" s="33">
        <v>15.896910999999999</v>
      </c>
      <c r="R87" s="33">
        <v>16.113384</v>
      </c>
      <c r="S87" s="33">
        <v>16.258700999999999</v>
      </c>
      <c r="T87" s="33">
        <v>16.384132000000001</v>
      </c>
      <c r="U87" s="33">
        <v>16.510296</v>
      </c>
      <c r="V87" s="33">
        <v>16.660488000000001</v>
      </c>
      <c r="W87" s="33">
        <v>16.822323000000001</v>
      </c>
      <c r="X87" s="33">
        <v>16.980516000000001</v>
      </c>
      <c r="Y87" s="33">
        <v>17.198626999999998</v>
      </c>
      <c r="Z87" s="33">
        <v>17.365276000000001</v>
      </c>
      <c r="AA87" s="33">
        <v>17.550093</v>
      </c>
      <c r="AB87" s="33">
        <v>17.738989</v>
      </c>
      <c r="AC87" s="33">
        <v>17.919661999999999</v>
      </c>
      <c r="AD87" s="33">
        <v>18.132812000000001</v>
      </c>
      <c r="AE87" s="33">
        <v>18.388463999999999</v>
      </c>
      <c r="AF87" s="33">
        <v>18.637688000000001</v>
      </c>
      <c r="AG87" s="33">
        <v>18.861000000000001</v>
      </c>
      <c r="AH87" s="33">
        <v>19.096814999999999</v>
      </c>
      <c r="AI87" s="33">
        <v>19.347572</v>
      </c>
      <c r="AJ87" s="13">
        <v>1.9E-2</v>
      </c>
    </row>
    <row r="88" spans="1:36" x14ac:dyDescent="0.25">
      <c r="A88" s="33" t="s">
        <v>134</v>
      </c>
      <c r="B88" s="33" t="s">
        <v>854</v>
      </c>
      <c r="C88" s="33" t="s">
        <v>855</v>
      </c>
      <c r="D88" s="33" t="s">
        <v>216</v>
      </c>
      <c r="E88" s="33"/>
      <c r="F88" s="33">
        <v>0</v>
      </c>
      <c r="G88" s="33">
        <v>0</v>
      </c>
      <c r="H88" s="33">
        <v>0</v>
      </c>
      <c r="I88" s="33">
        <v>0</v>
      </c>
      <c r="J88" s="33">
        <v>0</v>
      </c>
      <c r="K88" s="33">
        <v>0</v>
      </c>
      <c r="L88" s="33">
        <v>0</v>
      </c>
      <c r="M88" s="33">
        <v>0</v>
      </c>
      <c r="N88" s="33">
        <v>0</v>
      </c>
      <c r="O88" s="33">
        <v>0</v>
      </c>
      <c r="P88" s="33">
        <v>0</v>
      </c>
      <c r="Q88" s="33">
        <v>0</v>
      </c>
      <c r="R88" s="33">
        <v>0</v>
      </c>
      <c r="S88" s="33">
        <v>0</v>
      </c>
      <c r="T88" s="33">
        <v>0</v>
      </c>
      <c r="U88" s="33">
        <v>0</v>
      </c>
      <c r="V88" s="33">
        <v>0</v>
      </c>
      <c r="W88" s="33">
        <v>0</v>
      </c>
      <c r="X88" s="33">
        <v>0</v>
      </c>
      <c r="Y88" s="33">
        <v>0</v>
      </c>
      <c r="Z88" s="33">
        <v>0</v>
      </c>
      <c r="AA88" s="33">
        <v>0</v>
      </c>
      <c r="AB88" s="33">
        <v>0</v>
      </c>
      <c r="AC88" s="33">
        <v>0</v>
      </c>
      <c r="AD88" s="33">
        <v>0</v>
      </c>
      <c r="AE88" s="33">
        <v>0</v>
      </c>
      <c r="AF88" s="33">
        <v>0</v>
      </c>
      <c r="AG88" s="33">
        <v>0</v>
      </c>
      <c r="AH88" s="33">
        <v>0</v>
      </c>
      <c r="AI88" s="33">
        <v>0</v>
      </c>
      <c r="AJ88" s="33" t="s">
        <v>6</v>
      </c>
    </row>
    <row r="89" spans="1:36" x14ac:dyDescent="0.25">
      <c r="A89" s="33" t="s">
        <v>136</v>
      </c>
      <c r="B89" s="33" t="s">
        <v>856</v>
      </c>
      <c r="C89" s="33" t="s">
        <v>857</v>
      </c>
      <c r="D89" s="33" t="s">
        <v>216</v>
      </c>
      <c r="E89" s="33"/>
      <c r="F89" s="33">
        <v>0</v>
      </c>
      <c r="G89" s="33">
        <v>0</v>
      </c>
      <c r="H89" s="33">
        <v>0</v>
      </c>
      <c r="I89" s="33">
        <v>0</v>
      </c>
      <c r="J89" s="33">
        <v>0</v>
      </c>
      <c r="K89" s="33">
        <v>0</v>
      </c>
      <c r="L89" s="33">
        <v>0</v>
      </c>
      <c r="M89" s="33">
        <v>0</v>
      </c>
      <c r="N89" s="33">
        <v>0</v>
      </c>
      <c r="O89" s="33">
        <v>0</v>
      </c>
      <c r="P89" s="33">
        <v>0</v>
      </c>
      <c r="Q89" s="33">
        <v>0</v>
      </c>
      <c r="R89" s="33">
        <v>0</v>
      </c>
      <c r="S89" s="33">
        <v>0</v>
      </c>
      <c r="T89" s="33">
        <v>0</v>
      </c>
      <c r="U89" s="33">
        <v>0</v>
      </c>
      <c r="V89" s="33">
        <v>0</v>
      </c>
      <c r="W89" s="33">
        <v>0</v>
      </c>
      <c r="X89" s="33">
        <v>0</v>
      </c>
      <c r="Y89" s="33">
        <v>0</v>
      </c>
      <c r="Z89" s="33">
        <v>0</v>
      </c>
      <c r="AA89" s="33">
        <v>0</v>
      </c>
      <c r="AB89" s="33">
        <v>0</v>
      </c>
      <c r="AC89" s="33">
        <v>0</v>
      </c>
      <c r="AD89" s="33">
        <v>0</v>
      </c>
      <c r="AE89" s="33">
        <v>0</v>
      </c>
      <c r="AF89" s="33">
        <v>0</v>
      </c>
      <c r="AG89" s="33">
        <v>0</v>
      </c>
      <c r="AH89" s="33">
        <v>0</v>
      </c>
      <c r="AI89" s="33">
        <v>0</v>
      </c>
      <c r="AJ89" s="33" t="s">
        <v>6</v>
      </c>
    </row>
    <row r="90" spans="1:36" x14ac:dyDescent="0.25">
      <c r="A90" s="33" t="s">
        <v>5</v>
      </c>
      <c r="B90" s="33" t="s">
        <v>858</v>
      </c>
      <c r="C90" s="33" t="s">
        <v>859</v>
      </c>
      <c r="D90" s="33" t="s">
        <v>216</v>
      </c>
      <c r="E90" s="33"/>
      <c r="F90" s="33">
        <v>202.60760500000001</v>
      </c>
      <c r="G90" s="33">
        <v>202.67034899999999</v>
      </c>
      <c r="H90" s="33">
        <v>202.301987</v>
      </c>
      <c r="I90" s="33">
        <v>202.25782799999999</v>
      </c>
      <c r="J90" s="33">
        <v>201.53964199999999</v>
      </c>
      <c r="K90" s="33">
        <v>200.46554599999999</v>
      </c>
      <c r="L90" s="33">
        <v>198.82484400000001</v>
      </c>
      <c r="M90" s="33">
        <v>197.571091</v>
      </c>
      <c r="N90" s="33">
        <v>196.387146</v>
      </c>
      <c r="O90" s="33">
        <v>195.37728899999999</v>
      </c>
      <c r="P90" s="33">
        <v>194.215317</v>
      </c>
      <c r="Q90" s="33">
        <v>193.45500200000001</v>
      </c>
      <c r="R90" s="33">
        <v>192.654022</v>
      </c>
      <c r="S90" s="33">
        <v>191.35882599999999</v>
      </c>
      <c r="T90" s="33">
        <v>190.01480100000001</v>
      </c>
      <c r="U90" s="33">
        <v>188.70800800000001</v>
      </c>
      <c r="V90" s="33">
        <v>187.69018600000001</v>
      </c>
      <c r="W90" s="33">
        <v>186.74340799999999</v>
      </c>
      <c r="X90" s="33">
        <v>185.896637</v>
      </c>
      <c r="Y90" s="33">
        <v>185.16184999999999</v>
      </c>
      <c r="Z90" s="33">
        <v>184.171997</v>
      </c>
      <c r="AA90" s="33">
        <v>183.248672</v>
      </c>
      <c r="AB90" s="33">
        <v>182.37503100000001</v>
      </c>
      <c r="AC90" s="33">
        <v>181.53639200000001</v>
      </c>
      <c r="AD90" s="33">
        <v>180.866623</v>
      </c>
      <c r="AE90" s="33">
        <v>180.416855</v>
      </c>
      <c r="AF90" s="33">
        <v>179.85386700000001</v>
      </c>
      <c r="AG90" s="33">
        <v>179.120789</v>
      </c>
      <c r="AH90" s="33">
        <v>178.56260700000001</v>
      </c>
      <c r="AI90" s="33">
        <v>178.36497499999999</v>
      </c>
      <c r="AJ90" s="13">
        <v>-4.0000000000000001E-3</v>
      </c>
    </row>
    <row r="91" spans="1:36" x14ac:dyDescent="0.25">
      <c r="A91" s="33" t="s">
        <v>206</v>
      </c>
      <c r="B91" s="33" t="s">
        <v>860</v>
      </c>
      <c r="C91" s="33" t="s">
        <v>861</v>
      </c>
      <c r="D91" s="33" t="s">
        <v>216</v>
      </c>
      <c r="E91" s="33"/>
      <c r="F91" s="33">
        <v>163.685654</v>
      </c>
      <c r="G91" s="33">
        <v>163.47460899999999</v>
      </c>
      <c r="H91" s="33">
        <v>162.914886</v>
      </c>
      <c r="I91" s="33">
        <v>162.61544799999999</v>
      </c>
      <c r="J91" s="33">
        <v>161.77375799999999</v>
      </c>
      <c r="K91" s="33">
        <v>160.647415</v>
      </c>
      <c r="L91" s="33">
        <v>159.06926000000001</v>
      </c>
      <c r="M91" s="33">
        <v>157.803223</v>
      </c>
      <c r="N91" s="33">
        <v>156.59487899999999</v>
      </c>
      <c r="O91" s="33">
        <v>155.526993</v>
      </c>
      <c r="P91" s="33">
        <v>154.33966100000001</v>
      </c>
      <c r="Q91" s="33">
        <v>153.472824</v>
      </c>
      <c r="R91" s="33">
        <v>152.57455400000001</v>
      </c>
      <c r="S91" s="33">
        <v>151.28649899999999</v>
      </c>
      <c r="T91" s="33">
        <v>149.962189</v>
      </c>
      <c r="U91" s="33">
        <v>148.669678</v>
      </c>
      <c r="V91" s="33">
        <v>147.60678100000001</v>
      </c>
      <c r="W91" s="33">
        <v>146.601257</v>
      </c>
      <c r="X91" s="33">
        <v>145.675522</v>
      </c>
      <c r="Y91" s="33">
        <v>144.83853099999999</v>
      </c>
      <c r="Z91" s="33">
        <v>143.80323799999999</v>
      </c>
      <c r="AA91" s="33">
        <v>142.821381</v>
      </c>
      <c r="AB91" s="33">
        <v>141.879593</v>
      </c>
      <c r="AC91" s="33">
        <v>140.96629300000001</v>
      </c>
      <c r="AD91" s="33">
        <v>140.185089</v>
      </c>
      <c r="AE91" s="33">
        <v>139.57482899999999</v>
      </c>
      <c r="AF91" s="33">
        <v>138.877274</v>
      </c>
      <c r="AG91" s="33">
        <v>138.049072</v>
      </c>
      <c r="AH91" s="33">
        <v>137.35638399999999</v>
      </c>
      <c r="AI91" s="33">
        <v>136.940979</v>
      </c>
      <c r="AJ91" s="13">
        <v>-6.0000000000000001E-3</v>
      </c>
    </row>
    <row r="92" spans="1:36" x14ac:dyDescent="0.25">
      <c r="A92" s="33" t="s">
        <v>100</v>
      </c>
      <c r="B92" s="33" t="s">
        <v>862</v>
      </c>
      <c r="C92" s="33" t="s">
        <v>863</v>
      </c>
      <c r="D92" s="33" t="s">
        <v>216</v>
      </c>
      <c r="E92" s="33"/>
      <c r="F92" s="33">
        <v>38.921951</v>
      </c>
      <c r="G92" s="33">
        <v>39.195743999999998</v>
      </c>
      <c r="H92" s="33">
        <v>39.387096</v>
      </c>
      <c r="I92" s="33">
        <v>39.642375999999999</v>
      </c>
      <c r="J92" s="33">
        <v>39.765881</v>
      </c>
      <c r="K92" s="33">
        <v>39.818134000000001</v>
      </c>
      <c r="L92" s="33">
        <v>39.755580999999999</v>
      </c>
      <c r="M92" s="33">
        <v>39.767871999999997</v>
      </c>
      <c r="N92" s="33">
        <v>39.792267000000002</v>
      </c>
      <c r="O92" s="33">
        <v>39.850287999999999</v>
      </c>
      <c r="P92" s="33">
        <v>39.875660000000003</v>
      </c>
      <c r="Q92" s="33">
        <v>39.982182000000002</v>
      </c>
      <c r="R92" s="33">
        <v>40.079464000000002</v>
      </c>
      <c r="S92" s="33">
        <v>40.072322999999997</v>
      </c>
      <c r="T92" s="33">
        <v>40.052605</v>
      </c>
      <c r="U92" s="33">
        <v>40.038333999999999</v>
      </c>
      <c r="V92" s="33">
        <v>40.083396999999998</v>
      </c>
      <c r="W92" s="33">
        <v>40.142150999999998</v>
      </c>
      <c r="X92" s="33">
        <v>40.221114999999998</v>
      </c>
      <c r="Y92" s="33">
        <v>40.323318</v>
      </c>
      <c r="Z92" s="33">
        <v>40.368763000000001</v>
      </c>
      <c r="AA92" s="33">
        <v>40.427295999999998</v>
      </c>
      <c r="AB92" s="33">
        <v>40.495441</v>
      </c>
      <c r="AC92" s="33">
        <v>40.570098999999999</v>
      </c>
      <c r="AD92" s="33">
        <v>40.681530000000002</v>
      </c>
      <c r="AE92" s="33">
        <v>40.842022</v>
      </c>
      <c r="AF92" s="33">
        <v>40.976593000000001</v>
      </c>
      <c r="AG92" s="33">
        <v>41.071716000000002</v>
      </c>
      <c r="AH92" s="33">
        <v>41.206226000000001</v>
      </c>
      <c r="AI92" s="33">
        <v>41.423999999999999</v>
      </c>
      <c r="AJ92" s="13">
        <v>2E-3</v>
      </c>
    </row>
    <row r="93" spans="1:36" x14ac:dyDescent="0.25">
      <c r="A93" s="33" t="s">
        <v>4</v>
      </c>
      <c r="B93" s="33" t="s">
        <v>864</v>
      </c>
      <c r="C93" s="33" t="s">
        <v>865</v>
      </c>
      <c r="D93" s="33" t="s">
        <v>216</v>
      </c>
      <c r="E93" s="33"/>
      <c r="F93" s="33">
        <v>125.034561</v>
      </c>
      <c r="G93" s="33">
        <v>126.333389</v>
      </c>
      <c r="H93" s="33">
        <v>127.051025</v>
      </c>
      <c r="I93" s="33">
        <v>127.568619</v>
      </c>
      <c r="J93" s="33">
        <v>127.841385</v>
      </c>
      <c r="K93" s="33">
        <v>128.109161</v>
      </c>
      <c r="L93" s="33">
        <v>128.131821</v>
      </c>
      <c r="M93" s="33">
        <v>128.17013499999999</v>
      </c>
      <c r="N93" s="33">
        <v>128.20394899999999</v>
      </c>
      <c r="O93" s="33">
        <v>128.19549599999999</v>
      </c>
      <c r="P93" s="33">
        <v>128.16146900000001</v>
      </c>
      <c r="Q93" s="33">
        <v>128.16503900000001</v>
      </c>
      <c r="R93" s="33">
        <v>128.19001800000001</v>
      </c>
      <c r="S93" s="33">
        <v>128.088257</v>
      </c>
      <c r="T93" s="33">
        <v>127.912575</v>
      </c>
      <c r="U93" s="33">
        <v>127.748581</v>
      </c>
      <c r="V93" s="33">
        <v>127.630478</v>
      </c>
      <c r="W93" s="33">
        <v>127.58284</v>
      </c>
      <c r="X93" s="33">
        <v>127.601418</v>
      </c>
      <c r="Y93" s="33">
        <v>127.64003</v>
      </c>
      <c r="Z93" s="33">
        <v>127.662811</v>
      </c>
      <c r="AA93" s="33">
        <v>127.659431</v>
      </c>
      <c r="AB93" s="33">
        <v>127.643906</v>
      </c>
      <c r="AC93" s="33">
        <v>127.614059</v>
      </c>
      <c r="AD93" s="33">
        <v>127.559479</v>
      </c>
      <c r="AE93" s="33">
        <v>127.548615</v>
      </c>
      <c r="AF93" s="33">
        <v>127.539215</v>
      </c>
      <c r="AG93" s="33">
        <v>127.51091</v>
      </c>
      <c r="AH93" s="33">
        <v>127.52413199999999</v>
      </c>
      <c r="AI93" s="33">
        <v>127.529572</v>
      </c>
      <c r="AJ93" s="13">
        <v>1E-3</v>
      </c>
    </row>
    <row r="94" spans="1:36" x14ac:dyDescent="0.25">
      <c r="A94" s="33" t="s">
        <v>3</v>
      </c>
      <c r="B94" s="33" t="s">
        <v>866</v>
      </c>
      <c r="C94" s="33" t="s">
        <v>867</v>
      </c>
      <c r="D94" s="33" t="s">
        <v>216</v>
      </c>
      <c r="E94" s="33"/>
      <c r="F94" s="33">
        <v>747.91564900000003</v>
      </c>
      <c r="G94" s="33">
        <v>699.222351</v>
      </c>
      <c r="H94" s="33">
        <v>679.98339799999997</v>
      </c>
      <c r="I94" s="33">
        <v>663.084473</v>
      </c>
      <c r="J94" s="33">
        <v>651.87914999999998</v>
      </c>
      <c r="K94" s="33">
        <v>638.84497099999999</v>
      </c>
      <c r="L94" s="33">
        <v>622.07836899999995</v>
      </c>
      <c r="M94" s="33">
        <v>627.26721199999997</v>
      </c>
      <c r="N94" s="33">
        <v>621.32171600000004</v>
      </c>
      <c r="O94" s="33">
        <v>611.93481399999996</v>
      </c>
      <c r="P94" s="33">
        <v>608.225281</v>
      </c>
      <c r="Q94" s="33">
        <v>611.03344700000002</v>
      </c>
      <c r="R94" s="33">
        <v>613.15045199999997</v>
      </c>
      <c r="S94" s="33">
        <v>603.66564900000003</v>
      </c>
      <c r="T94" s="33">
        <v>601.21069299999999</v>
      </c>
      <c r="U94" s="33">
        <v>602.07238800000005</v>
      </c>
      <c r="V94" s="33">
        <v>608.08264199999996</v>
      </c>
      <c r="W94" s="33">
        <v>614.80841099999998</v>
      </c>
      <c r="X94" s="33">
        <v>620.77978499999995</v>
      </c>
      <c r="Y94" s="33">
        <v>626.37329099999999</v>
      </c>
      <c r="Z94" s="33">
        <v>629.80364999999995</v>
      </c>
      <c r="AA94" s="33">
        <v>635.45318599999996</v>
      </c>
      <c r="AB94" s="33">
        <v>639.785706</v>
      </c>
      <c r="AC94" s="33">
        <v>646.99542199999996</v>
      </c>
      <c r="AD94" s="33">
        <v>645.08941700000003</v>
      </c>
      <c r="AE94" s="33">
        <v>648.41216999999995</v>
      </c>
      <c r="AF94" s="33">
        <v>656.76415999999995</v>
      </c>
      <c r="AG94" s="33">
        <v>665.00036599999999</v>
      </c>
      <c r="AH94" s="33">
        <v>672.35607900000002</v>
      </c>
      <c r="AI94" s="33">
        <v>677.73187299999995</v>
      </c>
      <c r="AJ94" s="13">
        <v>-3.0000000000000001E-3</v>
      </c>
    </row>
    <row r="95" spans="1:36" x14ac:dyDescent="0.25">
      <c r="A95" s="33" t="s">
        <v>2</v>
      </c>
      <c r="B95" s="33" t="s">
        <v>868</v>
      </c>
      <c r="C95" s="33" t="s">
        <v>869</v>
      </c>
      <c r="D95" s="33" t="s">
        <v>216</v>
      </c>
      <c r="E95" s="33"/>
      <c r="F95" s="33">
        <v>26244.806640999999</v>
      </c>
      <c r="G95" s="33">
        <v>26975.708984000001</v>
      </c>
      <c r="H95" s="33">
        <v>27274.701172000001</v>
      </c>
      <c r="I95" s="33">
        <v>27173.480468999998</v>
      </c>
      <c r="J95" s="33">
        <v>27080.394531000002</v>
      </c>
      <c r="K95" s="33">
        <v>26925.607422000001</v>
      </c>
      <c r="L95" s="33">
        <v>26709.462890999999</v>
      </c>
      <c r="M95" s="33">
        <v>26548.693359000001</v>
      </c>
      <c r="N95" s="33">
        <v>26369.65625</v>
      </c>
      <c r="O95" s="33">
        <v>26230.953125</v>
      </c>
      <c r="P95" s="33">
        <v>26111.044922000001</v>
      </c>
      <c r="Q95" s="33">
        <v>26006.732422000001</v>
      </c>
      <c r="R95" s="33">
        <v>25910.369140999999</v>
      </c>
      <c r="S95" s="33">
        <v>25767.394531000002</v>
      </c>
      <c r="T95" s="33">
        <v>25653.138672000001</v>
      </c>
      <c r="U95" s="33">
        <v>25561.289062</v>
      </c>
      <c r="V95" s="33">
        <v>25507.443359000001</v>
      </c>
      <c r="W95" s="33">
        <v>25474.335938</v>
      </c>
      <c r="X95" s="33">
        <v>25480.076172000001</v>
      </c>
      <c r="Y95" s="33">
        <v>25496.828125</v>
      </c>
      <c r="Z95" s="33">
        <v>25518.642577999999</v>
      </c>
      <c r="AA95" s="33">
        <v>25568.271484000001</v>
      </c>
      <c r="AB95" s="33">
        <v>25623.419922000001</v>
      </c>
      <c r="AC95" s="33">
        <v>25681.949218999998</v>
      </c>
      <c r="AD95" s="33">
        <v>25758.699218999998</v>
      </c>
      <c r="AE95" s="33">
        <v>25883.232422000001</v>
      </c>
      <c r="AF95" s="33">
        <v>26014.853515999999</v>
      </c>
      <c r="AG95" s="33">
        <v>26131.515625</v>
      </c>
      <c r="AH95" s="33">
        <v>26263.519531000002</v>
      </c>
      <c r="AI95" s="33">
        <v>26454.951172000001</v>
      </c>
      <c r="AJ95" s="13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J11"/>
  <sheetViews>
    <sheetView topLeftCell="F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J11"/>
  <sheetViews>
    <sheetView topLeftCell="F1" workbookViewId="0">
      <selection activeCell="AG1" sqref="AG1:AG1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803A5-43D9-4141-A6C9-E1F182AFBC75}">
  <dimension ref="A1:AG4402"/>
  <sheetViews>
    <sheetView tabSelected="1" topLeftCell="B84" workbookViewId="0">
      <selection activeCell="AG116" sqref="AG15:AG116"/>
    </sheetView>
  </sheetViews>
  <sheetFormatPr defaultRowHeight="15" x14ac:dyDescent="0.25"/>
  <cols>
    <col min="1" max="1" width="21.42578125" hidden="1" customWidth="1"/>
    <col min="2" max="2" width="46.7109375" customWidth="1"/>
  </cols>
  <sheetData>
    <row r="1" spans="1:33" ht="15" customHeight="1" x14ac:dyDescent="0.25">
      <c r="B1" s="18" t="s">
        <v>435</v>
      </c>
    </row>
    <row r="2" spans="1:33" ht="15" customHeight="1" x14ac:dyDescent="0.25"/>
    <row r="3" spans="1:33" ht="15" customHeight="1" x14ac:dyDescent="0.25">
      <c r="C3" s="34" t="s">
        <v>436</v>
      </c>
      <c r="D3" s="34" t="s">
        <v>437</v>
      </c>
      <c r="E3" s="20"/>
      <c r="F3" s="20"/>
      <c r="G3" s="20"/>
    </row>
    <row r="4" spans="1:33" ht="15" customHeight="1" x14ac:dyDescent="0.25">
      <c r="C4" s="34" t="s">
        <v>438</v>
      </c>
      <c r="D4" s="34" t="s">
        <v>439</v>
      </c>
      <c r="E4" s="20"/>
      <c r="F4" s="20"/>
      <c r="G4" s="34" t="s">
        <v>440</v>
      </c>
    </row>
    <row r="5" spans="1:33" ht="15" customHeight="1" x14ac:dyDescent="0.25">
      <c r="C5" s="34" t="s">
        <v>441</v>
      </c>
      <c r="D5" s="34" t="s">
        <v>442</v>
      </c>
      <c r="E5" s="20"/>
      <c r="F5" s="20"/>
      <c r="G5" s="20"/>
    </row>
    <row r="6" spans="1:33" ht="15" customHeight="1" x14ac:dyDescent="0.25">
      <c r="C6" s="34" t="s">
        <v>443</v>
      </c>
      <c r="D6" s="20"/>
      <c r="E6" s="34" t="s">
        <v>444</v>
      </c>
      <c r="F6" s="20"/>
      <c r="G6" s="20"/>
    </row>
    <row r="7" spans="1:33" ht="12" customHeight="1" x14ac:dyDescent="0.25"/>
    <row r="8" spans="1:33" ht="12" customHeight="1" x14ac:dyDescent="0.25"/>
    <row r="9" spans="1:33" ht="12" customHeight="1" x14ac:dyDescent="0.25"/>
    <row r="10" spans="1:33" ht="15" customHeight="1" x14ac:dyDescent="0.25">
      <c r="A10" s="21" t="s">
        <v>547</v>
      </c>
      <c r="B10" s="22" t="s">
        <v>548</v>
      </c>
      <c r="AG10" s="23" t="s">
        <v>447</v>
      </c>
    </row>
    <row r="11" spans="1:33" ht="15" customHeight="1" x14ac:dyDescent="0.25">
      <c r="B11" s="18" t="s">
        <v>549</v>
      </c>
      <c r="AG11" s="23" t="s">
        <v>449</v>
      </c>
    </row>
    <row r="12" spans="1:33" ht="15" customHeight="1" x14ac:dyDescent="0.25">
      <c r="B12" s="1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23" t="s">
        <v>450</v>
      </c>
    </row>
    <row r="13" spans="1:33" ht="15" customHeight="1" thickBot="1" x14ac:dyDescent="0.3">
      <c r="B13" s="19" t="s">
        <v>550</v>
      </c>
      <c r="C13" s="19">
        <v>2021</v>
      </c>
      <c r="D13" s="19">
        <v>2022</v>
      </c>
      <c r="E13" s="19">
        <v>2023</v>
      </c>
      <c r="F13" s="19">
        <v>2024</v>
      </c>
      <c r="G13" s="19">
        <v>2025</v>
      </c>
      <c r="H13" s="19">
        <v>2026</v>
      </c>
      <c r="I13" s="19">
        <v>2027</v>
      </c>
      <c r="J13" s="19">
        <v>2028</v>
      </c>
      <c r="K13" s="19">
        <v>2029</v>
      </c>
      <c r="L13" s="19">
        <v>2030</v>
      </c>
      <c r="M13" s="19">
        <v>2031</v>
      </c>
      <c r="N13" s="19">
        <v>2032</v>
      </c>
      <c r="O13" s="19">
        <v>2033</v>
      </c>
      <c r="P13" s="19">
        <v>2034</v>
      </c>
      <c r="Q13" s="19">
        <v>2035</v>
      </c>
      <c r="R13" s="19">
        <v>2036</v>
      </c>
      <c r="S13" s="19">
        <v>2037</v>
      </c>
      <c r="T13" s="19">
        <v>2038</v>
      </c>
      <c r="U13" s="19">
        <v>2039</v>
      </c>
      <c r="V13" s="19">
        <v>2040</v>
      </c>
      <c r="W13" s="19">
        <v>2041</v>
      </c>
      <c r="X13" s="19">
        <v>2042</v>
      </c>
      <c r="Y13" s="19">
        <v>2043</v>
      </c>
      <c r="Z13" s="19">
        <v>2044</v>
      </c>
      <c r="AA13" s="19">
        <v>2045</v>
      </c>
      <c r="AB13" s="19">
        <v>2046</v>
      </c>
      <c r="AC13" s="19">
        <v>2047</v>
      </c>
      <c r="AD13" s="19">
        <v>2048</v>
      </c>
      <c r="AE13" s="19">
        <v>2049</v>
      </c>
      <c r="AF13" s="19">
        <v>2050</v>
      </c>
      <c r="AG13" s="35" t="s">
        <v>452</v>
      </c>
    </row>
    <row r="14" spans="1:33" ht="15" customHeight="1" thickTop="1" x14ac:dyDescent="0.25">
      <c r="AG14" s="36"/>
    </row>
    <row r="15" spans="1:33" ht="15" customHeight="1" x14ac:dyDescent="0.25">
      <c r="A15" s="21" t="s">
        <v>551</v>
      </c>
      <c r="B15" s="25" t="s">
        <v>13</v>
      </c>
      <c r="C15" s="37">
        <f>'AEO 2022 36 Raw'!F6</f>
        <v>14206.475586</v>
      </c>
      <c r="D15" s="37">
        <f>'AEO 2022 36 Raw'!G6</f>
        <v>14469.706055000001</v>
      </c>
      <c r="E15" s="37">
        <f>'AEO 2022 36 Raw'!H6</f>
        <v>14659.186523</v>
      </c>
      <c r="F15" s="37">
        <f>'AEO 2022 36 Raw'!I6</f>
        <v>14598.366211</v>
      </c>
      <c r="G15" s="37">
        <f>'AEO 2022 36 Raw'!J6</f>
        <v>14503.465819999999</v>
      </c>
      <c r="H15" s="37">
        <f>'AEO 2022 36 Raw'!K6</f>
        <v>14388.079102</v>
      </c>
      <c r="I15" s="37">
        <f>'AEO 2022 36 Raw'!L6</f>
        <v>14257.59375</v>
      </c>
      <c r="J15" s="37">
        <f>'AEO 2022 36 Raw'!M6</f>
        <v>14127.342773</v>
      </c>
      <c r="K15" s="37">
        <f>'AEO 2022 36 Raw'!N6</f>
        <v>14007.594727</v>
      </c>
      <c r="L15" s="37">
        <f>'AEO 2022 36 Raw'!O6</f>
        <v>13914.635742</v>
      </c>
      <c r="M15" s="37">
        <f>'AEO 2022 36 Raw'!P6</f>
        <v>13845.854492</v>
      </c>
      <c r="N15" s="37">
        <f>'AEO 2022 36 Raw'!Q6</f>
        <v>13759.978515999999</v>
      </c>
      <c r="O15" s="37">
        <f>'AEO 2022 36 Raw'!R6</f>
        <v>13698.15625</v>
      </c>
      <c r="P15" s="37">
        <f>'AEO 2022 36 Raw'!S6</f>
        <v>13630.535156</v>
      </c>
      <c r="Q15" s="37">
        <f>'AEO 2022 36 Raw'!T6</f>
        <v>13554.654296999999</v>
      </c>
      <c r="R15" s="37">
        <f>'AEO 2022 36 Raw'!U6</f>
        <v>13488.896484000001</v>
      </c>
      <c r="S15" s="37">
        <f>'AEO 2022 36 Raw'!V6</f>
        <v>13438.96875</v>
      </c>
      <c r="T15" s="37">
        <f>'AEO 2022 36 Raw'!W6</f>
        <v>13402.264648</v>
      </c>
      <c r="U15" s="37">
        <f>'AEO 2022 36 Raw'!X6</f>
        <v>13387.21875</v>
      </c>
      <c r="V15" s="37">
        <f>'AEO 2022 36 Raw'!Y6</f>
        <v>13385.815430000001</v>
      </c>
      <c r="W15" s="37">
        <f>'AEO 2022 36 Raw'!Z6</f>
        <v>13388.273438</v>
      </c>
      <c r="X15" s="37">
        <f>'AEO 2022 36 Raw'!AA6</f>
        <v>13398.570312</v>
      </c>
      <c r="Y15" s="37">
        <f>'AEO 2022 36 Raw'!AB6</f>
        <v>13413.080078000001</v>
      </c>
      <c r="Z15" s="37">
        <f>'AEO 2022 36 Raw'!AC6</f>
        <v>13442.636719</v>
      </c>
      <c r="AA15" s="37">
        <f>'AEO 2022 36 Raw'!AD6</f>
        <v>13485.065430000001</v>
      </c>
      <c r="AB15" s="37">
        <f>'AEO 2022 36 Raw'!AE6</f>
        <v>13548.4375</v>
      </c>
      <c r="AC15" s="37">
        <f>'AEO 2022 36 Raw'!AF6</f>
        <v>13625.166015999999</v>
      </c>
      <c r="AD15" s="37">
        <f>'AEO 2022 36 Raw'!AG6</f>
        <v>13705.438477</v>
      </c>
      <c r="AE15" s="37">
        <f>'AEO 2022 36 Raw'!AH6</f>
        <v>13792.852539</v>
      </c>
      <c r="AF15" s="37">
        <f>'AEO 2022 36 Raw'!AI6</f>
        <v>13901.683594</v>
      </c>
      <c r="AG15" s="46">
        <f>'AEO 2022 36 Raw'!AJ6</f>
        <v>-1E-3</v>
      </c>
    </row>
    <row r="16" spans="1:33" ht="15" customHeight="1" x14ac:dyDescent="0.25">
      <c r="A16" s="21" t="s">
        <v>552</v>
      </c>
      <c r="B16" s="28" t="s">
        <v>553</v>
      </c>
      <c r="C16" s="37">
        <f>'AEO 2022 36 Raw'!F7</f>
        <v>14100.057617</v>
      </c>
      <c r="D16" s="37">
        <f>'AEO 2022 36 Raw'!G7</f>
        <v>14350.540039</v>
      </c>
      <c r="E16" s="37">
        <f>'AEO 2022 36 Raw'!H7</f>
        <v>14526.872069999999</v>
      </c>
      <c r="F16" s="37">
        <f>'AEO 2022 36 Raw'!I7</f>
        <v>14455.3125</v>
      </c>
      <c r="G16" s="37">
        <f>'AEO 2022 36 Raw'!J7</f>
        <v>14349.235352</v>
      </c>
      <c r="H16" s="37">
        <f>'AEO 2022 36 Raw'!K7</f>
        <v>14222.809569999999</v>
      </c>
      <c r="I16" s="37">
        <f>'AEO 2022 36 Raw'!L7</f>
        <v>14081.569336</v>
      </c>
      <c r="J16" s="37">
        <f>'AEO 2022 36 Raw'!M7</f>
        <v>13940.828125</v>
      </c>
      <c r="K16" s="37">
        <f>'AEO 2022 36 Raw'!N7</f>
        <v>13810.486328000001</v>
      </c>
      <c r="L16" s="37">
        <f>'AEO 2022 36 Raw'!O7</f>
        <v>13706.733398</v>
      </c>
      <c r="M16" s="37">
        <f>'AEO 2022 36 Raw'!P7</f>
        <v>13626.414062</v>
      </c>
      <c r="N16" s="37">
        <f>'AEO 2022 36 Raw'!Q7</f>
        <v>13529.548828000001</v>
      </c>
      <c r="O16" s="37">
        <f>'AEO 2022 36 Raw'!R7</f>
        <v>13456.410156</v>
      </c>
      <c r="P16" s="37">
        <f>'AEO 2022 36 Raw'!S7</f>
        <v>13377.474609000001</v>
      </c>
      <c r="Q16" s="37">
        <f>'AEO 2022 36 Raw'!T7</f>
        <v>13290.346680000001</v>
      </c>
      <c r="R16" s="37">
        <f>'AEO 2022 36 Raw'!U7</f>
        <v>13213.223633</v>
      </c>
      <c r="S16" s="37">
        <f>'AEO 2022 36 Raw'!V7</f>
        <v>13151.650390999999</v>
      </c>
      <c r="T16" s="37">
        <f>'AEO 2022 36 Raw'!W7</f>
        <v>13103.066406</v>
      </c>
      <c r="U16" s="37">
        <f>'AEO 2022 36 Raw'!X7</f>
        <v>13075.457031</v>
      </c>
      <c r="V16" s="37">
        <f>'AEO 2022 36 Raw'!Y7</f>
        <v>13060.712890999999</v>
      </c>
      <c r="W16" s="37">
        <f>'AEO 2022 36 Raw'!Z7</f>
        <v>13049.991211</v>
      </c>
      <c r="X16" s="37">
        <f>'AEO 2022 36 Raw'!AA7</f>
        <v>13047.261719</v>
      </c>
      <c r="Y16" s="37">
        <f>'AEO 2022 36 Raw'!AB7</f>
        <v>13047.622069999999</v>
      </c>
      <c r="Z16" s="37">
        <f>'AEO 2022 36 Raw'!AC7</f>
        <v>13062.852539</v>
      </c>
      <c r="AA16" s="37">
        <f>'AEO 2022 36 Raw'!AD7</f>
        <v>13091.049805000001</v>
      </c>
      <c r="AB16" s="37">
        <f>'AEO 2022 36 Raw'!AE7</f>
        <v>13140.073242</v>
      </c>
      <c r="AC16" s="37">
        <f>'AEO 2022 36 Raw'!AF7</f>
        <v>13201.942383</v>
      </c>
      <c r="AD16" s="37">
        <f>'AEO 2022 36 Raw'!AG7</f>
        <v>13267.041992</v>
      </c>
      <c r="AE16" s="37">
        <f>'AEO 2022 36 Raw'!AH7</f>
        <v>13338.905273</v>
      </c>
      <c r="AF16" s="37">
        <f>'AEO 2022 36 Raw'!AI7</f>
        <v>13431.440430000001</v>
      </c>
      <c r="AG16" s="46">
        <f>'AEO 2022 36 Raw'!AJ7</f>
        <v>-2E-3</v>
      </c>
    </row>
    <row r="17" spans="1:33" ht="15" customHeight="1" x14ac:dyDescent="0.25">
      <c r="A17" s="21" t="s">
        <v>554</v>
      </c>
      <c r="B17" s="28" t="s">
        <v>555</v>
      </c>
      <c r="C17" s="37">
        <f>'AEO 2022 36 Raw'!F8</f>
        <v>28.435261000000001</v>
      </c>
      <c r="D17" s="37">
        <f>'AEO 2022 36 Raw'!G8</f>
        <v>30.589248999999999</v>
      </c>
      <c r="E17" s="37">
        <f>'AEO 2022 36 Raw'!H8</f>
        <v>31.923079999999999</v>
      </c>
      <c r="F17" s="37">
        <f>'AEO 2022 36 Raw'!I8</f>
        <v>31.657340999999999</v>
      </c>
      <c r="G17" s="37">
        <f>'AEO 2022 36 Raw'!J8</f>
        <v>31.197935000000001</v>
      </c>
      <c r="H17" s="37">
        <f>'AEO 2022 36 Raw'!K8</f>
        <v>30.475086000000001</v>
      </c>
      <c r="I17" s="37">
        <f>'AEO 2022 36 Raw'!L8</f>
        <v>29.549113999999999</v>
      </c>
      <c r="J17" s="37">
        <f>'AEO 2022 36 Raw'!M8</f>
        <v>28.619993000000001</v>
      </c>
      <c r="K17" s="37">
        <f>'AEO 2022 36 Raw'!N8</f>
        <v>27.698788</v>
      </c>
      <c r="L17" s="37">
        <f>'AEO 2022 36 Raw'!O8</f>
        <v>26.759108999999999</v>
      </c>
      <c r="M17" s="37">
        <f>'AEO 2022 36 Raw'!P8</f>
        <v>25.896253999999999</v>
      </c>
      <c r="N17" s="37">
        <f>'AEO 2022 36 Raw'!Q8</f>
        <v>24.987418999999999</v>
      </c>
      <c r="O17" s="37">
        <f>'AEO 2022 36 Raw'!R8</f>
        <v>24.237131000000002</v>
      </c>
      <c r="P17" s="37">
        <f>'AEO 2022 36 Raw'!S8</f>
        <v>23.525615999999999</v>
      </c>
      <c r="Q17" s="37">
        <f>'AEO 2022 36 Raw'!T8</f>
        <v>22.925868999999999</v>
      </c>
      <c r="R17" s="37">
        <f>'AEO 2022 36 Raw'!U8</f>
        <v>22.440505999999999</v>
      </c>
      <c r="S17" s="37">
        <f>'AEO 2022 36 Raw'!V8</f>
        <v>22.062653999999998</v>
      </c>
      <c r="T17" s="37">
        <f>'AEO 2022 36 Raw'!W8</f>
        <v>21.783524</v>
      </c>
      <c r="U17" s="37">
        <f>'AEO 2022 36 Raw'!X8</f>
        <v>21.752994999999999</v>
      </c>
      <c r="V17" s="37">
        <f>'AEO 2022 36 Raw'!Y8</f>
        <v>21.656565000000001</v>
      </c>
      <c r="W17" s="37">
        <f>'AEO 2022 36 Raw'!Z8</f>
        <v>21.696209</v>
      </c>
      <c r="X17" s="37">
        <f>'AEO 2022 36 Raw'!AA8</f>
        <v>21.511353</v>
      </c>
      <c r="Y17" s="37">
        <f>'AEO 2022 36 Raw'!AB8</f>
        <v>21.655477999999999</v>
      </c>
      <c r="Z17" s="37">
        <f>'AEO 2022 36 Raw'!AC8</f>
        <v>22.108473</v>
      </c>
      <c r="AA17" s="37">
        <f>'AEO 2022 36 Raw'!AD8</f>
        <v>22.364039999999999</v>
      </c>
      <c r="AB17" s="37">
        <f>'AEO 2022 36 Raw'!AE8</f>
        <v>22.654153999999998</v>
      </c>
      <c r="AC17" s="37">
        <f>'AEO 2022 36 Raw'!AF8</f>
        <v>22.967151999999999</v>
      </c>
      <c r="AD17" s="37">
        <f>'AEO 2022 36 Raw'!AG8</f>
        <v>23.352060000000002</v>
      </c>
      <c r="AE17" s="37">
        <f>'AEO 2022 36 Raw'!AH8</f>
        <v>23.71641</v>
      </c>
      <c r="AF17" s="37">
        <f>'AEO 2022 36 Raw'!AI8</f>
        <v>24.204751999999999</v>
      </c>
      <c r="AG17" s="46">
        <f>'AEO 2022 36 Raw'!AJ8</f>
        <v>-6.0000000000000001E-3</v>
      </c>
    </row>
    <row r="18" spans="1:33" ht="15" customHeight="1" x14ac:dyDescent="0.25">
      <c r="A18" s="21" t="s">
        <v>556</v>
      </c>
      <c r="B18" s="28" t="s">
        <v>557</v>
      </c>
      <c r="C18" s="37">
        <f>'AEO 2022 36 Raw'!F9</f>
        <v>51.893237999999997</v>
      </c>
      <c r="D18" s="37">
        <f>'AEO 2022 36 Raw'!G9</f>
        <v>53.911262999999998</v>
      </c>
      <c r="E18" s="37">
        <f>'AEO 2022 36 Raw'!H9</f>
        <v>55.817672999999999</v>
      </c>
      <c r="F18" s="37">
        <f>'AEO 2022 36 Raw'!I9</f>
        <v>56.576560999999998</v>
      </c>
      <c r="G18" s="37">
        <f>'AEO 2022 36 Raw'!J9</f>
        <v>57.181815999999998</v>
      </c>
      <c r="H18" s="37">
        <f>'AEO 2022 36 Raw'!K9</f>
        <v>57.577423000000003</v>
      </c>
      <c r="I18" s="37">
        <f>'AEO 2022 36 Raw'!L9</f>
        <v>57.848117999999999</v>
      </c>
      <c r="J18" s="37">
        <f>'AEO 2022 36 Raw'!M9</f>
        <v>58.041907999999999</v>
      </c>
      <c r="K18" s="37">
        <f>'AEO 2022 36 Raw'!N9</f>
        <v>58.073569999999997</v>
      </c>
      <c r="L18" s="37">
        <f>'AEO 2022 36 Raw'!O9</f>
        <v>58.136757000000003</v>
      </c>
      <c r="M18" s="37">
        <f>'AEO 2022 36 Raw'!P9</f>
        <v>58.755001</v>
      </c>
      <c r="N18" s="37">
        <f>'AEO 2022 36 Raw'!Q9</f>
        <v>58.816772</v>
      </c>
      <c r="O18" s="37">
        <f>'AEO 2022 36 Raw'!R9</f>
        <v>58.893447999999999</v>
      </c>
      <c r="P18" s="37">
        <f>'AEO 2022 36 Raw'!S9</f>
        <v>58.999847000000003</v>
      </c>
      <c r="Q18" s="37">
        <f>'AEO 2022 36 Raw'!T9</f>
        <v>59.051127999999999</v>
      </c>
      <c r="R18" s="37">
        <f>'AEO 2022 36 Raw'!U9</f>
        <v>59.147742999999998</v>
      </c>
      <c r="S18" s="37">
        <f>'AEO 2022 36 Raw'!V9</f>
        <v>59.331336999999998</v>
      </c>
      <c r="T18" s="37">
        <f>'AEO 2022 36 Raw'!W9</f>
        <v>59.485393999999999</v>
      </c>
      <c r="U18" s="37">
        <f>'AEO 2022 36 Raw'!X9</f>
        <v>59.801955999999997</v>
      </c>
      <c r="V18" s="37">
        <f>'AEO 2022 36 Raw'!Y9</f>
        <v>60.769176000000002</v>
      </c>
      <c r="W18" s="37">
        <f>'AEO 2022 36 Raw'!Z9</f>
        <v>61.332363000000001</v>
      </c>
      <c r="X18" s="37">
        <f>'AEO 2022 36 Raw'!AA9</f>
        <v>61.864246000000001</v>
      </c>
      <c r="Y18" s="37">
        <f>'AEO 2022 36 Raw'!AB9</f>
        <v>62.843463999999997</v>
      </c>
      <c r="Z18" s="37">
        <f>'AEO 2022 36 Raw'!AC9</f>
        <v>63.223877000000002</v>
      </c>
      <c r="AA18" s="37">
        <f>'AEO 2022 36 Raw'!AD9</f>
        <v>63.608620000000002</v>
      </c>
      <c r="AB18" s="37">
        <f>'AEO 2022 36 Raw'!AE9</f>
        <v>64.198363999999998</v>
      </c>
      <c r="AC18" s="37">
        <f>'AEO 2022 36 Raw'!AF9</f>
        <v>64.848845999999995</v>
      </c>
      <c r="AD18" s="37">
        <f>'AEO 2022 36 Raw'!AG9</f>
        <v>65.537909999999997</v>
      </c>
      <c r="AE18" s="37">
        <f>'AEO 2022 36 Raw'!AH9</f>
        <v>66.258529999999993</v>
      </c>
      <c r="AF18" s="37">
        <f>'AEO 2022 36 Raw'!AI9</f>
        <v>67.068961999999999</v>
      </c>
      <c r="AG18" s="46">
        <f>'AEO 2022 36 Raw'!AJ9</f>
        <v>8.9999999999999993E-3</v>
      </c>
    </row>
    <row r="19" spans="1:33" ht="15" customHeight="1" x14ac:dyDescent="0.25">
      <c r="A19" s="21" t="s">
        <v>558</v>
      </c>
      <c r="B19" s="28" t="s">
        <v>559</v>
      </c>
      <c r="C19" s="37">
        <f>'AEO 2022 36 Raw'!F10</f>
        <v>0.65314099999999997</v>
      </c>
      <c r="D19" s="37">
        <f>'AEO 2022 36 Raw'!G10</f>
        <v>0.65758399999999995</v>
      </c>
      <c r="E19" s="37">
        <f>'AEO 2022 36 Raw'!H10</f>
        <v>0.62826400000000004</v>
      </c>
      <c r="F19" s="37">
        <f>'AEO 2022 36 Raw'!I10</f>
        <v>0.51937100000000003</v>
      </c>
      <c r="G19" s="37">
        <f>'AEO 2022 36 Raw'!J10</f>
        <v>0.495201</v>
      </c>
      <c r="H19" s="37">
        <f>'AEO 2022 36 Raw'!K10</f>
        <v>0.48458400000000001</v>
      </c>
      <c r="I19" s="37">
        <f>'AEO 2022 36 Raw'!L10</f>
        <v>0.46912399999999999</v>
      </c>
      <c r="J19" s="37">
        <f>'AEO 2022 36 Raw'!M10</f>
        <v>0.45859</v>
      </c>
      <c r="K19" s="37">
        <f>'AEO 2022 36 Raw'!N10</f>
        <v>0.44771300000000003</v>
      </c>
      <c r="L19" s="37">
        <f>'AEO 2022 36 Raw'!O10</f>
        <v>0.42912800000000001</v>
      </c>
      <c r="M19" s="37">
        <f>'AEO 2022 36 Raw'!P10</f>
        <v>0.42854100000000001</v>
      </c>
      <c r="N19" s="37">
        <f>'AEO 2022 36 Raw'!Q10</f>
        <v>0.42555900000000002</v>
      </c>
      <c r="O19" s="37">
        <f>'AEO 2022 36 Raw'!R10</f>
        <v>0.42443999999999998</v>
      </c>
      <c r="P19" s="37">
        <f>'AEO 2022 36 Raw'!S10</f>
        <v>0.42590499999999998</v>
      </c>
      <c r="Q19" s="37">
        <f>'AEO 2022 36 Raw'!T10</f>
        <v>0.42783399999999999</v>
      </c>
      <c r="R19" s="37">
        <f>'AEO 2022 36 Raw'!U10</f>
        <v>0.42871599999999999</v>
      </c>
      <c r="S19" s="37">
        <f>'AEO 2022 36 Raw'!V10</f>
        <v>0.43078699999999998</v>
      </c>
      <c r="T19" s="37">
        <f>'AEO 2022 36 Raw'!W10</f>
        <v>0.43649100000000002</v>
      </c>
      <c r="U19" s="37">
        <f>'AEO 2022 36 Raw'!X10</f>
        <v>0.40492899999999998</v>
      </c>
      <c r="V19" s="37">
        <f>'AEO 2022 36 Raw'!Y10</f>
        <v>0.37249100000000002</v>
      </c>
      <c r="W19" s="37">
        <f>'AEO 2022 36 Raw'!Z10</f>
        <v>0.38188299999999997</v>
      </c>
      <c r="X19" s="37">
        <f>'AEO 2022 36 Raw'!AA10</f>
        <v>0.39079599999999998</v>
      </c>
      <c r="Y19" s="37">
        <f>'AEO 2022 36 Raw'!AB10</f>
        <v>0.39924500000000002</v>
      </c>
      <c r="Z19" s="37">
        <f>'AEO 2022 36 Raw'!AC10</f>
        <v>0.40715699999999999</v>
      </c>
      <c r="AA19" s="37">
        <f>'AEO 2022 36 Raw'!AD10</f>
        <v>0.41634599999999999</v>
      </c>
      <c r="AB19" s="37">
        <f>'AEO 2022 36 Raw'!AE10</f>
        <v>0.42616199999999999</v>
      </c>
      <c r="AC19" s="37">
        <f>'AEO 2022 36 Raw'!AF10</f>
        <v>0.43680799999999997</v>
      </c>
      <c r="AD19" s="37">
        <f>'AEO 2022 36 Raw'!AG10</f>
        <v>0.44805299999999998</v>
      </c>
      <c r="AE19" s="37">
        <f>'AEO 2022 36 Raw'!AH10</f>
        <v>0.45743699999999998</v>
      </c>
      <c r="AF19" s="37">
        <f>'AEO 2022 36 Raw'!AI10</f>
        <v>0.467524</v>
      </c>
      <c r="AG19" s="46">
        <f>'AEO 2022 36 Raw'!AJ10</f>
        <v>-1.0999999999999999E-2</v>
      </c>
    </row>
    <row r="20" spans="1:33" ht="15" customHeight="1" x14ac:dyDescent="0.25">
      <c r="A20" s="21" t="s">
        <v>560</v>
      </c>
      <c r="B20" s="28" t="s">
        <v>561</v>
      </c>
      <c r="C20" s="37">
        <f>'AEO 2022 36 Raw'!F11</f>
        <v>0.64941700000000002</v>
      </c>
      <c r="D20" s="37">
        <f>'AEO 2022 36 Raw'!G11</f>
        <v>0.63396699999999995</v>
      </c>
      <c r="E20" s="37">
        <f>'AEO 2022 36 Raw'!H11</f>
        <v>0.63213900000000001</v>
      </c>
      <c r="F20" s="37">
        <f>'AEO 2022 36 Raw'!I11</f>
        <v>0.50100100000000003</v>
      </c>
      <c r="G20" s="37">
        <f>'AEO 2022 36 Raw'!J11</f>
        <v>0.520451</v>
      </c>
      <c r="H20" s="37">
        <f>'AEO 2022 36 Raw'!K11</f>
        <v>0.54641200000000001</v>
      </c>
      <c r="I20" s="37">
        <f>'AEO 2022 36 Raw'!L11</f>
        <v>0.58147400000000005</v>
      </c>
      <c r="J20" s="37">
        <f>'AEO 2022 36 Raw'!M11</f>
        <v>0.42244500000000001</v>
      </c>
      <c r="K20" s="37">
        <f>'AEO 2022 36 Raw'!N11</f>
        <v>0.458422</v>
      </c>
      <c r="L20" s="37">
        <f>'AEO 2022 36 Raw'!O11</f>
        <v>0.52485400000000004</v>
      </c>
      <c r="M20" s="37">
        <f>'AEO 2022 36 Raw'!P11</f>
        <v>0.59115300000000004</v>
      </c>
      <c r="N20" s="37">
        <f>'AEO 2022 36 Raw'!Q11</f>
        <v>0.656864</v>
      </c>
      <c r="O20" s="37">
        <f>'AEO 2022 36 Raw'!R11</f>
        <v>0.72157000000000004</v>
      </c>
      <c r="P20" s="37">
        <f>'AEO 2022 36 Raw'!S11</f>
        <v>0.78469199999999995</v>
      </c>
      <c r="Q20" s="37">
        <f>'AEO 2022 36 Raw'!T11</f>
        <v>0.84569300000000003</v>
      </c>
      <c r="R20" s="37">
        <f>'AEO 2022 36 Raw'!U11</f>
        <v>0.90506600000000004</v>
      </c>
      <c r="S20" s="37">
        <f>'AEO 2022 36 Raw'!V11</f>
        <v>0.96320600000000001</v>
      </c>
      <c r="T20" s="37">
        <f>'AEO 2022 36 Raw'!W11</f>
        <v>1.020456</v>
      </c>
      <c r="U20" s="37">
        <f>'AEO 2022 36 Raw'!X11</f>
        <v>1.0777000000000001</v>
      </c>
      <c r="V20" s="37">
        <f>'AEO 2022 36 Raw'!Y11</f>
        <v>1.134814</v>
      </c>
      <c r="W20" s="37">
        <f>'AEO 2022 36 Raw'!Z11</f>
        <v>1.19112</v>
      </c>
      <c r="X20" s="37">
        <f>'AEO 2022 36 Raw'!AA11</f>
        <v>1.247808</v>
      </c>
      <c r="Y20" s="37">
        <f>'AEO 2022 36 Raw'!AB11</f>
        <v>1.304576</v>
      </c>
      <c r="Z20" s="37">
        <f>'AEO 2022 36 Raw'!AC11</f>
        <v>1.361348</v>
      </c>
      <c r="AA20" s="37">
        <f>'AEO 2022 36 Raw'!AD11</f>
        <v>1.4251229999999999</v>
      </c>
      <c r="AB20" s="37">
        <f>'AEO 2022 36 Raw'!AE11</f>
        <v>1.49543</v>
      </c>
      <c r="AC20" s="37">
        <f>'AEO 2022 36 Raw'!AF11</f>
        <v>1.572103</v>
      </c>
      <c r="AD20" s="37">
        <f>'AEO 2022 36 Raw'!AG11</f>
        <v>1.653845</v>
      </c>
      <c r="AE20" s="37">
        <f>'AEO 2022 36 Raw'!AH11</f>
        <v>1.7413110000000001</v>
      </c>
      <c r="AF20" s="37">
        <f>'AEO 2022 36 Raw'!AI11</f>
        <v>1.83562</v>
      </c>
      <c r="AG20" s="46">
        <f>'AEO 2022 36 Raw'!AJ11</f>
        <v>3.5999999999999997E-2</v>
      </c>
    </row>
    <row r="21" spans="1:33" ht="15" customHeight="1" x14ac:dyDescent="0.25">
      <c r="A21" s="21" t="s">
        <v>562</v>
      </c>
      <c r="B21" s="28" t="s">
        <v>563</v>
      </c>
      <c r="C21" s="37">
        <f>'AEO 2022 36 Raw'!F12</f>
        <v>24.425819000000001</v>
      </c>
      <c r="D21" s="37">
        <f>'AEO 2022 36 Raw'!G12</f>
        <v>32.904640000000001</v>
      </c>
      <c r="E21" s="37">
        <f>'AEO 2022 36 Raw'!H12</f>
        <v>42.728630000000003</v>
      </c>
      <c r="F21" s="37">
        <f>'AEO 2022 36 Raw'!I12</f>
        <v>53.104050000000001</v>
      </c>
      <c r="G21" s="37">
        <f>'AEO 2022 36 Raw'!J12</f>
        <v>64.022857999999999</v>
      </c>
      <c r="H21" s="37">
        <f>'AEO 2022 36 Raw'!K12</f>
        <v>75.249923999999993</v>
      </c>
      <c r="I21" s="37">
        <f>'AEO 2022 36 Raw'!L12</f>
        <v>86.510468000000003</v>
      </c>
      <c r="J21" s="37">
        <f>'AEO 2022 36 Raw'!M12</f>
        <v>97.762084999999999</v>
      </c>
      <c r="K21" s="37">
        <f>'AEO 2022 36 Raw'!N12</f>
        <v>109.070724</v>
      </c>
      <c r="L21" s="37">
        <f>'AEO 2022 36 Raw'!O12</f>
        <v>120.53321800000001</v>
      </c>
      <c r="M21" s="37">
        <f>'AEO 2022 36 Raw'!P12</f>
        <v>132.08284</v>
      </c>
      <c r="N21" s="37">
        <f>'AEO 2022 36 Raw'!Q12</f>
        <v>143.68666099999999</v>
      </c>
      <c r="O21" s="37">
        <f>'AEO 2022 36 Raw'!R12</f>
        <v>155.437378</v>
      </c>
      <c r="P21" s="37">
        <f>'AEO 2022 36 Raw'!S12</f>
        <v>167.120148</v>
      </c>
      <c r="Q21" s="37">
        <f>'AEO 2022 36 Raw'!T12</f>
        <v>178.68756099999999</v>
      </c>
      <c r="R21" s="37">
        <f>'AEO 2022 36 Raw'!U12</f>
        <v>190.22287</v>
      </c>
      <c r="S21" s="37">
        <f>'AEO 2022 36 Raw'!V12</f>
        <v>201.85275300000001</v>
      </c>
      <c r="T21" s="37">
        <f>'AEO 2022 36 Raw'!W12</f>
        <v>213.64776599999999</v>
      </c>
      <c r="U21" s="37">
        <f>'AEO 2022 36 Raw'!X12</f>
        <v>225.75289900000001</v>
      </c>
      <c r="V21" s="37">
        <f>'AEO 2022 36 Raw'!Y12</f>
        <v>238.05706799999999</v>
      </c>
      <c r="W21" s="37">
        <f>'AEO 2022 36 Raw'!Z12</f>
        <v>250.429565</v>
      </c>
      <c r="X21" s="37">
        <f>'AEO 2022 36 Raw'!AA12</f>
        <v>262.90536500000002</v>
      </c>
      <c r="Y21" s="37">
        <f>'AEO 2022 36 Raw'!AB12</f>
        <v>275.73370399999999</v>
      </c>
      <c r="Z21" s="37">
        <f>'AEO 2022 36 Raw'!AC12</f>
        <v>289.03482100000002</v>
      </c>
      <c r="AA21" s="37">
        <f>'AEO 2022 36 Raw'!AD12</f>
        <v>302.42291299999999</v>
      </c>
      <c r="AB21" s="37">
        <f>'AEO 2022 36 Raw'!AE12</f>
        <v>315.68048099999999</v>
      </c>
      <c r="AC21" s="37">
        <f>'AEO 2022 36 Raw'!AF12</f>
        <v>329.35977200000002</v>
      </c>
      <c r="AD21" s="37">
        <f>'AEO 2022 36 Raw'!AG12</f>
        <v>343.23782299999999</v>
      </c>
      <c r="AE21" s="37">
        <f>'AEO 2022 36 Raw'!AH12</f>
        <v>357.486603</v>
      </c>
      <c r="AF21" s="37">
        <f>'AEO 2022 36 Raw'!AI12</f>
        <v>372.25741599999998</v>
      </c>
      <c r="AG21" s="46">
        <f>'AEO 2022 36 Raw'!AJ12</f>
        <v>9.8000000000000004E-2</v>
      </c>
    </row>
    <row r="22" spans="1:33" ht="15" customHeight="1" x14ac:dyDescent="0.25">
      <c r="A22" s="21" t="s">
        <v>564</v>
      </c>
      <c r="B22" s="28" t="s">
        <v>565</v>
      </c>
      <c r="C22" s="37">
        <f>'AEO 2022 36 Raw'!F13</f>
        <v>0.360043</v>
      </c>
      <c r="D22" s="37">
        <f>'AEO 2022 36 Raw'!G13</f>
        <v>0.47103800000000001</v>
      </c>
      <c r="E22" s="37">
        <f>'AEO 2022 36 Raw'!H13</f>
        <v>0.585704</v>
      </c>
      <c r="F22" s="37">
        <f>'AEO 2022 36 Raw'!I13</f>
        <v>0.69542000000000004</v>
      </c>
      <c r="G22" s="37">
        <f>'AEO 2022 36 Raw'!J13</f>
        <v>0.812218</v>
      </c>
      <c r="H22" s="37">
        <f>'AEO 2022 36 Raw'!K13</f>
        <v>0.93648600000000004</v>
      </c>
      <c r="I22" s="37">
        <f>'AEO 2022 36 Raw'!L13</f>
        <v>1.067753</v>
      </c>
      <c r="J22" s="37">
        <f>'AEO 2022 36 Raw'!M13</f>
        <v>1.2092769999999999</v>
      </c>
      <c r="K22" s="37">
        <f>'AEO 2022 36 Raw'!N13</f>
        <v>1.360284</v>
      </c>
      <c r="L22" s="37">
        <f>'AEO 2022 36 Raw'!O13</f>
        <v>1.520176</v>
      </c>
      <c r="M22" s="37">
        <f>'AEO 2022 36 Raw'!P13</f>
        <v>1.6869540000000001</v>
      </c>
      <c r="N22" s="37">
        <f>'AEO 2022 36 Raw'!Q13</f>
        <v>1.856528</v>
      </c>
      <c r="O22" s="37">
        <f>'AEO 2022 36 Raw'!R13</f>
        <v>2.0316689999999999</v>
      </c>
      <c r="P22" s="37">
        <f>'AEO 2022 36 Raw'!S13</f>
        <v>2.203973</v>
      </c>
      <c r="Q22" s="37">
        <f>'AEO 2022 36 Raw'!T13</f>
        <v>2.3701110000000001</v>
      </c>
      <c r="R22" s="37">
        <f>'AEO 2022 36 Raw'!U13</f>
        <v>2.5285139999999999</v>
      </c>
      <c r="S22" s="37">
        <f>'AEO 2022 36 Raw'!V13</f>
        <v>2.678407</v>
      </c>
      <c r="T22" s="37">
        <f>'AEO 2022 36 Raw'!W13</f>
        <v>2.824729</v>
      </c>
      <c r="U22" s="37">
        <f>'AEO 2022 36 Raw'!X13</f>
        <v>2.9708130000000001</v>
      </c>
      <c r="V22" s="37">
        <f>'AEO 2022 36 Raw'!Y13</f>
        <v>3.1134080000000002</v>
      </c>
      <c r="W22" s="37">
        <f>'AEO 2022 36 Raw'!Z13</f>
        <v>3.2513239999999999</v>
      </c>
      <c r="X22" s="37">
        <f>'AEO 2022 36 Raw'!AA13</f>
        <v>3.388687</v>
      </c>
      <c r="Y22" s="37">
        <f>'AEO 2022 36 Raw'!AB13</f>
        <v>3.5211839999999999</v>
      </c>
      <c r="Z22" s="37">
        <f>'AEO 2022 36 Raw'!AC13</f>
        <v>3.6488109999999998</v>
      </c>
      <c r="AA22" s="37">
        <f>'AEO 2022 36 Raw'!AD13</f>
        <v>3.7792970000000001</v>
      </c>
      <c r="AB22" s="37">
        <f>'AEO 2022 36 Raw'!AE13</f>
        <v>3.9099819999999998</v>
      </c>
      <c r="AC22" s="37">
        <f>'AEO 2022 36 Raw'!AF13</f>
        <v>4.0397420000000004</v>
      </c>
      <c r="AD22" s="37">
        <f>'AEO 2022 36 Raw'!AG13</f>
        <v>4.1652459999999998</v>
      </c>
      <c r="AE22" s="37">
        <f>'AEO 2022 36 Raw'!AH13</f>
        <v>4.2872329999999996</v>
      </c>
      <c r="AF22" s="37">
        <f>'AEO 2022 36 Raw'!AI13</f>
        <v>4.4074359999999997</v>
      </c>
      <c r="AG22" s="46">
        <f>'AEO 2022 36 Raw'!AJ13</f>
        <v>0.09</v>
      </c>
    </row>
    <row r="23" spans="1:33" ht="12" customHeight="1" x14ac:dyDescent="0.25"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46"/>
    </row>
    <row r="24" spans="1:33" ht="15" customHeight="1" x14ac:dyDescent="0.25">
      <c r="A24" s="21" t="s">
        <v>566</v>
      </c>
      <c r="B24" s="25" t="s">
        <v>567</v>
      </c>
      <c r="C24" s="37">
        <f>'AEO 2022 36 Raw'!F14</f>
        <v>887.07781999999997</v>
      </c>
      <c r="D24" s="37">
        <f>'AEO 2022 36 Raw'!G14</f>
        <v>893.86779799999999</v>
      </c>
      <c r="E24" s="37">
        <f>'AEO 2022 36 Raw'!H14</f>
        <v>894.28973399999995</v>
      </c>
      <c r="F24" s="37">
        <f>'AEO 2022 36 Raw'!I14</f>
        <v>886.65917999999999</v>
      </c>
      <c r="G24" s="37">
        <f>'AEO 2022 36 Raw'!J14</f>
        <v>882.87542699999995</v>
      </c>
      <c r="H24" s="37">
        <f>'AEO 2022 36 Raw'!K14</f>
        <v>876.93402100000003</v>
      </c>
      <c r="I24" s="37">
        <f>'AEO 2022 36 Raw'!L14</f>
        <v>869.39202899999998</v>
      </c>
      <c r="J24" s="37">
        <f>'AEO 2022 36 Raw'!M14</f>
        <v>865.47686799999997</v>
      </c>
      <c r="K24" s="37">
        <f>'AEO 2022 36 Raw'!N14</f>
        <v>860.39111300000002</v>
      </c>
      <c r="L24" s="37">
        <f>'AEO 2022 36 Raw'!O14</f>
        <v>856.65820299999996</v>
      </c>
      <c r="M24" s="37">
        <f>'AEO 2022 36 Raw'!P14</f>
        <v>854.11926300000005</v>
      </c>
      <c r="N24" s="37">
        <f>'AEO 2022 36 Raw'!Q14</f>
        <v>855.32482900000002</v>
      </c>
      <c r="O24" s="37">
        <f>'AEO 2022 36 Raw'!R14</f>
        <v>856.480774</v>
      </c>
      <c r="P24" s="37">
        <f>'AEO 2022 36 Raw'!S14</f>
        <v>855.14209000000005</v>
      </c>
      <c r="Q24" s="37">
        <f>'AEO 2022 36 Raw'!T14</f>
        <v>854.72674600000005</v>
      </c>
      <c r="R24" s="37">
        <f>'AEO 2022 36 Raw'!U14</f>
        <v>855.41986099999997</v>
      </c>
      <c r="S24" s="37">
        <f>'AEO 2022 36 Raw'!V14</f>
        <v>858.12304700000004</v>
      </c>
      <c r="T24" s="37">
        <f>'AEO 2022 36 Raw'!W14</f>
        <v>861.53662099999997</v>
      </c>
      <c r="U24" s="37">
        <f>'AEO 2022 36 Raw'!X14</f>
        <v>866.27770999999996</v>
      </c>
      <c r="V24" s="37">
        <f>'AEO 2022 36 Raw'!Y14</f>
        <v>871.03265399999998</v>
      </c>
      <c r="W24" s="37">
        <f>'AEO 2022 36 Raw'!Z14</f>
        <v>875.96984899999995</v>
      </c>
      <c r="X24" s="37">
        <f>'AEO 2022 36 Raw'!AA14</f>
        <v>881.70855700000004</v>
      </c>
      <c r="Y24" s="37">
        <f>'AEO 2022 36 Raw'!AB14</f>
        <v>888.58471699999996</v>
      </c>
      <c r="Z24" s="37">
        <f>'AEO 2022 36 Raw'!AC14</f>
        <v>894.32055700000001</v>
      </c>
      <c r="AA24" s="37">
        <f>'AEO 2022 36 Raw'!AD14</f>
        <v>900.750854</v>
      </c>
      <c r="AB24" s="37">
        <f>'AEO 2022 36 Raw'!AE14</f>
        <v>910.87268100000006</v>
      </c>
      <c r="AC24" s="37">
        <f>'AEO 2022 36 Raw'!AF14</f>
        <v>919.05749500000002</v>
      </c>
      <c r="AD24" s="37">
        <f>'AEO 2022 36 Raw'!AG14</f>
        <v>925.19812000000002</v>
      </c>
      <c r="AE24" s="37">
        <f>'AEO 2022 36 Raw'!AH14</f>
        <v>932.48406999999997</v>
      </c>
      <c r="AF24" s="37">
        <f>'AEO 2022 36 Raw'!AI14</f>
        <v>942.46881099999996</v>
      </c>
      <c r="AG24" s="46">
        <f>'AEO 2022 36 Raw'!AJ14</f>
        <v>2E-3</v>
      </c>
    </row>
    <row r="25" spans="1:33" ht="15" customHeight="1" x14ac:dyDescent="0.25">
      <c r="A25" s="21" t="s">
        <v>568</v>
      </c>
      <c r="B25" s="28" t="s">
        <v>553</v>
      </c>
      <c r="C25" s="37">
        <f>'AEO 2022 36 Raw'!F15</f>
        <v>614.07513400000005</v>
      </c>
      <c r="D25" s="37">
        <f>'AEO 2022 36 Raw'!G15</f>
        <v>624.10229500000003</v>
      </c>
      <c r="E25" s="37">
        <f>'AEO 2022 36 Raw'!H15</f>
        <v>629.05798300000004</v>
      </c>
      <c r="F25" s="37">
        <f>'AEO 2022 36 Raw'!I15</f>
        <v>627.90051300000005</v>
      </c>
      <c r="G25" s="37">
        <f>'AEO 2022 36 Raw'!J15</f>
        <v>629.457764</v>
      </c>
      <c r="H25" s="37">
        <f>'AEO 2022 36 Raw'!K15</f>
        <v>628.15881300000001</v>
      </c>
      <c r="I25" s="37">
        <f>'AEO 2022 36 Raw'!L15</f>
        <v>623.15649399999995</v>
      </c>
      <c r="J25" s="37">
        <f>'AEO 2022 36 Raw'!M15</f>
        <v>619.99292000000003</v>
      </c>
      <c r="K25" s="37">
        <f>'AEO 2022 36 Raw'!N15</f>
        <v>615.78839100000005</v>
      </c>
      <c r="L25" s="37">
        <f>'AEO 2022 36 Raw'!O15</f>
        <v>612.36614999999995</v>
      </c>
      <c r="M25" s="37">
        <f>'AEO 2022 36 Raw'!P15</f>
        <v>609.57110599999999</v>
      </c>
      <c r="N25" s="37">
        <f>'AEO 2022 36 Raw'!Q15</f>
        <v>609.02905299999998</v>
      </c>
      <c r="O25" s="37">
        <f>'AEO 2022 36 Raw'!R15</f>
        <v>607.955017</v>
      </c>
      <c r="P25" s="37">
        <f>'AEO 2022 36 Raw'!S15</f>
        <v>605.136841</v>
      </c>
      <c r="Q25" s="37">
        <f>'AEO 2022 36 Raw'!T15</f>
        <v>602.963257</v>
      </c>
      <c r="R25" s="37">
        <f>'AEO 2022 36 Raw'!U15</f>
        <v>601.59893799999998</v>
      </c>
      <c r="S25" s="37">
        <f>'AEO 2022 36 Raw'!V15</f>
        <v>601.72949200000005</v>
      </c>
      <c r="T25" s="37">
        <f>'AEO 2022 36 Raw'!W15</f>
        <v>602.40344200000004</v>
      </c>
      <c r="U25" s="37">
        <f>'AEO 2022 36 Raw'!X15</f>
        <v>603.95696999999996</v>
      </c>
      <c r="V25" s="37">
        <f>'AEO 2022 36 Raw'!Y15</f>
        <v>605.83715800000004</v>
      </c>
      <c r="W25" s="37">
        <f>'AEO 2022 36 Raw'!Z15</f>
        <v>607.72448699999995</v>
      </c>
      <c r="X25" s="37">
        <f>'AEO 2022 36 Raw'!AA15</f>
        <v>610.39977999999996</v>
      </c>
      <c r="Y25" s="37">
        <f>'AEO 2022 36 Raw'!AB15</f>
        <v>613.23236099999997</v>
      </c>
      <c r="Z25" s="37">
        <f>'AEO 2022 36 Raw'!AC15</f>
        <v>614.930115</v>
      </c>
      <c r="AA25" s="37">
        <f>'AEO 2022 36 Raw'!AD15</f>
        <v>617.20605499999999</v>
      </c>
      <c r="AB25" s="37">
        <f>'AEO 2022 36 Raw'!AE15</f>
        <v>621.68536400000005</v>
      </c>
      <c r="AC25" s="37">
        <f>'AEO 2022 36 Raw'!AF15</f>
        <v>625.27655000000004</v>
      </c>
      <c r="AD25" s="37">
        <f>'AEO 2022 36 Raw'!AG15</f>
        <v>627.60241699999995</v>
      </c>
      <c r="AE25" s="37">
        <f>'AEO 2022 36 Raw'!AH15</f>
        <v>630.97430399999996</v>
      </c>
      <c r="AF25" s="37">
        <f>'AEO 2022 36 Raw'!AI15</f>
        <v>636.35705600000006</v>
      </c>
      <c r="AG25" s="46">
        <f>'AEO 2022 36 Raw'!AJ15</f>
        <v>1E-3</v>
      </c>
    </row>
    <row r="26" spans="1:33" ht="15" customHeight="1" x14ac:dyDescent="0.25">
      <c r="A26" s="21" t="s">
        <v>569</v>
      </c>
      <c r="B26" s="28" t="s">
        <v>555</v>
      </c>
      <c r="C26" s="37">
        <f>'AEO 2022 36 Raw'!F16</f>
        <v>3.5660340000000001</v>
      </c>
      <c r="D26" s="37">
        <f>'AEO 2022 36 Raw'!G16</f>
        <v>3.8242699999999998</v>
      </c>
      <c r="E26" s="37">
        <f>'AEO 2022 36 Raw'!H16</f>
        <v>4.0244759999999999</v>
      </c>
      <c r="F26" s="37">
        <f>'AEO 2022 36 Raw'!I16</f>
        <v>4.0557299999999996</v>
      </c>
      <c r="G26" s="37">
        <f>'AEO 2022 36 Raw'!J16</f>
        <v>4.1442040000000002</v>
      </c>
      <c r="H26" s="37">
        <f>'AEO 2022 36 Raw'!K16</f>
        <v>4.2176299999999998</v>
      </c>
      <c r="I26" s="37">
        <f>'AEO 2022 36 Raw'!L16</f>
        <v>4.2973330000000001</v>
      </c>
      <c r="J26" s="37">
        <f>'AEO 2022 36 Raw'!M16</f>
        <v>4.404325</v>
      </c>
      <c r="K26" s="37">
        <f>'AEO 2022 36 Raw'!N16</f>
        <v>4.515034</v>
      </c>
      <c r="L26" s="37">
        <f>'AEO 2022 36 Raw'!O16</f>
        <v>4.6346990000000003</v>
      </c>
      <c r="M26" s="37">
        <f>'AEO 2022 36 Raw'!P16</f>
        <v>4.7902019999999998</v>
      </c>
      <c r="N26" s="37">
        <f>'AEO 2022 36 Raw'!Q16</f>
        <v>4.9599869999999999</v>
      </c>
      <c r="O26" s="37">
        <f>'AEO 2022 36 Raw'!R16</f>
        <v>5.1624610000000004</v>
      </c>
      <c r="P26" s="37">
        <f>'AEO 2022 36 Raw'!S16</f>
        <v>5.3585640000000003</v>
      </c>
      <c r="Q26" s="37">
        <f>'AEO 2022 36 Raw'!T16</f>
        <v>5.5897949999999996</v>
      </c>
      <c r="R26" s="37">
        <f>'AEO 2022 36 Raw'!U16</f>
        <v>5.8417000000000003</v>
      </c>
      <c r="S26" s="37">
        <f>'AEO 2022 36 Raw'!V16</f>
        <v>6.120457</v>
      </c>
      <c r="T26" s="37">
        <f>'AEO 2022 36 Raw'!W16</f>
        <v>6.4122820000000003</v>
      </c>
      <c r="U26" s="37">
        <f>'AEO 2022 36 Raw'!X16</f>
        <v>6.7591590000000004</v>
      </c>
      <c r="V26" s="37">
        <f>'AEO 2022 36 Raw'!Y16</f>
        <v>7.0719200000000004</v>
      </c>
      <c r="W26" s="37">
        <f>'AEO 2022 36 Raw'!Z16</f>
        <v>7.4322090000000003</v>
      </c>
      <c r="X26" s="37">
        <f>'AEO 2022 36 Raw'!AA16</f>
        <v>7.7144409999999999</v>
      </c>
      <c r="Y26" s="37">
        <f>'AEO 2022 36 Raw'!AB16</f>
        <v>8.1123729999999998</v>
      </c>
      <c r="Z26" s="37">
        <f>'AEO 2022 36 Raw'!AC16</f>
        <v>8.6204239999999999</v>
      </c>
      <c r="AA26" s="37">
        <f>'AEO 2022 36 Raw'!AD16</f>
        <v>9.0584019999999992</v>
      </c>
      <c r="AB26" s="37">
        <f>'AEO 2022 36 Raw'!AE16</f>
        <v>9.5414189999999994</v>
      </c>
      <c r="AC26" s="37">
        <f>'AEO 2022 36 Raw'!AF16</f>
        <v>10.036303999999999</v>
      </c>
      <c r="AD26" s="37">
        <f>'AEO 2022 36 Raw'!AG16</f>
        <v>10.560703</v>
      </c>
      <c r="AE26" s="37">
        <f>'AEO 2022 36 Raw'!AH16</f>
        <v>11.106871999999999</v>
      </c>
      <c r="AF26" s="37">
        <f>'AEO 2022 36 Raw'!AI16</f>
        <v>11.753361999999999</v>
      </c>
      <c r="AG26" s="46">
        <f>'AEO 2022 36 Raw'!AJ16</f>
        <v>4.2000000000000003E-2</v>
      </c>
    </row>
    <row r="27" spans="1:33" ht="15" customHeight="1" x14ac:dyDescent="0.25">
      <c r="A27" s="21" t="s">
        <v>570</v>
      </c>
      <c r="B27" s="28" t="s">
        <v>557</v>
      </c>
      <c r="C27" s="37">
        <f>'AEO 2022 36 Raw'!F17</f>
        <v>268.25543199999998</v>
      </c>
      <c r="D27" s="37">
        <f>'AEO 2022 36 Raw'!G17</f>
        <v>264.63220200000001</v>
      </c>
      <c r="E27" s="37">
        <f>'AEO 2022 36 Raw'!H17</f>
        <v>259.743988</v>
      </c>
      <c r="F27" s="37">
        <f>'AEO 2022 36 Raw'!I17</f>
        <v>253.11077900000001</v>
      </c>
      <c r="G27" s="37">
        <f>'AEO 2022 36 Raw'!J17</f>
        <v>247.59335300000001</v>
      </c>
      <c r="H27" s="37">
        <f>'AEO 2022 36 Raw'!K17</f>
        <v>242.801605</v>
      </c>
      <c r="I27" s="37">
        <f>'AEO 2022 36 Raw'!L17</f>
        <v>240.13009600000001</v>
      </c>
      <c r="J27" s="37">
        <f>'AEO 2022 36 Raw'!M17</f>
        <v>239.24292</v>
      </c>
      <c r="K27" s="37">
        <f>'AEO 2022 36 Raw'!N17</f>
        <v>238.22328200000001</v>
      </c>
      <c r="L27" s="37">
        <f>'AEO 2022 36 Raw'!O17</f>
        <v>237.764297</v>
      </c>
      <c r="M27" s="37">
        <f>'AEO 2022 36 Raw'!P17</f>
        <v>237.83386200000001</v>
      </c>
      <c r="N27" s="37">
        <f>'AEO 2022 36 Raw'!Q17</f>
        <v>239.371521</v>
      </c>
      <c r="O27" s="37">
        <f>'AEO 2022 36 Raw'!R17</f>
        <v>241.35583500000001</v>
      </c>
      <c r="P27" s="37">
        <f>'AEO 2022 36 Raw'!S17</f>
        <v>242.59903</v>
      </c>
      <c r="Q27" s="37">
        <f>'AEO 2022 36 Raw'!T17</f>
        <v>244.081604</v>
      </c>
      <c r="R27" s="37">
        <f>'AEO 2022 36 Raw'!U17</f>
        <v>245.83909600000001</v>
      </c>
      <c r="S27" s="37">
        <f>'AEO 2022 36 Raw'!V17</f>
        <v>248.07867400000001</v>
      </c>
      <c r="T27" s="37">
        <f>'AEO 2022 36 Raw'!W17</f>
        <v>250.467468</v>
      </c>
      <c r="U27" s="37">
        <f>'AEO 2022 36 Raw'!X17</f>
        <v>253.243088</v>
      </c>
      <c r="V27" s="37">
        <f>'AEO 2022 36 Raw'!Y17</f>
        <v>255.73696899999999</v>
      </c>
      <c r="W27" s="37">
        <f>'AEO 2022 36 Raw'!Z17</f>
        <v>258.35598800000002</v>
      </c>
      <c r="X27" s="37">
        <f>'AEO 2022 36 Raw'!AA17</f>
        <v>261.061127</v>
      </c>
      <c r="Y27" s="37">
        <f>'AEO 2022 36 Raw'!AB17</f>
        <v>264.62829599999998</v>
      </c>
      <c r="Z27" s="37">
        <f>'AEO 2022 36 Raw'!AC17</f>
        <v>268.08303799999999</v>
      </c>
      <c r="AA27" s="37">
        <f>'AEO 2022 36 Raw'!AD17</f>
        <v>271.72009300000002</v>
      </c>
      <c r="AB27" s="37">
        <f>'AEO 2022 36 Raw'!AE17</f>
        <v>276.79077100000001</v>
      </c>
      <c r="AC27" s="37">
        <f>'AEO 2022 36 Raw'!AF17</f>
        <v>280.803223</v>
      </c>
      <c r="AD27" s="37">
        <f>'AEO 2022 36 Raw'!AG17</f>
        <v>284.00955199999999</v>
      </c>
      <c r="AE27" s="37">
        <f>'AEO 2022 36 Raw'!AH17</f>
        <v>287.28298999999998</v>
      </c>
      <c r="AF27" s="37">
        <f>'AEO 2022 36 Raw'!AI17</f>
        <v>291.12747200000001</v>
      </c>
      <c r="AG27" s="46">
        <f>'AEO 2022 36 Raw'!AJ17</f>
        <v>3.0000000000000001E-3</v>
      </c>
    </row>
    <row r="28" spans="1:33" ht="15" customHeight="1" x14ac:dyDescent="0.25">
      <c r="A28" s="21" t="s">
        <v>571</v>
      </c>
      <c r="B28" s="28" t="s">
        <v>561</v>
      </c>
      <c r="C28" s="37">
        <f>'AEO 2022 36 Raw'!F18</f>
        <v>0.17518</v>
      </c>
      <c r="D28" s="37">
        <f>'AEO 2022 36 Raw'!G18</f>
        <v>0.32762999999999998</v>
      </c>
      <c r="E28" s="37">
        <f>'AEO 2022 36 Raw'!H18</f>
        <v>0.47411799999999998</v>
      </c>
      <c r="F28" s="37">
        <f>'AEO 2022 36 Raw'!I18</f>
        <v>0.60902100000000003</v>
      </c>
      <c r="G28" s="37">
        <f>'AEO 2022 36 Raw'!J18</f>
        <v>0.73164499999999999</v>
      </c>
      <c r="H28" s="37">
        <f>'AEO 2022 36 Raw'!K18</f>
        <v>0.84900500000000001</v>
      </c>
      <c r="I28" s="37">
        <f>'AEO 2022 36 Raw'!L18</f>
        <v>0.943631</v>
      </c>
      <c r="J28" s="37">
        <f>'AEO 2022 36 Raw'!M18</f>
        <v>1.012662</v>
      </c>
      <c r="K28" s="37">
        <f>'AEO 2022 36 Raw'!N18</f>
        <v>1.0794919999999999</v>
      </c>
      <c r="L28" s="37">
        <f>'AEO 2022 36 Raw'!O18</f>
        <v>1.143858</v>
      </c>
      <c r="M28" s="37">
        <f>'AEO 2022 36 Raw'!P18</f>
        <v>1.2067779999999999</v>
      </c>
      <c r="N28" s="37">
        <f>'AEO 2022 36 Raw'!Q18</f>
        <v>1.2726550000000001</v>
      </c>
      <c r="O28" s="37">
        <f>'AEO 2022 36 Raw'!R18</f>
        <v>1.338096</v>
      </c>
      <c r="P28" s="37">
        <f>'AEO 2022 36 Raw'!S18</f>
        <v>1.3980900000000001</v>
      </c>
      <c r="Q28" s="37">
        <f>'AEO 2022 36 Raw'!T18</f>
        <v>1.4583950000000001</v>
      </c>
      <c r="R28" s="37">
        <f>'AEO 2022 36 Raw'!U18</f>
        <v>1.520113</v>
      </c>
      <c r="S28" s="37">
        <f>'AEO 2022 36 Raw'!V18</f>
        <v>1.585669</v>
      </c>
      <c r="T28" s="37">
        <f>'AEO 2022 36 Raw'!W18</f>
        <v>1.65466</v>
      </c>
      <c r="U28" s="37">
        <f>'AEO 2022 36 Raw'!X18</f>
        <v>1.72739</v>
      </c>
      <c r="V28" s="37">
        <f>'AEO 2022 36 Raw'!Y18</f>
        <v>1.8023100000000001</v>
      </c>
      <c r="W28" s="37">
        <f>'AEO 2022 36 Raw'!Z18</f>
        <v>1.8786579999999999</v>
      </c>
      <c r="X28" s="37">
        <f>'AEO 2022 36 Raw'!AA18</f>
        <v>1.958885</v>
      </c>
      <c r="Y28" s="37">
        <f>'AEO 2022 36 Raw'!AB18</f>
        <v>2.0406279999999999</v>
      </c>
      <c r="Z28" s="37">
        <f>'AEO 2022 36 Raw'!AC18</f>
        <v>2.1194090000000001</v>
      </c>
      <c r="AA28" s="37">
        <f>'AEO 2022 36 Raw'!AD18</f>
        <v>2.2009349999999999</v>
      </c>
      <c r="AB28" s="37">
        <f>'AEO 2022 36 Raw'!AE18</f>
        <v>2.2907090000000001</v>
      </c>
      <c r="AC28" s="37">
        <f>'AEO 2022 36 Raw'!AF18</f>
        <v>2.3810820000000001</v>
      </c>
      <c r="AD28" s="37">
        <f>'AEO 2022 36 Raw'!AG18</f>
        <v>2.468712</v>
      </c>
      <c r="AE28" s="37">
        <f>'AEO 2022 36 Raw'!AH18</f>
        <v>2.5635650000000001</v>
      </c>
      <c r="AF28" s="37">
        <f>'AEO 2022 36 Raw'!AI18</f>
        <v>2.6698770000000001</v>
      </c>
      <c r="AG28" s="46">
        <f>'AEO 2022 36 Raw'!AJ18</f>
        <v>9.8000000000000004E-2</v>
      </c>
    </row>
    <row r="29" spans="1:33" ht="15" customHeight="1" x14ac:dyDescent="0.25">
      <c r="A29" s="21" t="s">
        <v>572</v>
      </c>
      <c r="B29" s="28" t="s">
        <v>559</v>
      </c>
      <c r="C29" s="37">
        <f>'AEO 2022 36 Raw'!F19</f>
        <v>1.005436</v>
      </c>
      <c r="D29" s="37">
        <f>'AEO 2022 36 Raw'!G19</f>
        <v>0.98027699999999995</v>
      </c>
      <c r="E29" s="37">
        <f>'AEO 2022 36 Raw'!H19</f>
        <v>0.98757600000000001</v>
      </c>
      <c r="F29" s="37">
        <f>'AEO 2022 36 Raw'!I19</f>
        <v>0.98115600000000003</v>
      </c>
      <c r="G29" s="37">
        <f>'AEO 2022 36 Raw'!J19</f>
        <v>0.94604299999999997</v>
      </c>
      <c r="H29" s="37">
        <f>'AEO 2022 36 Raw'!K19</f>
        <v>0.90425800000000001</v>
      </c>
      <c r="I29" s="37">
        <f>'AEO 2022 36 Raw'!L19</f>
        <v>0.86150700000000002</v>
      </c>
      <c r="J29" s="37">
        <f>'AEO 2022 36 Raw'!M19</f>
        <v>0.82097600000000004</v>
      </c>
      <c r="K29" s="37">
        <f>'AEO 2022 36 Raw'!N19</f>
        <v>0.78171199999999996</v>
      </c>
      <c r="L29" s="37">
        <f>'AEO 2022 36 Raw'!O19</f>
        <v>0.74582199999999998</v>
      </c>
      <c r="M29" s="37">
        <f>'AEO 2022 36 Raw'!P19</f>
        <v>0.71380200000000005</v>
      </c>
      <c r="N29" s="37">
        <f>'AEO 2022 36 Raw'!Q19</f>
        <v>0.68803300000000001</v>
      </c>
      <c r="O29" s="37">
        <f>'AEO 2022 36 Raw'!R19</f>
        <v>0.66564500000000004</v>
      </c>
      <c r="P29" s="37">
        <f>'AEO 2022 36 Raw'!S19</f>
        <v>0.64574699999999996</v>
      </c>
      <c r="Q29" s="37">
        <f>'AEO 2022 36 Raw'!T19</f>
        <v>0.62980400000000003</v>
      </c>
      <c r="R29" s="37">
        <f>'AEO 2022 36 Raw'!U19</f>
        <v>0.61596200000000001</v>
      </c>
      <c r="S29" s="37">
        <f>'AEO 2022 36 Raw'!V19</f>
        <v>0.60461600000000004</v>
      </c>
      <c r="T29" s="37">
        <f>'AEO 2022 36 Raw'!W19</f>
        <v>0.59459899999999999</v>
      </c>
      <c r="U29" s="37">
        <f>'AEO 2022 36 Raw'!X19</f>
        <v>0.58681499999999998</v>
      </c>
      <c r="V29" s="37">
        <f>'AEO 2022 36 Raw'!Y19</f>
        <v>0.58003800000000005</v>
      </c>
      <c r="W29" s="37">
        <f>'AEO 2022 36 Raw'!Z19</f>
        <v>0.57413099999999995</v>
      </c>
      <c r="X29" s="37">
        <f>'AEO 2022 36 Raw'!AA19</f>
        <v>0.56985600000000003</v>
      </c>
      <c r="Y29" s="37">
        <f>'AEO 2022 36 Raw'!AB19</f>
        <v>0.56645900000000005</v>
      </c>
      <c r="Z29" s="37">
        <f>'AEO 2022 36 Raw'!AC19</f>
        <v>0.56295499999999998</v>
      </c>
      <c r="AA29" s="37">
        <f>'AEO 2022 36 Raw'!AD19</f>
        <v>0.56066899999999997</v>
      </c>
      <c r="AB29" s="37">
        <f>'AEO 2022 36 Raw'!AE19</f>
        <v>0.55963600000000002</v>
      </c>
      <c r="AC29" s="37">
        <f>'AEO 2022 36 Raw'!AF19</f>
        <v>0.55547599999999997</v>
      </c>
      <c r="AD29" s="37">
        <f>'AEO 2022 36 Raw'!AG19</f>
        <v>0.55186400000000002</v>
      </c>
      <c r="AE29" s="37">
        <f>'AEO 2022 36 Raw'!AH19</f>
        <v>0.55139700000000003</v>
      </c>
      <c r="AF29" s="37">
        <f>'AEO 2022 36 Raw'!AI19</f>
        <v>0.55606599999999995</v>
      </c>
      <c r="AG29" s="46">
        <f>'AEO 2022 36 Raw'!AJ19</f>
        <v>-0.02</v>
      </c>
    </row>
    <row r="30" spans="1:33" ht="15" customHeight="1" x14ac:dyDescent="0.25">
      <c r="A30" s="21" t="s">
        <v>573</v>
      </c>
      <c r="B30" s="28" t="s">
        <v>563</v>
      </c>
      <c r="C30" s="37">
        <f>'AEO 2022 36 Raw'!F20</f>
        <v>5.9800000000000001E-4</v>
      </c>
      <c r="D30" s="37">
        <f>'AEO 2022 36 Raw'!G20</f>
        <v>1.106E-3</v>
      </c>
      <c r="E30" s="37">
        <f>'AEO 2022 36 Raw'!H20</f>
        <v>1.578E-3</v>
      </c>
      <c r="F30" s="37">
        <f>'AEO 2022 36 Raw'!I20</f>
        <v>1.9970000000000001E-3</v>
      </c>
      <c r="G30" s="37">
        <f>'AEO 2022 36 Raw'!J20</f>
        <v>2.3640000000000002E-3</v>
      </c>
      <c r="H30" s="37">
        <f>'AEO 2022 36 Raw'!K20</f>
        <v>2.7009999999999998E-3</v>
      </c>
      <c r="I30" s="37">
        <f>'AEO 2022 36 Raw'!L20</f>
        <v>2.9580000000000001E-3</v>
      </c>
      <c r="J30" s="37">
        <f>'AEO 2022 36 Raw'!M20</f>
        <v>3.1120000000000002E-3</v>
      </c>
      <c r="K30" s="37">
        <f>'AEO 2022 36 Raw'!N20</f>
        <v>3.2550000000000001E-3</v>
      </c>
      <c r="L30" s="37">
        <f>'AEO 2022 36 Raw'!O20</f>
        <v>3.3860000000000001E-3</v>
      </c>
      <c r="M30" s="37">
        <f>'AEO 2022 36 Raw'!P20</f>
        <v>3.5070000000000001E-3</v>
      </c>
      <c r="N30" s="37">
        <f>'AEO 2022 36 Raw'!Q20</f>
        <v>3.63E-3</v>
      </c>
      <c r="O30" s="37">
        <f>'AEO 2022 36 Raw'!R20</f>
        <v>3.7439999999999999E-3</v>
      </c>
      <c r="P30" s="37">
        <f>'AEO 2022 36 Raw'!S20</f>
        <v>3.8370000000000001E-3</v>
      </c>
      <c r="Q30" s="37">
        <f>'AEO 2022 36 Raw'!T20</f>
        <v>3.9240000000000004E-3</v>
      </c>
      <c r="R30" s="37">
        <f>'AEO 2022 36 Raw'!U20</f>
        <v>4.006E-3</v>
      </c>
      <c r="S30" s="37">
        <f>'AEO 2022 36 Raw'!V20</f>
        <v>4.0899999999999999E-3</v>
      </c>
      <c r="T30" s="37">
        <f>'AEO 2022 36 Raw'!W20</f>
        <v>4.1720000000000004E-3</v>
      </c>
      <c r="U30" s="37">
        <f>'AEO 2022 36 Raw'!X20</f>
        <v>4.254E-3</v>
      </c>
      <c r="V30" s="37">
        <f>'AEO 2022 36 Raw'!Y20</f>
        <v>4.3309999999999998E-3</v>
      </c>
      <c r="W30" s="37">
        <f>'AEO 2022 36 Raw'!Z20</f>
        <v>4.4050000000000001E-3</v>
      </c>
      <c r="X30" s="37">
        <f>'AEO 2022 36 Raw'!AA20</f>
        <v>4.4809999999999997E-3</v>
      </c>
      <c r="Y30" s="37">
        <f>'AEO 2022 36 Raw'!AB20</f>
        <v>4.555E-3</v>
      </c>
      <c r="Z30" s="37">
        <f>'AEO 2022 36 Raw'!AC20</f>
        <v>4.6169999999999996E-3</v>
      </c>
      <c r="AA30" s="37">
        <f>'AEO 2022 36 Raw'!AD20</f>
        <v>4.6810000000000003E-3</v>
      </c>
      <c r="AB30" s="37">
        <f>'AEO 2022 36 Raw'!AE20</f>
        <v>4.7559999999999998E-3</v>
      </c>
      <c r="AC30" s="37">
        <f>'AEO 2022 36 Raw'!AF20</f>
        <v>4.8260000000000004E-3</v>
      </c>
      <c r="AD30" s="37">
        <f>'AEO 2022 36 Raw'!AG20</f>
        <v>4.8849999999999996E-3</v>
      </c>
      <c r="AE30" s="37">
        <f>'AEO 2022 36 Raw'!AH20</f>
        <v>4.9519999999999998E-3</v>
      </c>
      <c r="AF30" s="37">
        <f>'AEO 2022 36 Raw'!AI20</f>
        <v>5.0330000000000001E-3</v>
      </c>
      <c r="AG30" s="46">
        <f>'AEO 2022 36 Raw'!AJ20</f>
        <v>7.5999999999999998E-2</v>
      </c>
    </row>
    <row r="31" spans="1:33" ht="15" customHeight="1" x14ac:dyDescent="0.25">
      <c r="A31" s="21" t="s">
        <v>574</v>
      </c>
      <c r="B31" s="28" t="s">
        <v>565</v>
      </c>
      <c r="C31" s="37">
        <f>'AEO 2022 36 Raw'!F21</f>
        <v>0</v>
      </c>
      <c r="D31" s="37">
        <f>'AEO 2022 36 Raw'!G21</f>
        <v>0</v>
      </c>
      <c r="E31" s="37">
        <f>'AEO 2022 36 Raw'!H21</f>
        <v>0</v>
      </c>
      <c r="F31" s="37">
        <f>'AEO 2022 36 Raw'!I21</f>
        <v>0</v>
      </c>
      <c r="G31" s="37">
        <f>'AEO 2022 36 Raw'!J21</f>
        <v>0</v>
      </c>
      <c r="H31" s="37">
        <f>'AEO 2022 36 Raw'!K21</f>
        <v>0</v>
      </c>
      <c r="I31" s="37">
        <f>'AEO 2022 36 Raw'!L21</f>
        <v>0</v>
      </c>
      <c r="J31" s="37">
        <f>'AEO 2022 36 Raw'!M21</f>
        <v>0</v>
      </c>
      <c r="K31" s="37">
        <f>'AEO 2022 36 Raw'!N21</f>
        <v>0</v>
      </c>
      <c r="L31" s="37">
        <f>'AEO 2022 36 Raw'!O21</f>
        <v>0</v>
      </c>
      <c r="M31" s="37">
        <f>'AEO 2022 36 Raw'!P21</f>
        <v>0</v>
      </c>
      <c r="N31" s="37">
        <f>'AEO 2022 36 Raw'!Q21</f>
        <v>0</v>
      </c>
      <c r="O31" s="37">
        <f>'AEO 2022 36 Raw'!R21</f>
        <v>0</v>
      </c>
      <c r="P31" s="37">
        <f>'AEO 2022 36 Raw'!S21</f>
        <v>0</v>
      </c>
      <c r="Q31" s="37">
        <f>'AEO 2022 36 Raw'!T21</f>
        <v>0</v>
      </c>
      <c r="R31" s="37">
        <f>'AEO 2022 36 Raw'!U21</f>
        <v>0</v>
      </c>
      <c r="S31" s="37">
        <f>'AEO 2022 36 Raw'!V21</f>
        <v>0</v>
      </c>
      <c r="T31" s="37">
        <f>'AEO 2022 36 Raw'!W21</f>
        <v>0</v>
      </c>
      <c r="U31" s="37">
        <f>'AEO 2022 36 Raw'!X21</f>
        <v>0</v>
      </c>
      <c r="V31" s="37">
        <f>'AEO 2022 36 Raw'!Y21</f>
        <v>0</v>
      </c>
      <c r="W31" s="37">
        <f>'AEO 2022 36 Raw'!Z21</f>
        <v>0</v>
      </c>
      <c r="X31" s="37">
        <f>'AEO 2022 36 Raw'!AA21</f>
        <v>0</v>
      </c>
      <c r="Y31" s="37">
        <f>'AEO 2022 36 Raw'!AB21</f>
        <v>0</v>
      </c>
      <c r="Z31" s="37">
        <f>'AEO 2022 36 Raw'!AC21</f>
        <v>0</v>
      </c>
      <c r="AA31" s="37">
        <f>'AEO 2022 36 Raw'!AD21</f>
        <v>0</v>
      </c>
      <c r="AB31" s="37">
        <f>'AEO 2022 36 Raw'!AE21</f>
        <v>0</v>
      </c>
      <c r="AC31" s="37">
        <f>'AEO 2022 36 Raw'!AF21</f>
        <v>0</v>
      </c>
      <c r="AD31" s="37">
        <f>'AEO 2022 36 Raw'!AG21</f>
        <v>0</v>
      </c>
      <c r="AE31" s="37">
        <f>'AEO 2022 36 Raw'!AH21</f>
        <v>0</v>
      </c>
      <c r="AF31" s="37">
        <f>'AEO 2022 36 Raw'!AI21</f>
        <v>0</v>
      </c>
      <c r="AG31" s="46" t="str">
        <f>'AEO 2022 36 Raw'!AJ21</f>
        <v>- -</v>
      </c>
    </row>
    <row r="32" spans="1:33" ht="12" customHeight="1" x14ac:dyDescent="0.25"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46"/>
    </row>
    <row r="33" spans="1:33" ht="15" customHeight="1" x14ac:dyDescent="0.25">
      <c r="A33" s="21" t="s">
        <v>575</v>
      </c>
      <c r="B33" s="25" t="s">
        <v>576</v>
      </c>
      <c r="C33" s="37">
        <f>'AEO 2022 36 Raw'!F22</f>
        <v>5567.7753910000001</v>
      </c>
      <c r="D33" s="37">
        <f>'AEO 2022 36 Raw'!G22</f>
        <v>5606.2373049999997</v>
      </c>
      <c r="E33" s="37">
        <f>'AEO 2022 36 Raw'!H22</f>
        <v>5573.6118159999996</v>
      </c>
      <c r="F33" s="37">
        <f>'AEO 2022 36 Raw'!I22</f>
        <v>5512.4057620000003</v>
      </c>
      <c r="G33" s="37">
        <f>'AEO 2022 36 Raw'!J22</f>
        <v>5463.3066410000001</v>
      </c>
      <c r="H33" s="37">
        <f>'AEO 2022 36 Raw'!K22</f>
        <v>5395.9658200000003</v>
      </c>
      <c r="I33" s="37">
        <f>'AEO 2022 36 Raw'!L22</f>
        <v>5316.7319340000004</v>
      </c>
      <c r="J33" s="37">
        <f>'AEO 2022 36 Raw'!M22</f>
        <v>5255.142578</v>
      </c>
      <c r="K33" s="37">
        <f>'AEO 2022 36 Raw'!N22</f>
        <v>5183.6694340000004</v>
      </c>
      <c r="L33" s="37">
        <f>'AEO 2022 36 Raw'!O22</f>
        <v>5120.7817379999997</v>
      </c>
      <c r="M33" s="37">
        <f>'AEO 2022 36 Raw'!P22</f>
        <v>5056.7695309999999</v>
      </c>
      <c r="N33" s="37">
        <f>'AEO 2022 36 Raw'!Q22</f>
        <v>5005.8896480000003</v>
      </c>
      <c r="O33" s="37">
        <f>'AEO 2022 36 Raw'!R22</f>
        <v>4957.6918949999999</v>
      </c>
      <c r="P33" s="37">
        <f>'AEO 2022 36 Raw'!S22</f>
        <v>4905.3720700000003</v>
      </c>
      <c r="Q33" s="37">
        <f>'AEO 2022 36 Raw'!T22</f>
        <v>4867.0522460000002</v>
      </c>
      <c r="R33" s="37">
        <f>'AEO 2022 36 Raw'!U22</f>
        <v>4834.7934569999998</v>
      </c>
      <c r="S33" s="37">
        <f>'AEO 2022 36 Raw'!V22</f>
        <v>4807.4921880000002</v>
      </c>
      <c r="T33" s="37">
        <f>'AEO 2022 36 Raw'!W22</f>
        <v>4785.9028319999998</v>
      </c>
      <c r="U33" s="37">
        <f>'AEO 2022 36 Raw'!X22</f>
        <v>4772.5151370000003</v>
      </c>
      <c r="V33" s="37">
        <f>'AEO 2022 36 Raw'!Y22</f>
        <v>4762.3017579999996</v>
      </c>
      <c r="W33" s="37">
        <f>'AEO 2022 36 Raw'!Z22</f>
        <v>4755.0874020000001</v>
      </c>
      <c r="X33" s="37">
        <f>'AEO 2022 36 Raw'!AA22</f>
        <v>4757.9658200000003</v>
      </c>
      <c r="Y33" s="37">
        <f>'AEO 2022 36 Raw'!AB22</f>
        <v>4766.0400390000004</v>
      </c>
      <c r="Z33" s="37">
        <f>'AEO 2022 36 Raw'!AC22</f>
        <v>4763.5712890000004</v>
      </c>
      <c r="AA33" s="37">
        <f>'AEO 2022 36 Raw'!AD22</f>
        <v>4766.5581050000001</v>
      </c>
      <c r="AB33" s="37">
        <f>'AEO 2022 36 Raw'!AE22</f>
        <v>4784.0737300000001</v>
      </c>
      <c r="AC33" s="37">
        <f>'AEO 2022 36 Raw'!AF22</f>
        <v>4794.7822269999997</v>
      </c>
      <c r="AD33" s="37">
        <f>'AEO 2022 36 Raw'!AG22</f>
        <v>4791.3715819999998</v>
      </c>
      <c r="AE33" s="37">
        <f>'AEO 2022 36 Raw'!AH22</f>
        <v>4793.1118159999996</v>
      </c>
      <c r="AF33" s="37">
        <f>'AEO 2022 36 Raw'!AI22</f>
        <v>4816.8691410000001</v>
      </c>
      <c r="AG33" s="46">
        <f>'AEO 2022 36 Raw'!AJ22</f>
        <v>-5.0000000000000001E-3</v>
      </c>
    </row>
    <row r="34" spans="1:33" ht="15" customHeight="1" x14ac:dyDescent="0.25">
      <c r="A34" s="21" t="s">
        <v>577</v>
      </c>
      <c r="B34" s="28" t="s">
        <v>578</v>
      </c>
      <c r="C34" s="37">
        <f>'AEO 2022 36 Raw'!F23</f>
        <v>543.69519000000003</v>
      </c>
      <c r="D34" s="37">
        <f>'AEO 2022 36 Raw'!G23</f>
        <v>543.55017099999998</v>
      </c>
      <c r="E34" s="37">
        <f>'AEO 2022 36 Raw'!H23</f>
        <v>538.509277</v>
      </c>
      <c r="F34" s="37">
        <f>'AEO 2022 36 Raw'!I23</f>
        <v>530.90216099999998</v>
      </c>
      <c r="G34" s="37">
        <f>'AEO 2022 36 Raw'!J23</f>
        <v>524.30114700000001</v>
      </c>
      <c r="H34" s="37">
        <f>'AEO 2022 36 Raw'!K23</f>
        <v>517.80004899999994</v>
      </c>
      <c r="I34" s="37">
        <f>'AEO 2022 36 Raw'!L23</f>
        <v>512.02453600000001</v>
      </c>
      <c r="J34" s="37">
        <f>'AEO 2022 36 Raw'!M23</f>
        <v>509.79699699999998</v>
      </c>
      <c r="K34" s="37">
        <f>'AEO 2022 36 Raw'!N23</f>
        <v>508.18084700000003</v>
      </c>
      <c r="L34" s="37">
        <f>'AEO 2022 36 Raw'!O23</f>
        <v>508.481537</v>
      </c>
      <c r="M34" s="37">
        <f>'AEO 2022 36 Raw'!P23</f>
        <v>509.39291400000002</v>
      </c>
      <c r="N34" s="37">
        <f>'AEO 2022 36 Raw'!Q23</f>
        <v>512.90576199999998</v>
      </c>
      <c r="O34" s="37">
        <f>'AEO 2022 36 Raw'!R23</f>
        <v>517.28045699999996</v>
      </c>
      <c r="P34" s="37">
        <f>'AEO 2022 36 Raw'!S23</f>
        <v>521.88732900000002</v>
      </c>
      <c r="Q34" s="37">
        <f>'AEO 2022 36 Raw'!T23</f>
        <v>528.45306400000004</v>
      </c>
      <c r="R34" s="37">
        <f>'AEO 2022 36 Raw'!U23</f>
        <v>535.93261700000005</v>
      </c>
      <c r="S34" s="37">
        <f>'AEO 2022 36 Raw'!V23</f>
        <v>544.483521</v>
      </c>
      <c r="T34" s="37">
        <f>'AEO 2022 36 Raw'!W23</f>
        <v>552.54565400000001</v>
      </c>
      <c r="U34" s="37">
        <f>'AEO 2022 36 Raw'!X23</f>
        <v>561.99658199999999</v>
      </c>
      <c r="V34" s="37">
        <f>'AEO 2022 36 Raw'!Y23</f>
        <v>571.45471199999997</v>
      </c>
      <c r="W34" s="37">
        <f>'AEO 2022 36 Raw'!Z23</f>
        <v>582.25659199999996</v>
      </c>
      <c r="X34" s="37">
        <f>'AEO 2022 36 Raw'!AA23</f>
        <v>594.43292199999996</v>
      </c>
      <c r="Y34" s="37">
        <f>'AEO 2022 36 Raw'!AB23</f>
        <v>607.61578399999996</v>
      </c>
      <c r="Z34" s="37">
        <f>'AEO 2022 36 Raw'!AC23</f>
        <v>620.12445100000002</v>
      </c>
      <c r="AA34" s="37">
        <f>'AEO 2022 36 Raw'!AD23</f>
        <v>633.71148700000003</v>
      </c>
      <c r="AB34" s="37">
        <f>'AEO 2022 36 Raw'!AE23</f>
        <v>649.70819100000006</v>
      </c>
      <c r="AC34" s="37">
        <f>'AEO 2022 36 Raw'!AF23</f>
        <v>665.01043700000002</v>
      </c>
      <c r="AD34" s="37">
        <f>'AEO 2022 36 Raw'!AG23</f>
        <v>678.72851600000001</v>
      </c>
      <c r="AE34" s="37">
        <f>'AEO 2022 36 Raw'!AH23</f>
        <v>693.77606200000002</v>
      </c>
      <c r="AF34" s="37">
        <f>'AEO 2022 36 Raw'!AI23</f>
        <v>711.72705099999996</v>
      </c>
      <c r="AG34" s="46">
        <f>'AEO 2022 36 Raw'!AJ23</f>
        <v>8.9999999999999993E-3</v>
      </c>
    </row>
    <row r="35" spans="1:33" ht="15" customHeight="1" x14ac:dyDescent="0.25">
      <c r="A35" s="21" t="s">
        <v>579</v>
      </c>
      <c r="B35" s="28" t="s">
        <v>557</v>
      </c>
      <c r="C35" s="37">
        <f>'AEO 2022 36 Raw'!F24</f>
        <v>4974.2407229999999</v>
      </c>
      <c r="D35" s="37">
        <f>'AEO 2022 36 Raw'!G24</f>
        <v>5011.515625</v>
      </c>
      <c r="E35" s="37">
        <f>'AEO 2022 36 Raw'!H24</f>
        <v>4983.6279299999997</v>
      </c>
      <c r="F35" s="37">
        <f>'AEO 2022 36 Raw'!I24</f>
        <v>4930.3134769999997</v>
      </c>
      <c r="G35" s="37">
        <f>'AEO 2022 36 Raw'!J24</f>
        <v>4888.1972660000001</v>
      </c>
      <c r="H35" s="37">
        <f>'AEO 2022 36 Raw'!K24</f>
        <v>4828.0161129999997</v>
      </c>
      <c r="I35" s="37">
        <f>'AEO 2022 36 Raw'!L24</f>
        <v>4755.3471680000002</v>
      </c>
      <c r="J35" s="37">
        <f>'AEO 2022 36 Raw'!M24</f>
        <v>4696.5732420000004</v>
      </c>
      <c r="K35" s="37">
        <f>'AEO 2022 36 Raw'!N24</f>
        <v>4627.3554690000001</v>
      </c>
      <c r="L35" s="37">
        <f>'AEO 2022 36 Raw'!O24</f>
        <v>4564.7358400000003</v>
      </c>
      <c r="M35" s="37">
        <f>'AEO 2022 36 Raw'!P24</f>
        <v>4500.3627930000002</v>
      </c>
      <c r="N35" s="37">
        <f>'AEO 2022 36 Raw'!Q24</f>
        <v>4446.2944340000004</v>
      </c>
      <c r="O35" s="37">
        <f>'AEO 2022 36 Raw'!R24</f>
        <v>4393.8149409999996</v>
      </c>
      <c r="P35" s="37">
        <f>'AEO 2022 36 Raw'!S24</f>
        <v>4336.861328</v>
      </c>
      <c r="Q35" s="37">
        <f>'AEO 2022 36 Raw'!T24</f>
        <v>4291.685547</v>
      </c>
      <c r="R35" s="37">
        <f>'AEO 2022 36 Raw'!U24</f>
        <v>4251.4560549999997</v>
      </c>
      <c r="S35" s="37">
        <f>'AEO 2022 36 Raw'!V24</f>
        <v>4214.8701170000004</v>
      </c>
      <c r="T35" s="37">
        <f>'AEO 2022 36 Raw'!W24</f>
        <v>4184.2109380000002</v>
      </c>
      <c r="U35" s="37">
        <f>'AEO 2022 36 Raw'!X24</f>
        <v>4160.0556640000004</v>
      </c>
      <c r="V35" s="37">
        <f>'AEO 2022 36 Raw'!Y24</f>
        <v>4138.7768550000001</v>
      </c>
      <c r="W35" s="37">
        <f>'AEO 2022 36 Raw'!Z24</f>
        <v>4118.8359380000002</v>
      </c>
      <c r="X35" s="37">
        <f>'AEO 2022 36 Raw'!AA24</f>
        <v>4107.3090819999998</v>
      </c>
      <c r="Y35" s="37">
        <f>'AEO 2022 36 Raw'!AB24</f>
        <v>4099.6254879999997</v>
      </c>
      <c r="Z35" s="37">
        <f>'AEO 2022 36 Raw'!AC24</f>
        <v>4081.89624</v>
      </c>
      <c r="AA35" s="37">
        <f>'AEO 2022 36 Raw'!AD24</f>
        <v>4068.1572270000001</v>
      </c>
      <c r="AB35" s="37">
        <f>'AEO 2022 36 Raw'!AE24</f>
        <v>4065.9404300000001</v>
      </c>
      <c r="AC35" s="37">
        <f>'AEO 2022 36 Raw'!AF24</f>
        <v>4057.2746579999998</v>
      </c>
      <c r="AD35" s="37">
        <f>'AEO 2022 36 Raw'!AG24</f>
        <v>4035.9682619999999</v>
      </c>
      <c r="AE35" s="37">
        <f>'AEO 2022 36 Raw'!AH24</f>
        <v>4018.04126</v>
      </c>
      <c r="AF35" s="37">
        <f>'AEO 2022 36 Raw'!AI24</f>
        <v>4018.3139649999998</v>
      </c>
      <c r="AG35" s="46">
        <f>'AEO 2022 36 Raw'!AJ24</f>
        <v>-7.0000000000000001E-3</v>
      </c>
    </row>
    <row r="36" spans="1:33" ht="15" customHeight="1" x14ac:dyDescent="0.25">
      <c r="A36" s="21" t="s">
        <v>580</v>
      </c>
      <c r="B36" s="28" t="s">
        <v>559</v>
      </c>
      <c r="C36" s="37">
        <f>'AEO 2022 36 Raw'!F25</f>
        <v>46.919440999999999</v>
      </c>
      <c r="D36" s="37">
        <f>'AEO 2022 36 Raw'!G25</f>
        <v>47.787655000000001</v>
      </c>
      <c r="E36" s="37">
        <f>'AEO 2022 36 Raw'!H25</f>
        <v>47.69717</v>
      </c>
      <c r="F36" s="37">
        <f>'AEO 2022 36 Raw'!I25</f>
        <v>47.085563999999998</v>
      </c>
      <c r="G36" s="37">
        <f>'AEO 2022 36 Raw'!J25</f>
        <v>46.375895999999997</v>
      </c>
      <c r="H36" s="37">
        <f>'AEO 2022 36 Raw'!K25</f>
        <v>45.414326000000003</v>
      </c>
      <c r="I36" s="37">
        <f>'AEO 2022 36 Raw'!L25</f>
        <v>44.344093000000001</v>
      </c>
      <c r="J36" s="37">
        <f>'AEO 2022 36 Raw'!M25</f>
        <v>43.455722999999999</v>
      </c>
      <c r="K36" s="37">
        <f>'AEO 2022 36 Raw'!N25</f>
        <v>42.526226000000001</v>
      </c>
      <c r="L36" s="37">
        <f>'AEO 2022 36 Raw'!O25</f>
        <v>41.665233999999998</v>
      </c>
      <c r="M36" s="37">
        <f>'AEO 2022 36 Raw'!P25</f>
        <v>40.823523999999999</v>
      </c>
      <c r="N36" s="37">
        <f>'AEO 2022 36 Raw'!Q25</f>
        <v>40.200271999999998</v>
      </c>
      <c r="O36" s="37">
        <f>'AEO 2022 36 Raw'!R25</f>
        <v>39.799289999999999</v>
      </c>
      <c r="P36" s="37">
        <f>'AEO 2022 36 Raw'!S25</f>
        <v>39.530918</v>
      </c>
      <c r="Q36" s="37">
        <f>'AEO 2022 36 Raw'!T25</f>
        <v>39.515586999999996</v>
      </c>
      <c r="R36" s="37">
        <f>'AEO 2022 36 Raw'!U25</f>
        <v>39.699089000000001</v>
      </c>
      <c r="S36" s="37">
        <f>'AEO 2022 36 Raw'!V25</f>
        <v>40.119315999999998</v>
      </c>
      <c r="T36" s="37">
        <f>'AEO 2022 36 Raw'!W25</f>
        <v>40.808224000000003</v>
      </c>
      <c r="U36" s="37">
        <f>'AEO 2022 36 Raw'!X25</f>
        <v>41.776142</v>
      </c>
      <c r="V36" s="37">
        <f>'AEO 2022 36 Raw'!Y25</f>
        <v>43.037402999999998</v>
      </c>
      <c r="W36" s="37">
        <f>'AEO 2022 36 Raw'!Z25</f>
        <v>44.581676000000002</v>
      </c>
      <c r="X36" s="37">
        <f>'AEO 2022 36 Raw'!AA25</f>
        <v>46.426155000000001</v>
      </c>
      <c r="Y36" s="37">
        <f>'AEO 2022 36 Raw'!AB25</f>
        <v>48.561756000000003</v>
      </c>
      <c r="Z36" s="37">
        <f>'AEO 2022 36 Raw'!AC25</f>
        <v>50.852581000000001</v>
      </c>
      <c r="AA36" s="37">
        <f>'AEO 2022 36 Raw'!AD25</f>
        <v>53.524925000000003</v>
      </c>
      <c r="AB36" s="37">
        <f>'AEO 2022 36 Raw'!AE25</f>
        <v>56.736773999999997</v>
      </c>
      <c r="AC36" s="37">
        <f>'AEO 2022 36 Raw'!AF25</f>
        <v>60.278263000000003</v>
      </c>
      <c r="AD36" s="37">
        <f>'AEO 2022 36 Raw'!AG25</f>
        <v>63.936858999999998</v>
      </c>
      <c r="AE36" s="37">
        <f>'AEO 2022 36 Raw'!AH25</f>
        <v>68.011589000000001</v>
      </c>
      <c r="AF36" s="37">
        <f>'AEO 2022 36 Raw'!AI25</f>
        <v>72.899360999999999</v>
      </c>
      <c r="AG36" s="46">
        <f>'AEO 2022 36 Raw'!AJ25</f>
        <v>1.4999999999999999E-2</v>
      </c>
    </row>
    <row r="37" spans="1:33" ht="15" customHeight="1" x14ac:dyDescent="0.25">
      <c r="A37" s="21" t="s">
        <v>581</v>
      </c>
      <c r="B37" s="28" t="s">
        <v>561</v>
      </c>
      <c r="C37" s="37">
        <f>'AEO 2022 36 Raw'!F26</f>
        <v>1.321412</v>
      </c>
      <c r="D37" s="37">
        <f>'AEO 2022 36 Raw'!G26</f>
        <v>1.4848980000000001</v>
      </c>
      <c r="E37" s="37">
        <f>'AEO 2022 36 Raw'!H26</f>
        <v>1.632096</v>
      </c>
      <c r="F37" s="37">
        <f>'AEO 2022 36 Raw'!I26</f>
        <v>1.772459</v>
      </c>
      <c r="G37" s="37">
        <f>'AEO 2022 36 Raw'!J26</f>
        <v>1.9115139999999999</v>
      </c>
      <c r="H37" s="37">
        <f>'AEO 2022 36 Raw'!K26</f>
        <v>2.0388229999999998</v>
      </c>
      <c r="I37" s="37">
        <f>'AEO 2022 36 Raw'!L26</f>
        <v>2.1545100000000001</v>
      </c>
      <c r="J37" s="37">
        <f>'AEO 2022 36 Raw'!M26</f>
        <v>2.2735539999999999</v>
      </c>
      <c r="K37" s="37">
        <f>'AEO 2022 36 Raw'!N26</f>
        <v>2.3824420000000002</v>
      </c>
      <c r="L37" s="37">
        <f>'AEO 2022 36 Raw'!O26</f>
        <v>2.4908670000000002</v>
      </c>
      <c r="M37" s="37">
        <f>'AEO 2022 36 Raw'!P26</f>
        <v>2.595011</v>
      </c>
      <c r="N37" s="37">
        <f>'AEO 2022 36 Raw'!Q26</f>
        <v>2.7054640000000001</v>
      </c>
      <c r="O37" s="37">
        <f>'AEO 2022 36 Raw'!R26</f>
        <v>2.8227310000000001</v>
      </c>
      <c r="P37" s="37">
        <f>'AEO 2022 36 Raw'!S26</f>
        <v>2.9407700000000001</v>
      </c>
      <c r="Q37" s="37">
        <f>'AEO 2022 36 Raw'!T26</f>
        <v>3.0620560000000001</v>
      </c>
      <c r="R37" s="37">
        <f>'AEO 2022 36 Raw'!U26</f>
        <v>3.1870189999999998</v>
      </c>
      <c r="S37" s="37">
        <f>'AEO 2022 36 Raw'!V26</f>
        <v>3.3164799999999999</v>
      </c>
      <c r="T37" s="37">
        <f>'AEO 2022 36 Raw'!W26</f>
        <v>3.4513289999999999</v>
      </c>
      <c r="U37" s="37">
        <f>'AEO 2022 36 Raw'!X26</f>
        <v>3.5968360000000001</v>
      </c>
      <c r="V37" s="37">
        <f>'AEO 2022 36 Raw'!Y26</f>
        <v>3.7527119999999998</v>
      </c>
      <c r="W37" s="37">
        <f>'AEO 2022 36 Raw'!Z26</f>
        <v>3.9178320000000002</v>
      </c>
      <c r="X37" s="37">
        <f>'AEO 2022 36 Raw'!AA26</f>
        <v>4.092295</v>
      </c>
      <c r="Y37" s="37">
        <f>'AEO 2022 36 Raw'!AB26</f>
        <v>4.2736729999999996</v>
      </c>
      <c r="Z37" s="37">
        <f>'AEO 2022 36 Raw'!AC26</f>
        <v>4.4478520000000001</v>
      </c>
      <c r="AA37" s="37">
        <f>'AEO 2022 36 Raw'!AD26</f>
        <v>4.6307080000000003</v>
      </c>
      <c r="AB37" s="37">
        <f>'AEO 2022 36 Raw'!AE26</f>
        <v>4.8356849999999998</v>
      </c>
      <c r="AC37" s="37">
        <f>'AEO 2022 36 Raw'!AF26</f>
        <v>5.0413329999999998</v>
      </c>
      <c r="AD37" s="37">
        <f>'AEO 2022 36 Raw'!AG26</f>
        <v>5.239223</v>
      </c>
      <c r="AE37" s="37">
        <f>'AEO 2022 36 Raw'!AH26</f>
        <v>5.445398</v>
      </c>
      <c r="AF37" s="37">
        <f>'AEO 2022 36 Raw'!AI26</f>
        <v>5.6879989999999996</v>
      </c>
      <c r="AG37" s="46">
        <f>'AEO 2022 36 Raw'!AJ26</f>
        <v>5.1999999999999998E-2</v>
      </c>
    </row>
    <row r="38" spans="1:33" ht="15" customHeight="1" x14ac:dyDescent="0.25">
      <c r="A38" s="21" t="s">
        <v>582</v>
      </c>
      <c r="B38" s="28" t="s">
        <v>583</v>
      </c>
      <c r="C38" s="37">
        <f>'AEO 2022 36 Raw'!F27</f>
        <v>1.3490059999999999</v>
      </c>
      <c r="D38" s="37">
        <f>'AEO 2022 36 Raw'!G27</f>
        <v>1.480421</v>
      </c>
      <c r="E38" s="37">
        <f>'AEO 2022 36 Raw'!H27</f>
        <v>1.5591159999999999</v>
      </c>
      <c r="F38" s="37">
        <f>'AEO 2022 36 Raw'!I27</f>
        <v>1.5731459999999999</v>
      </c>
      <c r="G38" s="37">
        <f>'AEO 2022 36 Raw'!J27</f>
        <v>1.5858779999999999</v>
      </c>
      <c r="H38" s="37">
        <f>'AEO 2022 36 Raw'!K27</f>
        <v>1.5906830000000001</v>
      </c>
      <c r="I38" s="37">
        <f>'AEO 2022 36 Raw'!L27</f>
        <v>1.5915900000000001</v>
      </c>
      <c r="J38" s="37">
        <f>'AEO 2022 36 Raw'!M27</f>
        <v>1.6052029999999999</v>
      </c>
      <c r="K38" s="37">
        <f>'AEO 2022 36 Raw'!N27</f>
        <v>1.621059</v>
      </c>
      <c r="L38" s="37">
        <f>'AEO 2022 36 Raw'!O27</f>
        <v>1.639688</v>
      </c>
      <c r="M38" s="37">
        <f>'AEO 2022 36 Raw'!P27</f>
        <v>1.664458</v>
      </c>
      <c r="N38" s="37">
        <f>'AEO 2022 36 Raw'!Q27</f>
        <v>1.6897120000000001</v>
      </c>
      <c r="O38" s="37">
        <f>'AEO 2022 36 Raw'!R27</f>
        <v>1.719338</v>
      </c>
      <c r="P38" s="37">
        <f>'AEO 2022 36 Raw'!S27</f>
        <v>1.742688</v>
      </c>
      <c r="Q38" s="37">
        <f>'AEO 2022 36 Raw'!T27</f>
        <v>1.771252</v>
      </c>
      <c r="R38" s="37">
        <f>'AEO 2022 36 Raw'!U27</f>
        <v>1.7968569999999999</v>
      </c>
      <c r="S38" s="37">
        <f>'AEO 2022 36 Raw'!V27</f>
        <v>1.8218209999999999</v>
      </c>
      <c r="T38" s="37">
        <f>'AEO 2022 36 Raw'!W27</f>
        <v>1.8404640000000001</v>
      </c>
      <c r="U38" s="37">
        <f>'AEO 2022 36 Raw'!X27</f>
        <v>1.870544</v>
      </c>
      <c r="V38" s="37">
        <f>'AEO 2022 36 Raw'!Y27</f>
        <v>1.88818</v>
      </c>
      <c r="W38" s="37">
        <f>'AEO 2022 36 Raw'!Z27</f>
        <v>1.92605</v>
      </c>
      <c r="X38" s="37">
        <f>'AEO 2022 36 Raw'!AA27</f>
        <v>1.948294</v>
      </c>
      <c r="Y38" s="37">
        <f>'AEO 2022 36 Raw'!AB27</f>
        <v>2.010586</v>
      </c>
      <c r="Z38" s="37">
        <f>'AEO 2022 36 Raw'!AC27</f>
        <v>2.1073710000000001</v>
      </c>
      <c r="AA38" s="37">
        <f>'AEO 2022 36 Raw'!AD27</f>
        <v>2.1911109999999998</v>
      </c>
      <c r="AB38" s="37">
        <f>'AEO 2022 36 Raw'!AE27</f>
        <v>2.2895590000000001</v>
      </c>
      <c r="AC38" s="37">
        <f>'AEO 2022 36 Raw'!AF27</f>
        <v>2.3910140000000002</v>
      </c>
      <c r="AD38" s="37">
        <f>'AEO 2022 36 Raw'!AG27</f>
        <v>2.4976310000000002</v>
      </c>
      <c r="AE38" s="37">
        <f>'AEO 2022 36 Raw'!AH27</f>
        <v>2.6094240000000002</v>
      </c>
      <c r="AF38" s="37">
        <f>'AEO 2022 36 Raw'!AI27</f>
        <v>2.7491400000000001</v>
      </c>
      <c r="AG38" s="46">
        <f>'AEO 2022 36 Raw'!AJ27</f>
        <v>2.5000000000000001E-2</v>
      </c>
    </row>
    <row r="39" spans="1:33" ht="15" customHeight="1" x14ac:dyDescent="0.25">
      <c r="A39" s="21" t="s">
        <v>584</v>
      </c>
      <c r="B39" s="28" t="s">
        <v>563</v>
      </c>
      <c r="C39" s="37">
        <f>'AEO 2022 36 Raw'!F28</f>
        <v>7.6139999999999999E-2</v>
      </c>
      <c r="D39" s="37">
        <f>'AEO 2022 36 Raw'!G28</f>
        <v>8.8554999999999995E-2</v>
      </c>
      <c r="E39" s="37">
        <f>'AEO 2022 36 Raw'!H28</f>
        <v>0.10054100000000001</v>
      </c>
      <c r="F39" s="37">
        <f>'AEO 2022 36 Raw'!I28</f>
        <v>0.112161</v>
      </c>
      <c r="G39" s="37">
        <f>'AEO 2022 36 Raw'!J28</f>
        <v>0.123514</v>
      </c>
      <c r="H39" s="37">
        <f>'AEO 2022 36 Raw'!K28</f>
        <v>0.133742</v>
      </c>
      <c r="I39" s="37">
        <f>'AEO 2022 36 Raw'!L28</f>
        <v>0.142926</v>
      </c>
      <c r="J39" s="37">
        <f>'AEO 2022 36 Raw'!M28</f>
        <v>0.15189900000000001</v>
      </c>
      <c r="K39" s="37">
        <f>'AEO 2022 36 Raw'!N28</f>
        <v>0.15978300000000001</v>
      </c>
      <c r="L39" s="37">
        <f>'AEO 2022 36 Raw'!O28</f>
        <v>0.167044</v>
      </c>
      <c r="M39" s="37">
        <f>'AEO 2022 36 Raw'!P28</f>
        <v>0.173568</v>
      </c>
      <c r="N39" s="37">
        <f>'AEO 2022 36 Raw'!Q28</f>
        <v>0.17994199999999999</v>
      </c>
      <c r="O39" s="37">
        <f>'AEO 2022 36 Raw'!R28</f>
        <v>0.18582499999999999</v>
      </c>
      <c r="P39" s="37">
        <f>'AEO 2022 36 Raw'!S28</f>
        <v>0.191302</v>
      </c>
      <c r="Q39" s="37">
        <f>'AEO 2022 36 Raw'!T28</f>
        <v>0.197468</v>
      </c>
      <c r="R39" s="37">
        <f>'AEO 2022 36 Raw'!U28</f>
        <v>0.20394000000000001</v>
      </c>
      <c r="S39" s="37">
        <f>'AEO 2022 36 Raw'!V28</f>
        <v>0.211067</v>
      </c>
      <c r="T39" s="37">
        <f>'AEO 2022 36 Raw'!W28</f>
        <v>0.21937000000000001</v>
      </c>
      <c r="U39" s="37">
        <f>'AEO 2022 36 Raw'!X28</f>
        <v>0.22793099999999999</v>
      </c>
      <c r="V39" s="37">
        <f>'AEO 2022 36 Raw'!Y28</f>
        <v>0.23608999999999999</v>
      </c>
      <c r="W39" s="37">
        <f>'AEO 2022 36 Raw'!Z28</f>
        <v>0.24518100000000001</v>
      </c>
      <c r="X39" s="37">
        <f>'AEO 2022 36 Raw'!AA28</f>
        <v>0.25583699999999998</v>
      </c>
      <c r="Y39" s="37">
        <f>'AEO 2022 36 Raw'!AB28</f>
        <v>0.267291</v>
      </c>
      <c r="Z39" s="37">
        <f>'AEO 2022 36 Raw'!AC28</f>
        <v>0.27773199999999998</v>
      </c>
      <c r="AA39" s="37">
        <f>'AEO 2022 36 Raw'!AD28</f>
        <v>0.28864000000000001</v>
      </c>
      <c r="AB39" s="37">
        <f>'AEO 2022 36 Raw'!AE28</f>
        <v>0.30086400000000002</v>
      </c>
      <c r="AC39" s="37">
        <f>'AEO 2022 36 Raw'!AF28</f>
        <v>0.31304900000000002</v>
      </c>
      <c r="AD39" s="37">
        <f>'AEO 2022 36 Raw'!AG28</f>
        <v>0.32474399999999998</v>
      </c>
      <c r="AE39" s="37">
        <f>'AEO 2022 36 Raw'!AH28</f>
        <v>0.337391</v>
      </c>
      <c r="AF39" s="37">
        <f>'AEO 2022 36 Raw'!AI28</f>
        <v>0.352076</v>
      </c>
      <c r="AG39" s="46">
        <f>'AEO 2022 36 Raw'!AJ28</f>
        <v>5.3999999999999999E-2</v>
      </c>
    </row>
    <row r="40" spans="1:33" ht="15" customHeight="1" x14ac:dyDescent="0.25">
      <c r="A40" s="21" t="s">
        <v>585</v>
      </c>
      <c r="B40" s="28" t="s">
        <v>565</v>
      </c>
      <c r="C40" s="37">
        <f>'AEO 2022 36 Raw'!F29</f>
        <v>0.17360500000000001</v>
      </c>
      <c r="D40" s="37">
        <f>'AEO 2022 36 Raw'!G29</f>
        <v>0.33002700000000001</v>
      </c>
      <c r="E40" s="37">
        <f>'AEO 2022 36 Raw'!H29</f>
        <v>0.48513499999999998</v>
      </c>
      <c r="F40" s="37">
        <f>'AEO 2022 36 Raw'!I29</f>
        <v>0.64651700000000001</v>
      </c>
      <c r="G40" s="37">
        <f>'AEO 2022 36 Raw'!J29</f>
        <v>0.811226</v>
      </c>
      <c r="H40" s="37">
        <f>'AEO 2022 36 Raw'!K29</f>
        <v>0.97123300000000001</v>
      </c>
      <c r="I40" s="37">
        <f>'AEO 2022 36 Raw'!L29</f>
        <v>1.1272759999999999</v>
      </c>
      <c r="J40" s="37">
        <f>'AEO 2022 36 Raw'!M29</f>
        <v>1.2863910000000001</v>
      </c>
      <c r="K40" s="37">
        <f>'AEO 2022 36 Raw'!N29</f>
        <v>1.4437990000000001</v>
      </c>
      <c r="L40" s="37">
        <f>'AEO 2022 36 Raw'!O29</f>
        <v>1.6017669999999999</v>
      </c>
      <c r="M40" s="37">
        <f>'AEO 2022 36 Raw'!P29</f>
        <v>1.756678</v>
      </c>
      <c r="N40" s="37">
        <f>'AEO 2022 36 Raw'!Q29</f>
        <v>1.9139699999999999</v>
      </c>
      <c r="O40" s="37">
        <f>'AEO 2022 36 Raw'!R29</f>
        <v>2.0694530000000002</v>
      </c>
      <c r="P40" s="37">
        <f>'AEO 2022 36 Raw'!S29</f>
        <v>2.2176339999999999</v>
      </c>
      <c r="Q40" s="37">
        <f>'AEO 2022 36 Raw'!T29</f>
        <v>2.3671579999999999</v>
      </c>
      <c r="R40" s="37">
        <f>'AEO 2022 36 Raw'!U29</f>
        <v>2.5176789999999998</v>
      </c>
      <c r="S40" s="37">
        <f>'AEO 2022 36 Raw'!V29</f>
        <v>2.6702340000000002</v>
      </c>
      <c r="T40" s="37">
        <f>'AEO 2022 36 Raw'!W29</f>
        <v>2.8268049999999998</v>
      </c>
      <c r="U40" s="37">
        <f>'AEO 2022 36 Raw'!X29</f>
        <v>2.991463</v>
      </c>
      <c r="V40" s="37">
        <f>'AEO 2022 36 Raw'!Y29</f>
        <v>3.1552950000000002</v>
      </c>
      <c r="W40" s="37">
        <f>'AEO 2022 36 Raw'!Z29</f>
        <v>3.3238970000000001</v>
      </c>
      <c r="X40" s="37">
        <f>'AEO 2022 36 Raw'!AA29</f>
        <v>3.50108</v>
      </c>
      <c r="Y40" s="37">
        <f>'AEO 2022 36 Raw'!AB29</f>
        <v>3.6859600000000001</v>
      </c>
      <c r="Z40" s="37">
        <f>'AEO 2022 36 Raw'!AC29</f>
        <v>3.8653650000000002</v>
      </c>
      <c r="AA40" s="37">
        <f>'AEO 2022 36 Raw'!AD29</f>
        <v>4.0538800000000004</v>
      </c>
      <c r="AB40" s="37">
        <f>'AEO 2022 36 Raw'!AE29</f>
        <v>4.2627329999999999</v>
      </c>
      <c r="AC40" s="37">
        <f>'AEO 2022 36 Raw'!AF29</f>
        <v>4.4732789999999998</v>
      </c>
      <c r="AD40" s="37">
        <f>'AEO 2022 36 Raw'!AG29</f>
        <v>4.6760630000000001</v>
      </c>
      <c r="AE40" s="37">
        <f>'AEO 2022 36 Raw'!AH29</f>
        <v>4.8905880000000002</v>
      </c>
      <c r="AF40" s="37">
        <f>'AEO 2022 36 Raw'!AI29</f>
        <v>5.1396470000000001</v>
      </c>
      <c r="AG40" s="46">
        <f>'AEO 2022 36 Raw'!AJ29</f>
        <v>0.124</v>
      </c>
    </row>
    <row r="41" spans="1:33" ht="12" customHeight="1" x14ac:dyDescent="0.25"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46"/>
    </row>
    <row r="42" spans="1:33" ht="12" customHeight="1" x14ac:dyDescent="0.25"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6"/>
    </row>
    <row r="43" spans="1:33" ht="15" customHeight="1" x14ac:dyDescent="0.25">
      <c r="A43" s="21" t="s">
        <v>586</v>
      </c>
      <c r="B43" s="25" t="s">
        <v>587</v>
      </c>
      <c r="C43" s="37">
        <f>'AEO 2022 36 Raw'!F30</f>
        <v>467.66424599999999</v>
      </c>
      <c r="D43" s="37">
        <f>'AEO 2022 36 Raw'!G30</f>
        <v>466.46185300000002</v>
      </c>
      <c r="E43" s="37">
        <f>'AEO 2022 36 Raw'!H30</f>
        <v>461.56597900000003</v>
      </c>
      <c r="F43" s="37">
        <f>'AEO 2022 36 Raw'!I30</f>
        <v>429.61029100000002</v>
      </c>
      <c r="G43" s="37">
        <f>'AEO 2022 36 Raw'!J30</f>
        <v>430.24832199999997</v>
      </c>
      <c r="H43" s="37">
        <f>'AEO 2022 36 Raw'!K30</f>
        <v>437.28735399999999</v>
      </c>
      <c r="I43" s="37">
        <f>'AEO 2022 36 Raw'!L30</f>
        <v>434.12399299999998</v>
      </c>
      <c r="J43" s="37">
        <f>'AEO 2022 36 Raw'!M30</f>
        <v>434.16403200000002</v>
      </c>
      <c r="K43" s="37">
        <f>'AEO 2022 36 Raw'!N30</f>
        <v>431.80029300000001</v>
      </c>
      <c r="L43" s="37">
        <f>'AEO 2022 36 Raw'!O30</f>
        <v>430.10171500000001</v>
      </c>
      <c r="M43" s="37">
        <f>'AEO 2022 36 Raw'!P30</f>
        <v>429.02966300000003</v>
      </c>
      <c r="N43" s="37">
        <f>'AEO 2022 36 Raw'!Q30</f>
        <v>426.84234600000002</v>
      </c>
      <c r="O43" s="37">
        <f>'AEO 2022 36 Raw'!R30</f>
        <v>424.425659</v>
      </c>
      <c r="P43" s="37">
        <f>'AEO 2022 36 Raw'!S30</f>
        <v>418.91717499999999</v>
      </c>
      <c r="Q43" s="37">
        <f>'AEO 2022 36 Raw'!T30</f>
        <v>414.68786599999999</v>
      </c>
      <c r="R43" s="37">
        <f>'AEO 2022 36 Raw'!U30</f>
        <v>410.675659</v>
      </c>
      <c r="S43" s="37">
        <f>'AEO 2022 36 Raw'!V30</f>
        <v>408.193848</v>
      </c>
      <c r="T43" s="37">
        <f>'AEO 2022 36 Raw'!W30</f>
        <v>406.99978599999997</v>
      </c>
      <c r="U43" s="37">
        <f>'AEO 2022 36 Raw'!X30</f>
        <v>405.385986</v>
      </c>
      <c r="V43" s="37">
        <f>'AEO 2022 36 Raw'!Y30</f>
        <v>402.437073</v>
      </c>
      <c r="W43" s="37">
        <f>'AEO 2022 36 Raw'!Z30</f>
        <v>401.073395</v>
      </c>
      <c r="X43" s="37">
        <f>'AEO 2022 36 Raw'!AA30</f>
        <v>400.34808299999997</v>
      </c>
      <c r="Y43" s="37">
        <f>'AEO 2022 36 Raw'!AB30</f>
        <v>397.219269</v>
      </c>
      <c r="Z43" s="37">
        <f>'AEO 2022 36 Raw'!AC30</f>
        <v>395.643799</v>
      </c>
      <c r="AA43" s="37">
        <f>'AEO 2022 36 Raw'!AD30</f>
        <v>391.64501999999999</v>
      </c>
      <c r="AB43" s="37">
        <f>'AEO 2022 36 Raw'!AE30</f>
        <v>390.60485799999998</v>
      </c>
      <c r="AC43" s="37">
        <f>'AEO 2022 36 Raw'!AF30</f>
        <v>388.01709</v>
      </c>
      <c r="AD43" s="37">
        <f>'AEO 2022 36 Raw'!AG30</f>
        <v>385.968842</v>
      </c>
      <c r="AE43" s="37">
        <f>'AEO 2022 36 Raw'!AH30</f>
        <v>384.439819</v>
      </c>
      <c r="AF43" s="37">
        <f>'AEO 2022 36 Raw'!AI30</f>
        <v>385.41470299999997</v>
      </c>
      <c r="AG43" s="46">
        <f>'AEO 2022 36 Raw'!AJ30</f>
        <v>-7.0000000000000001E-3</v>
      </c>
    </row>
    <row r="44" spans="1:33" ht="15" customHeight="1" x14ac:dyDescent="0.25">
      <c r="A44" s="21" t="s">
        <v>588</v>
      </c>
      <c r="B44" s="28" t="s">
        <v>557</v>
      </c>
      <c r="C44" s="37">
        <f>'AEO 2022 36 Raw'!F31</f>
        <v>466.16387900000001</v>
      </c>
      <c r="D44" s="37">
        <f>'AEO 2022 36 Raw'!G31</f>
        <v>463.472534</v>
      </c>
      <c r="E44" s="37">
        <f>'AEO 2022 36 Raw'!H31</f>
        <v>456.64486699999998</v>
      </c>
      <c r="F44" s="37">
        <f>'AEO 2022 36 Raw'!I31</f>
        <v>422.75561499999998</v>
      </c>
      <c r="G44" s="37">
        <f>'AEO 2022 36 Raw'!J31</f>
        <v>419.64196800000002</v>
      </c>
      <c r="H44" s="37">
        <f>'AEO 2022 36 Raw'!K31</f>
        <v>421.251465</v>
      </c>
      <c r="I44" s="37">
        <f>'AEO 2022 36 Raw'!L31</f>
        <v>411.59249899999998</v>
      </c>
      <c r="J44" s="37">
        <f>'AEO 2022 36 Raw'!M31</f>
        <v>403.68771400000003</v>
      </c>
      <c r="K44" s="37">
        <f>'AEO 2022 36 Raw'!N31</f>
        <v>392.34314000000001</v>
      </c>
      <c r="L44" s="37">
        <f>'AEO 2022 36 Raw'!O31</f>
        <v>381.88363600000002</v>
      </c>
      <c r="M44" s="37">
        <f>'AEO 2022 36 Raw'!P31</f>
        <v>372.22824100000003</v>
      </c>
      <c r="N44" s="37">
        <f>'AEO 2022 36 Raw'!Q31</f>
        <v>361.856964</v>
      </c>
      <c r="O44" s="37">
        <f>'AEO 2022 36 Raw'!R31</f>
        <v>351.56353799999999</v>
      </c>
      <c r="P44" s="37">
        <f>'AEO 2022 36 Raw'!S31</f>
        <v>339.03805499999999</v>
      </c>
      <c r="Q44" s="37">
        <f>'AEO 2022 36 Raw'!T31</f>
        <v>327.91381799999999</v>
      </c>
      <c r="R44" s="37">
        <f>'AEO 2022 36 Raw'!U31</f>
        <v>317.28930700000001</v>
      </c>
      <c r="S44" s="37">
        <f>'AEO 2022 36 Raw'!V31</f>
        <v>308.13497899999999</v>
      </c>
      <c r="T44" s="37">
        <f>'AEO 2022 36 Raw'!W31</f>
        <v>300.18353300000001</v>
      </c>
      <c r="U44" s="37">
        <f>'AEO 2022 36 Raw'!X31</f>
        <v>292.13226300000002</v>
      </c>
      <c r="V44" s="37">
        <f>'AEO 2022 36 Raw'!Y31</f>
        <v>283.35238600000002</v>
      </c>
      <c r="W44" s="37">
        <f>'AEO 2022 36 Raw'!Z31</f>
        <v>275.91214000000002</v>
      </c>
      <c r="X44" s="37">
        <f>'AEO 2022 36 Raw'!AA31</f>
        <v>269.09326199999998</v>
      </c>
      <c r="Y44" s="37">
        <f>'AEO 2022 36 Raw'!AB31</f>
        <v>260.863586</v>
      </c>
      <c r="Z44" s="37">
        <f>'AEO 2022 36 Raw'!AC31</f>
        <v>253.86663799999999</v>
      </c>
      <c r="AA44" s="37">
        <f>'AEO 2022 36 Raw'!AD31</f>
        <v>245.53417999999999</v>
      </c>
      <c r="AB44" s="37">
        <f>'AEO 2022 36 Raw'!AE31</f>
        <v>239.26272599999999</v>
      </c>
      <c r="AC44" s="37">
        <f>'AEO 2022 36 Raw'!AF31</f>
        <v>232.22361799999999</v>
      </c>
      <c r="AD44" s="37">
        <f>'AEO 2022 36 Raw'!AG31</f>
        <v>225.69705200000001</v>
      </c>
      <c r="AE44" s="37">
        <f>'AEO 2022 36 Raw'!AH31</f>
        <v>219.644363</v>
      </c>
      <c r="AF44" s="37">
        <f>'AEO 2022 36 Raw'!AI31</f>
        <v>215.148392</v>
      </c>
      <c r="AG44" s="46">
        <f>'AEO 2022 36 Raw'!AJ31</f>
        <v>-2.5999999999999999E-2</v>
      </c>
    </row>
    <row r="45" spans="1:33" ht="15" customHeight="1" x14ac:dyDescent="0.25">
      <c r="A45" s="21" t="s">
        <v>589</v>
      </c>
      <c r="B45" s="28" t="s">
        <v>590</v>
      </c>
      <c r="C45" s="37">
        <f>'AEO 2022 36 Raw'!F32</f>
        <v>0</v>
      </c>
      <c r="D45" s="37">
        <f>'AEO 2022 36 Raw'!G32</f>
        <v>0</v>
      </c>
      <c r="E45" s="37">
        <f>'AEO 2022 36 Raw'!H32</f>
        <v>0</v>
      </c>
      <c r="F45" s="37">
        <f>'AEO 2022 36 Raw'!I32</f>
        <v>0</v>
      </c>
      <c r="G45" s="37">
        <f>'AEO 2022 36 Raw'!J32</f>
        <v>0</v>
      </c>
      <c r="H45" s="37">
        <f>'AEO 2022 36 Raw'!K32</f>
        <v>0</v>
      </c>
      <c r="I45" s="37">
        <f>'AEO 2022 36 Raw'!L32</f>
        <v>0</v>
      </c>
      <c r="J45" s="37">
        <f>'AEO 2022 36 Raw'!M32</f>
        <v>0</v>
      </c>
      <c r="K45" s="37">
        <f>'AEO 2022 36 Raw'!N32</f>
        <v>0</v>
      </c>
      <c r="L45" s="37">
        <f>'AEO 2022 36 Raw'!O32</f>
        <v>0</v>
      </c>
      <c r="M45" s="37">
        <f>'AEO 2022 36 Raw'!P32</f>
        <v>0</v>
      </c>
      <c r="N45" s="37">
        <f>'AEO 2022 36 Raw'!Q32</f>
        <v>0</v>
      </c>
      <c r="O45" s="37">
        <f>'AEO 2022 36 Raw'!R32</f>
        <v>0</v>
      </c>
      <c r="P45" s="37">
        <f>'AEO 2022 36 Raw'!S32</f>
        <v>0</v>
      </c>
      <c r="Q45" s="37">
        <f>'AEO 2022 36 Raw'!T32</f>
        <v>0</v>
      </c>
      <c r="R45" s="37">
        <f>'AEO 2022 36 Raw'!U32</f>
        <v>0</v>
      </c>
      <c r="S45" s="37">
        <f>'AEO 2022 36 Raw'!V32</f>
        <v>0</v>
      </c>
      <c r="T45" s="37">
        <f>'AEO 2022 36 Raw'!W32</f>
        <v>0</v>
      </c>
      <c r="U45" s="37">
        <f>'AEO 2022 36 Raw'!X32</f>
        <v>0</v>
      </c>
      <c r="V45" s="37">
        <f>'AEO 2022 36 Raw'!Y32</f>
        <v>0</v>
      </c>
      <c r="W45" s="37">
        <f>'AEO 2022 36 Raw'!Z32</f>
        <v>0</v>
      </c>
      <c r="X45" s="37">
        <f>'AEO 2022 36 Raw'!AA32</f>
        <v>0</v>
      </c>
      <c r="Y45" s="37">
        <f>'AEO 2022 36 Raw'!AB32</f>
        <v>0</v>
      </c>
      <c r="Z45" s="37">
        <f>'AEO 2022 36 Raw'!AC32</f>
        <v>0</v>
      </c>
      <c r="AA45" s="37">
        <f>'AEO 2022 36 Raw'!AD32</f>
        <v>0</v>
      </c>
      <c r="AB45" s="37">
        <f>'AEO 2022 36 Raw'!AE32</f>
        <v>0</v>
      </c>
      <c r="AC45" s="37">
        <f>'AEO 2022 36 Raw'!AF32</f>
        <v>0</v>
      </c>
      <c r="AD45" s="37">
        <f>'AEO 2022 36 Raw'!AG32</f>
        <v>0</v>
      </c>
      <c r="AE45" s="37">
        <f>'AEO 2022 36 Raw'!AH32</f>
        <v>0</v>
      </c>
      <c r="AF45" s="37">
        <f>'AEO 2022 36 Raw'!AI32</f>
        <v>0</v>
      </c>
      <c r="AG45" s="46" t="str">
        <f>'AEO 2022 36 Raw'!AJ32</f>
        <v>- -</v>
      </c>
    </row>
    <row r="46" spans="1:33" ht="15" customHeight="1" x14ac:dyDescent="0.25">
      <c r="A46" s="21" t="s">
        <v>591</v>
      </c>
      <c r="B46" s="28" t="s">
        <v>592</v>
      </c>
      <c r="C46" s="37">
        <f>'AEO 2022 36 Raw'!F33</f>
        <v>0</v>
      </c>
      <c r="D46" s="37">
        <f>'AEO 2022 36 Raw'!G33</f>
        <v>0</v>
      </c>
      <c r="E46" s="37">
        <f>'AEO 2022 36 Raw'!H33</f>
        <v>0</v>
      </c>
      <c r="F46" s="37">
        <f>'AEO 2022 36 Raw'!I33</f>
        <v>0</v>
      </c>
      <c r="G46" s="37">
        <f>'AEO 2022 36 Raw'!J33</f>
        <v>0</v>
      </c>
      <c r="H46" s="37">
        <f>'AEO 2022 36 Raw'!K33</f>
        <v>0</v>
      </c>
      <c r="I46" s="37">
        <f>'AEO 2022 36 Raw'!L33</f>
        <v>0</v>
      </c>
      <c r="J46" s="37">
        <f>'AEO 2022 36 Raw'!M33</f>
        <v>0</v>
      </c>
      <c r="K46" s="37">
        <f>'AEO 2022 36 Raw'!N33</f>
        <v>0</v>
      </c>
      <c r="L46" s="37">
        <f>'AEO 2022 36 Raw'!O33</f>
        <v>0</v>
      </c>
      <c r="M46" s="37">
        <f>'AEO 2022 36 Raw'!P33</f>
        <v>0</v>
      </c>
      <c r="N46" s="37">
        <f>'AEO 2022 36 Raw'!Q33</f>
        <v>0</v>
      </c>
      <c r="O46" s="37">
        <f>'AEO 2022 36 Raw'!R33</f>
        <v>0</v>
      </c>
      <c r="P46" s="37">
        <f>'AEO 2022 36 Raw'!S33</f>
        <v>0</v>
      </c>
      <c r="Q46" s="37">
        <f>'AEO 2022 36 Raw'!T33</f>
        <v>0</v>
      </c>
      <c r="R46" s="37">
        <f>'AEO 2022 36 Raw'!U33</f>
        <v>0</v>
      </c>
      <c r="S46" s="37">
        <f>'AEO 2022 36 Raw'!V33</f>
        <v>0</v>
      </c>
      <c r="T46" s="37">
        <f>'AEO 2022 36 Raw'!W33</f>
        <v>0</v>
      </c>
      <c r="U46" s="37">
        <f>'AEO 2022 36 Raw'!X33</f>
        <v>0</v>
      </c>
      <c r="V46" s="37">
        <f>'AEO 2022 36 Raw'!Y33</f>
        <v>0</v>
      </c>
      <c r="W46" s="37">
        <f>'AEO 2022 36 Raw'!Z33</f>
        <v>0</v>
      </c>
      <c r="X46" s="37">
        <f>'AEO 2022 36 Raw'!AA33</f>
        <v>0</v>
      </c>
      <c r="Y46" s="37">
        <f>'AEO 2022 36 Raw'!AB33</f>
        <v>0</v>
      </c>
      <c r="Z46" s="37">
        <f>'AEO 2022 36 Raw'!AC33</f>
        <v>0</v>
      </c>
      <c r="AA46" s="37">
        <f>'AEO 2022 36 Raw'!AD33</f>
        <v>0</v>
      </c>
      <c r="AB46" s="37">
        <f>'AEO 2022 36 Raw'!AE33</f>
        <v>0</v>
      </c>
      <c r="AC46" s="37">
        <f>'AEO 2022 36 Raw'!AF33</f>
        <v>0</v>
      </c>
      <c r="AD46" s="37">
        <f>'AEO 2022 36 Raw'!AG33</f>
        <v>0</v>
      </c>
      <c r="AE46" s="37">
        <f>'AEO 2022 36 Raw'!AH33</f>
        <v>0</v>
      </c>
      <c r="AF46" s="37">
        <f>'AEO 2022 36 Raw'!AI33</f>
        <v>0</v>
      </c>
      <c r="AG46" s="46" t="str">
        <f>'AEO 2022 36 Raw'!AJ33</f>
        <v>- -</v>
      </c>
    </row>
    <row r="47" spans="1:33" ht="15" customHeight="1" x14ac:dyDescent="0.25">
      <c r="A47" s="21" t="s">
        <v>593</v>
      </c>
      <c r="B47" s="28" t="s">
        <v>594</v>
      </c>
      <c r="C47" s="37">
        <f>'AEO 2022 36 Raw'!F34</f>
        <v>1.5003789999999999</v>
      </c>
      <c r="D47" s="37">
        <f>'AEO 2022 36 Raw'!G34</f>
        <v>2.989306</v>
      </c>
      <c r="E47" s="37">
        <f>'AEO 2022 36 Raw'!H34</f>
        <v>4.9210979999999998</v>
      </c>
      <c r="F47" s="37">
        <f>'AEO 2022 36 Raw'!I34</f>
        <v>6.854679</v>
      </c>
      <c r="G47" s="37">
        <f>'AEO 2022 36 Raw'!J34</f>
        <v>10.606348000000001</v>
      </c>
      <c r="H47" s="37">
        <f>'AEO 2022 36 Raw'!K34</f>
        <v>16.035872999999999</v>
      </c>
      <c r="I47" s="37">
        <f>'AEO 2022 36 Raw'!L34</f>
        <v>22.531504000000002</v>
      </c>
      <c r="J47" s="37">
        <f>'AEO 2022 36 Raw'!M34</f>
        <v>30.476330000000001</v>
      </c>
      <c r="K47" s="37">
        <f>'AEO 2022 36 Raw'!N34</f>
        <v>39.457165000000003</v>
      </c>
      <c r="L47" s="37">
        <f>'AEO 2022 36 Raw'!O34</f>
        <v>48.218071000000002</v>
      </c>
      <c r="M47" s="37">
        <f>'AEO 2022 36 Raw'!P34</f>
        <v>56.801430000000003</v>
      </c>
      <c r="N47" s="37">
        <f>'AEO 2022 36 Raw'!Q34</f>
        <v>64.985397000000006</v>
      </c>
      <c r="O47" s="37">
        <f>'AEO 2022 36 Raw'!R34</f>
        <v>72.862128999999996</v>
      </c>
      <c r="P47" s="37">
        <f>'AEO 2022 36 Raw'!S34</f>
        <v>79.87912</v>
      </c>
      <c r="Q47" s="37">
        <f>'AEO 2022 36 Raw'!T34</f>
        <v>86.774055000000004</v>
      </c>
      <c r="R47" s="37">
        <f>'AEO 2022 36 Raw'!U34</f>
        <v>93.386345000000006</v>
      </c>
      <c r="S47" s="37">
        <f>'AEO 2022 36 Raw'!V34</f>
        <v>100.058853</v>
      </c>
      <c r="T47" s="37">
        <f>'AEO 2022 36 Raw'!W34</f>
        <v>106.816261</v>
      </c>
      <c r="U47" s="37">
        <f>'AEO 2022 36 Raw'!X34</f>
        <v>113.253738</v>
      </c>
      <c r="V47" s="37">
        <f>'AEO 2022 36 Raw'!Y34</f>
        <v>119.08470199999999</v>
      </c>
      <c r="W47" s="37">
        <f>'AEO 2022 36 Raw'!Z34</f>
        <v>125.161255</v>
      </c>
      <c r="X47" s="37">
        <f>'AEO 2022 36 Raw'!AA34</f>
        <v>131.25482199999999</v>
      </c>
      <c r="Y47" s="37">
        <f>'AEO 2022 36 Raw'!AB34</f>
        <v>136.355682</v>
      </c>
      <c r="Z47" s="37">
        <f>'AEO 2022 36 Raw'!AC34</f>
        <v>141.777176</v>
      </c>
      <c r="AA47" s="37">
        <f>'AEO 2022 36 Raw'!AD34</f>
        <v>146.11084</v>
      </c>
      <c r="AB47" s="37">
        <f>'AEO 2022 36 Raw'!AE34</f>
        <v>151.34213299999999</v>
      </c>
      <c r="AC47" s="37">
        <f>'AEO 2022 36 Raw'!AF34</f>
        <v>155.79347200000001</v>
      </c>
      <c r="AD47" s="37">
        <f>'AEO 2022 36 Raw'!AG34</f>
        <v>160.27179000000001</v>
      </c>
      <c r="AE47" s="37">
        <f>'AEO 2022 36 Raw'!AH34</f>
        <v>164.79544100000001</v>
      </c>
      <c r="AF47" s="37">
        <f>'AEO 2022 36 Raw'!AI34</f>
        <v>170.266312</v>
      </c>
      <c r="AG47" s="46">
        <f>'AEO 2022 36 Raw'!AJ34</f>
        <v>0.17699999999999999</v>
      </c>
    </row>
    <row r="48" spans="1:33" ht="12" customHeight="1" x14ac:dyDescent="0.25"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46"/>
    </row>
    <row r="49" spans="1:33" ht="15" customHeight="1" x14ac:dyDescent="0.25">
      <c r="A49" s="21" t="s">
        <v>595</v>
      </c>
      <c r="B49" s="25" t="s">
        <v>12</v>
      </c>
      <c r="C49" s="37">
        <f>'AEO 2022 36 Raw'!F35</f>
        <v>75.170197000000002</v>
      </c>
      <c r="D49" s="37">
        <f>'AEO 2022 36 Raw'!G35</f>
        <v>77.208076000000005</v>
      </c>
      <c r="E49" s="37">
        <f>'AEO 2022 36 Raw'!H35</f>
        <v>75.596610999999996</v>
      </c>
      <c r="F49" s="37">
        <f>'AEO 2022 36 Raw'!I35</f>
        <v>73.010834000000003</v>
      </c>
      <c r="G49" s="37">
        <f>'AEO 2022 36 Raw'!J35</f>
        <v>70.828506000000004</v>
      </c>
      <c r="H49" s="37">
        <f>'AEO 2022 36 Raw'!K35</f>
        <v>68.479934999999998</v>
      </c>
      <c r="I49" s="37">
        <f>'AEO 2022 36 Raw'!L35</f>
        <v>65.995177999999996</v>
      </c>
      <c r="J49" s="37">
        <f>'AEO 2022 36 Raw'!M35</f>
        <v>63.741301999999997</v>
      </c>
      <c r="K49" s="37">
        <f>'AEO 2022 36 Raw'!N35</f>
        <v>61.341186999999998</v>
      </c>
      <c r="L49" s="37">
        <f>'AEO 2022 36 Raw'!O35</f>
        <v>59.028267</v>
      </c>
      <c r="M49" s="37">
        <f>'AEO 2022 36 Raw'!P35</f>
        <v>57.702305000000003</v>
      </c>
      <c r="N49" s="37">
        <f>'AEO 2022 36 Raw'!Q35</f>
        <v>56.570228999999998</v>
      </c>
      <c r="O49" s="37">
        <f>'AEO 2022 36 Raw'!R35</f>
        <v>55.381996000000001</v>
      </c>
      <c r="P49" s="37">
        <f>'AEO 2022 36 Raw'!S35</f>
        <v>54.015034</v>
      </c>
      <c r="Q49" s="37">
        <f>'AEO 2022 36 Raw'!T35</f>
        <v>52.689022000000001</v>
      </c>
      <c r="R49" s="37">
        <f>'AEO 2022 36 Raw'!U35</f>
        <v>51.423496</v>
      </c>
      <c r="S49" s="37">
        <f>'AEO 2022 36 Raw'!V35</f>
        <v>50.232204000000003</v>
      </c>
      <c r="T49" s="37">
        <f>'AEO 2022 36 Raw'!W35</f>
        <v>49.037436999999997</v>
      </c>
      <c r="U49" s="37">
        <f>'AEO 2022 36 Raw'!X35</f>
        <v>47.977843999999997</v>
      </c>
      <c r="V49" s="37">
        <f>'AEO 2022 36 Raw'!Y35</f>
        <v>46.870342000000001</v>
      </c>
      <c r="W49" s="37">
        <f>'AEO 2022 36 Raw'!Z35</f>
        <v>46.252299999999998</v>
      </c>
      <c r="X49" s="37">
        <f>'AEO 2022 36 Raw'!AA35</f>
        <v>45.673676</v>
      </c>
      <c r="Y49" s="37">
        <f>'AEO 2022 36 Raw'!AB35</f>
        <v>45.116436</v>
      </c>
      <c r="Z49" s="37">
        <f>'AEO 2022 36 Raw'!AC35</f>
        <v>44.477150000000002</v>
      </c>
      <c r="AA49" s="37">
        <f>'AEO 2022 36 Raw'!AD35</f>
        <v>43.907367999999998</v>
      </c>
      <c r="AB49" s="37">
        <f>'AEO 2022 36 Raw'!AE35</f>
        <v>43.460552</v>
      </c>
      <c r="AC49" s="37">
        <f>'AEO 2022 36 Raw'!AF35</f>
        <v>42.915053999999998</v>
      </c>
      <c r="AD49" s="37">
        <f>'AEO 2022 36 Raw'!AG35</f>
        <v>42.232605</v>
      </c>
      <c r="AE49" s="37">
        <f>'AEO 2022 36 Raw'!AH35</f>
        <v>41.673977000000001</v>
      </c>
      <c r="AF49" s="37">
        <f>'AEO 2022 36 Raw'!AI35</f>
        <v>41.336165999999999</v>
      </c>
      <c r="AG49" s="46">
        <f>'AEO 2022 36 Raw'!AJ35</f>
        <v>-0.02</v>
      </c>
    </row>
    <row r="50" spans="1:33" ht="15" customHeight="1" x14ac:dyDescent="0.25">
      <c r="A50" s="21" t="s">
        <v>596</v>
      </c>
      <c r="B50" s="28" t="s">
        <v>557</v>
      </c>
      <c r="C50" s="37">
        <f>'AEO 2022 36 Raw'!F36</f>
        <v>73.017257999999998</v>
      </c>
      <c r="D50" s="37">
        <f>'AEO 2022 36 Raw'!G36</f>
        <v>75.100730999999996</v>
      </c>
      <c r="E50" s="37">
        <f>'AEO 2022 36 Raw'!H36</f>
        <v>73.635756999999998</v>
      </c>
      <c r="F50" s="37">
        <f>'AEO 2022 36 Raw'!I36</f>
        <v>71.136764999999997</v>
      </c>
      <c r="G50" s="37">
        <f>'AEO 2022 36 Raw'!J36</f>
        <v>69.029105999999999</v>
      </c>
      <c r="H50" s="37">
        <f>'AEO 2022 36 Raw'!K36</f>
        <v>66.756371000000001</v>
      </c>
      <c r="I50" s="37">
        <f>'AEO 2022 36 Raw'!L36</f>
        <v>64.350571000000002</v>
      </c>
      <c r="J50" s="37">
        <f>'AEO 2022 36 Raw'!M36</f>
        <v>62.168671000000003</v>
      </c>
      <c r="K50" s="37">
        <f>'AEO 2022 36 Raw'!N36</f>
        <v>59.842682000000003</v>
      </c>
      <c r="L50" s="37">
        <f>'AEO 2022 36 Raw'!O36</f>
        <v>57.601500999999999</v>
      </c>
      <c r="M50" s="37">
        <f>'AEO 2022 36 Raw'!P36</f>
        <v>56.323067000000002</v>
      </c>
      <c r="N50" s="37">
        <f>'AEO 2022 36 Raw'!Q36</f>
        <v>55.232810999999998</v>
      </c>
      <c r="O50" s="37">
        <f>'AEO 2022 36 Raw'!R36</f>
        <v>54.087524000000002</v>
      </c>
      <c r="P50" s="37">
        <f>'AEO 2022 36 Raw'!S36</f>
        <v>52.766506</v>
      </c>
      <c r="Q50" s="37">
        <f>'AEO 2022 36 Raw'!T36</f>
        <v>51.484589</v>
      </c>
      <c r="R50" s="37">
        <f>'AEO 2022 36 Raw'!U36</f>
        <v>50.259177999999999</v>
      </c>
      <c r="S50" s="37">
        <f>'AEO 2022 36 Raw'!V36</f>
        <v>49.106833999999999</v>
      </c>
      <c r="T50" s="37">
        <f>'AEO 2022 36 Raw'!W36</f>
        <v>47.952316000000003</v>
      </c>
      <c r="U50" s="37">
        <f>'AEO 2022 36 Raw'!X36</f>
        <v>46.930340000000001</v>
      </c>
      <c r="V50" s="37">
        <f>'AEO 2022 36 Raw'!Y36</f>
        <v>45.835270000000001</v>
      </c>
      <c r="W50" s="37">
        <f>'AEO 2022 36 Raw'!Z36</f>
        <v>45.176932999999998</v>
      </c>
      <c r="X50" s="37">
        <f>'AEO 2022 36 Raw'!AA36</f>
        <v>44.554848</v>
      </c>
      <c r="Y50" s="37">
        <f>'AEO 2022 36 Raw'!AB36</f>
        <v>43.951163999999999</v>
      </c>
      <c r="Z50" s="37">
        <f>'AEO 2022 36 Raw'!AC36</f>
        <v>43.265101999999999</v>
      </c>
      <c r="AA50" s="37">
        <f>'AEO 2022 36 Raw'!AD36</f>
        <v>42.644077000000003</v>
      </c>
      <c r="AB50" s="37">
        <f>'AEO 2022 36 Raw'!AE36</f>
        <v>42.139519</v>
      </c>
      <c r="AC50" s="37">
        <f>'AEO 2022 36 Raw'!AF36</f>
        <v>41.536087000000002</v>
      </c>
      <c r="AD50" s="37">
        <f>'AEO 2022 36 Raw'!AG36</f>
        <v>40.797203000000003</v>
      </c>
      <c r="AE50" s="37">
        <f>'AEO 2022 36 Raw'!AH36</f>
        <v>40.174942000000001</v>
      </c>
      <c r="AF50" s="37">
        <f>'AEO 2022 36 Raw'!AI36</f>
        <v>39.761702999999997</v>
      </c>
      <c r="AG50" s="46">
        <f>'AEO 2022 36 Raw'!AJ36</f>
        <v>-2.1000000000000001E-2</v>
      </c>
    </row>
    <row r="51" spans="1:33" ht="15" customHeight="1" x14ac:dyDescent="0.25">
      <c r="A51" s="21" t="s">
        <v>597</v>
      </c>
      <c r="B51" s="28" t="s">
        <v>598</v>
      </c>
      <c r="C51" s="37">
        <f>'AEO 2022 36 Raw'!F37</f>
        <v>1.711992</v>
      </c>
      <c r="D51" s="37">
        <f>'AEO 2022 36 Raw'!G37</f>
        <v>1.6067039999999999</v>
      </c>
      <c r="E51" s="37">
        <f>'AEO 2022 36 Raw'!H37</f>
        <v>1.424687</v>
      </c>
      <c r="F51" s="37">
        <f>'AEO 2022 36 Raw'!I37</f>
        <v>1.3143290000000001</v>
      </c>
      <c r="G51" s="37">
        <f>'AEO 2022 36 Raw'!J37</f>
        <v>1.2163660000000001</v>
      </c>
      <c r="H51" s="37">
        <f>'AEO 2022 36 Raw'!K37</f>
        <v>1.1254599999999999</v>
      </c>
      <c r="I51" s="37">
        <f>'AEO 2022 36 Raw'!L37</f>
        <v>1.033212</v>
      </c>
      <c r="J51" s="37">
        <f>'AEO 2022 36 Raw'!M37</f>
        <v>0.948766</v>
      </c>
      <c r="K51" s="37">
        <f>'AEO 2022 36 Raw'!N37</f>
        <v>0.86623899999999998</v>
      </c>
      <c r="L51" s="37">
        <f>'AEO 2022 36 Raw'!O37</f>
        <v>0.78573899999999997</v>
      </c>
      <c r="M51" s="37">
        <f>'AEO 2022 36 Raw'!P37</f>
        <v>0.71912600000000004</v>
      </c>
      <c r="N51" s="37">
        <f>'AEO 2022 36 Raw'!Q37</f>
        <v>0.65825400000000001</v>
      </c>
      <c r="O51" s="37">
        <f>'AEO 2022 36 Raw'!R37</f>
        <v>0.59724100000000002</v>
      </c>
      <c r="P51" s="37">
        <f>'AEO 2022 36 Raw'!S37</f>
        <v>0.53790099999999996</v>
      </c>
      <c r="Q51" s="37">
        <f>'AEO 2022 36 Raw'!T37</f>
        <v>0.48230699999999999</v>
      </c>
      <c r="R51" s="37">
        <f>'AEO 2022 36 Raw'!U37</f>
        <v>0.43525399999999997</v>
      </c>
      <c r="S51" s="37">
        <f>'AEO 2022 36 Raw'!V37</f>
        <v>0.38700800000000002</v>
      </c>
      <c r="T51" s="37">
        <f>'AEO 2022 36 Raw'!W37</f>
        <v>0.33490300000000001</v>
      </c>
      <c r="U51" s="37">
        <f>'AEO 2022 36 Raw'!X37</f>
        <v>0.28238799999999997</v>
      </c>
      <c r="V51" s="37">
        <f>'AEO 2022 36 Raw'!Y37</f>
        <v>0.236206</v>
      </c>
      <c r="W51" s="37">
        <f>'AEO 2022 36 Raw'!Z37</f>
        <v>0.233044</v>
      </c>
      <c r="X51" s="37">
        <f>'AEO 2022 36 Raw'!AA37</f>
        <v>0.230071</v>
      </c>
      <c r="Y51" s="37">
        <f>'AEO 2022 36 Raw'!AB37</f>
        <v>0.22722800000000001</v>
      </c>
      <c r="Z51" s="37">
        <f>'AEO 2022 36 Raw'!AC37</f>
        <v>0.223966</v>
      </c>
      <c r="AA51" s="37">
        <f>'AEO 2022 36 Raw'!AD37</f>
        <v>0.22106000000000001</v>
      </c>
      <c r="AB51" s="37">
        <f>'AEO 2022 36 Raw'!AE37</f>
        <v>0.218748</v>
      </c>
      <c r="AC51" s="37">
        <f>'AEO 2022 36 Raw'!AF37</f>
        <v>0.215971</v>
      </c>
      <c r="AD51" s="37">
        <f>'AEO 2022 36 Raw'!AG37</f>
        <v>0.21251700000000001</v>
      </c>
      <c r="AE51" s="37">
        <f>'AEO 2022 36 Raw'!AH37</f>
        <v>0.209678</v>
      </c>
      <c r="AF51" s="37">
        <f>'AEO 2022 36 Raw'!AI37</f>
        <v>0.20796700000000001</v>
      </c>
      <c r="AG51" s="46">
        <f>'AEO 2022 36 Raw'!AJ37</f>
        <v>-7.0000000000000007E-2</v>
      </c>
    </row>
    <row r="52" spans="1:33" ht="15" customHeight="1" x14ac:dyDescent="0.25">
      <c r="A52" s="21" t="s">
        <v>599</v>
      </c>
      <c r="B52" s="28" t="s">
        <v>592</v>
      </c>
      <c r="C52" s="37">
        <f>'AEO 2022 36 Raw'!F38</f>
        <v>0</v>
      </c>
      <c r="D52" s="37">
        <f>'AEO 2022 36 Raw'!G38</f>
        <v>0</v>
      </c>
      <c r="E52" s="37">
        <f>'AEO 2022 36 Raw'!H38</f>
        <v>0</v>
      </c>
      <c r="F52" s="37">
        <f>'AEO 2022 36 Raw'!I38</f>
        <v>0</v>
      </c>
      <c r="G52" s="37">
        <f>'AEO 2022 36 Raw'!J38</f>
        <v>0</v>
      </c>
      <c r="H52" s="37">
        <f>'AEO 2022 36 Raw'!K38</f>
        <v>0</v>
      </c>
      <c r="I52" s="37">
        <f>'AEO 2022 36 Raw'!L38</f>
        <v>0</v>
      </c>
      <c r="J52" s="37">
        <f>'AEO 2022 36 Raw'!M38</f>
        <v>0</v>
      </c>
      <c r="K52" s="37">
        <f>'AEO 2022 36 Raw'!N38</f>
        <v>0</v>
      </c>
      <c r="L52" s="37">
        <f>'AEO 2022 36 Raw'!O38</f>
        <v>0</v>
      </c>
      <c r="M52" s="37">
        <f>'AEO 2022 36 Raw'!P38</f>
        <v>0</v>
      </c>
      <c r="N52" s="37">
        <f>'AEO 2022 36 Raw'!Q38</f>
        <v>0</v>
      </c>
      <c r="O52" s="37">
        <f>'AEO 2022 36 Raw'!R38</f>
        <v>0</v>
      </c>
      <c r="P52" s="37">
        <f>'AEO 2022 36 Raw'!S38</f>
        <v>0</v>
      </c>
      <c r="Q52" s="37">
        <f>'AEO 2022 36 Raw'!T38</f>
        <v>0</v>
      </c>
      <c r="R52" s="37">
        <f>'AEO 2022 36 Raw'!U38</f>
        <v>0</v>
      </c>
      <c r="S52" s="37">
        <f>'AEO 2022 36 Raw'!V38</f>
        <v>0</v>
      </c>
      <c r="T52" s="37">
        <f>'AEO 2022 36 Raw'!W38</f>
        <v>0</v>
      </c>
      <c r="U52" s="37">
        <f>'AEO 2022 36 Raw'!X38</f>
        <v>0</v>
      </c>
      <c r="V52" s="37">
        <f>'AEO 2022 36 Raw'!Y38</f>
        <v>0</v>
      </c>
      <c r="W52" s="37">
        <f>'AEO 2022 36 Raw'!Z38</f>
        <v>0</v>
      </c>
      <c r="X52" s="37">
        <f>'AEO 2022 36 Raw'!AA38</f>
        <v>0</v>
      </c>
      <c r="Y52" s="37">
        <f>'AEO 2022 36 Raw'!AB38</f>
        <v>0</v>
      </c>
      <c r="Z52" s="37">
        <f>'AEO 2022 36 Raw'!AC38</f>
        <v>0</v>
      </c>
      <c r="AA52" s="37">
        <f>'AEO 2022 36 Raw'!AD38</f>
        <v>0</v>
      </c>
      <c r="AB52" s="37">
        <f>'AEO 2022 36 Raw'!AE38</f>
        <v>0</v>
      </c>
      <c r="AC52" s="37">
        <f>'AEO 2022 36 Raw'!AF38</f>
        <v>0</v>
      </c>
      <c r="AD52" s="37">
        <f>'AEO 2022 36 Raw'!AG38</f>
        <v>0</v>
      </c>
      <c r="AE52" s="37">
        <f>'AEO 2022 36 Raw'!AH38</f>
        <v>0</v>
      </c>
      <c r="AF52" s="37">
        <f>'AEO 2022 36 Raw'!AI38</f>
        <v>0</v>
      </c>
      <c r="AG52" s="46" t="str">
        <f>'AEO 2022 36 Raw'!AJ38</f>
        <v>- -</v>
      </c>
    </row>
    <row r="53" spans="1:33" ht="15" customHeight="1" x14ac:dyDescent="0.25">
      <c r="A53" s="21" t="s">
        <v>600</v>
      </c>
      <c r="B53" s="28" t="s">
        <v>594</v>
      </c>
      <c r="C53" s="37">
        <f>'AEO 2022 36 Raw'!F39</f>
        <v>0.440946</v>
      </c>
      <c r="D53" s="37">
        <f>'AEO 2022 36 Raw'!G39</f>
        <v>0.50064299999999995</v>
      </c>
      <c r="E53" s="37">
        <f>'AEO 2022 36 Raw'!H39</f>
        <v>0.53616600000000003</v>
      </c>
      <c r="F53" s="37">
        <f>'AEO 2022 36 Raw'!I39</f>
        <v>0.55973799999999996</v>
      </c>
      <c r="G53" s="37">
        <f>'AEO 2022 36 Raw'!J39</f>
        <v>0.58302699999999996</v>
      </c>
      <c r="H53" s="37">
        <f>'AEO 2022 36 Raw'!K39</f>
        <v>0.598105</v>
      </c>
      <c r="I53" s="37">
        <f>'AEO 2022 36 Raw'!L39</f>
        <v>0.61139600000000005</v>
      </c>
      <c r="J53" s="37">
        <f>'AEO 2022 36 Raw'!M39</f>
        <v>0.62386699999999995</v>
      </c>
      <c r="K53" s="37">
        <f>'AEO 2022 36 Raw'!N39</f>
        <v>0.63226899999999997</v>
      </c>
      <c r="L53" s="37">
        <f>'AEO 2022 36 Raw'!O39</f>
        <v>0.64102700000000001</v>
      </c>
      <c r="M53" s="37">
        <f>'AEO 2022 36 Raw'!P39</f>
        <v>0.66010999999999997</v>
      </c>
      <c r="N53" s="37">
        <f>'AEO 2022 36 Raw'!Q39</f>
        <v>0.67916600000000005</v>
      </c>
      <c r="O53" s="37">
        <f>'AEO 2022 36 Raw'!R39</f>
        <v>0.69723199999999996</v>
      </c>
      <c r="P53" s="37">
        <f>'AEO 2022 36 Raw'!S39</f>
        <v>0.71062599999999998</v>
      </c>
      <c r="Q53" s="37">
        <f>'AEO 2022 36 Raw'!T39</f>
        <v>0.72212399999999999</v>
      </c>
      <c r="R53" s="37">
        <f>'AEO 2022 36 Raw'!U39</f>
        <v>0.72906700000000002</v>
      </c>
      <c r="S53" s="37">
        <f>'AEO 2022 36 Raw'!V39</f>
        <v>0.73836100000000005</v>
      </c>
      <c r="T53" s="37">
        <f>'AEO 2022 36 Raw'!W39</f>
        <v>0.75021899999999997</v>
      </c>
      <c r="U53" s="37">
        <f>'AEO 2022 36 Raw'!X39</f>
        <v>0.76511899999999999</v>
      </c>
      <c r="V53" s="37">
        <f>'AEO 2022 36 Raw'!Y39</f>
        <v>0.79886599999999997</v>
      </c>
      <c r="W53" s="37">
        <f>'AEO 2022 36 Raw'!Z39</f>
        <v>0.84232499999999999</v>
      </c>
      <c r="X53" s="37">
        <f>'AEO 2022 36 Raw'!AA39</f>
        <v>0.88875599999999999</v>
      </c>
      <c r="Y53" s="37">
        <f>'AEO 2022 36 Raw'!AB39</f>
        <v>0.93803999999999998</v>
      </c>
      <c r="Z53" s="37">
        <f>'AEO 2022 36 Raw'!AC39</f>
        <v>0.98808399999999996</v>
      </c>
      <c r="AA53" s="37">
        <f>'AEO 2022 36 Raw'!AD39</f>
        <v>1.042233</v>
      </c>
      <c r="AB53" s="37">
        <f>'AEO 2022 36 Raw'!AE39</f>
        <v>1.1022829999999999</v>
      </c>
      <c r="AC53" s="37">
        <f>'AEO 2022 36 Raw'!AF39</f>
        <v>1.1629940000000001</v>
      </c>
      <c r="AD53" s="37">
        <f>'AEO 2022 36 Raw'!AG39</f>
        <v>1.2228859999999999</v>
      </c>
      <c r="AE53" s="37">
        <f>'AEO 2022 36 Raw'!AH39</f>
        <v>1.2893570000000001</v>
      </c>
      <c r="AF53" s="37">
        <f>'AEO 2022 36 Raw'!AI39</f>
        <v>1.3664959999999999</v>
      </c>
      <c r="AG53" s="46">
        <f>'AEO 2022 36 Raw'!AJ39</f>
        <v>0.04</v>
      </c>
    </row>
    <row r="54" spans="1:33" ht="12" customHeight="1" x14ac:dyDescent="0.25"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46"/>
    </row>
    <row r="55" spans="1:33" ht="15" customHeight="1" x14ac:dyDescent="0.25">
      <c r="A55" s="21" t="s">
        <v>601</v>
      </c>
      <c r="B55" s="25" t="s">
        <v>11</v>
      </c>
      <c r="C55" s="37">
        <f>'AEO 2022 36 Raw'!F40</f>
        <v>927.37280299999998</v>
      </c>
      <c r="D55" s="37">
        <f>'AEO 2022 36 Raw'!G40</f>
        <v>989.49255400000004</v>
      </c>
      <c r="E55" s="37">
        <f>'AEO 2022 36 Raw'!H40</f>
        <v>882.99432400000001</v>
      </c>
      <c r="F55" s="37">
        <f>'AEO 2022 36 Raw'!I40</f>
        <v>884.65045199999997</v>
      </c>
      <c r="G55" s="37">
        <f>'AEO 2022 36 Raw'!J40</f>
        <v>887.01617399999998</v>
      </c>
      <c r="H55" s="37">
        <f>'AEO 2022 36 Raw'!K40</f>
        <v>885.47460899999999</v>
      </c>
      <c r="I55" s="37">
        <f>'AEO 2022 36 Raw'!L40</f>
        <v>881.85223399999995</v>
      </c>
      <c r="J55" s="37">
        <f>'AEO 2022 36 Raw'!M40</f>
        <v>880.42749000000003</v>
      </c>
      <c r="K55" s="37">
        <f>'AEO 2022 36 Raw'!N40</f>
        <v>880.43627900000001</v>
      </c>
      <c r="L55" s="37">
        <f>'AEO 2022 36 Raw'!O40</f>
        <v>879.900757</v>
      </c>
      <c r="M55" s="37">
        <f>'AEO 2022 36 Raw'!P40</f>
        <v>879.87634300000002</v>
      </c>
      <c r="N55" s="37">
        <f>'AEO 2022 36 Raw'!Q40</f>
        <v>883.34631300000001</v>
      </c>
      <c r="O55" s="37">
        <f>'AEO 2022 36 Raw'!R40</f>
        <v>883.33007799999996</v>
      </c>
      <c r="P55" s="37">
        <f>'AEO 2022 36 Raw'!S40</f>
        <v>883.31677200000001</v>
      </c>
      <c r="Q55" s="37">
        <f>'AEO 2022 36 Raw'!T40</f>
        <v>884.18505900000002</v>
      </c>
      <c r="R55" s="37">
        <f>'AEO 2022 36 Raw'!U40</f>
        <v>884.68542500000001</v>
      </c>
      <c r="S55" s="37">
        <f>'AEO 2022 36 Raw'!V40</f>
        <v>885.36712599999998</v>
      </c>
      <c r="T55" s="37">
        <f>'AEO 2022 36 Raw'!W40</f>
        <v>885.71569799999997</v>
      </c>
      <c r="U55" s="37">
        <f>'AEO 2022 36 Raw'!X40</f>
        <v>886.787598</v>
      </c>
      <c r="V55" s="37">
        <f>'AEO 2022 36 Raw'!Y40</f>
        <v>880.22595200000001</v>
      </c>
      <c r="W55" s="37">
        <f>'AEO 2022 36 Raw'!Z40</f>
        <v>879.76501499999995</v>
      </c>
      <c r="X55" s="37">
        <f>'AEO 2022 36 Raw'!AA40</f>
        <v>880.41332999999997</v>
      </c>
      <c r="Y55" s="37">
        <f>'AEO 2022 36 Raw'!AB40</f>
        <v>878.38488800000005</v>
      </c>
      <c r="Z55" s="37">
        <f>'AEO 2022 36 Raw'!AC40</f>
        <v>876.43676800000003</v>
      </c>
      <c r="AA55" s="37">
        <f>'AEO 2022 36 Raw'!AD40</f>
        <v>876.30749500000002</v>
      </c>
      <c r="AB55" s="37">
        <f>'AEO 2022 36 Raw'!AE40</f>
        <v>874.58477800000003</v>
      </c>
      <c r="AC55" s="37">
        <f>'AEO 2022 36 Raw'!AF40</f>
        <v>874.84857199999999</v>
      </c>
      <c r="AD55" s="37">
        <f>'AEO 2022 36 Raw'!AG40</f>
        <v>875.35351600000001</v>
      </c>
      <c r="AE55" s="37">
        <f>'AEO 2022 36 Raw'!AH40</f>
        <v>875.23962400000005</v>
      </c>
      <c r="AF55" s="37">
        <f>'AEO 2022 36 Raw'!AI40</f>
        <v>876.12817399999994</v>
      </c>
      <c r="AG55" s="46">
        <f>'AEO 2022 36 Raw'!AJ40</f>
        <v>-2E-3</v>
      </c>
    </row>
    <row r="56" spans="1:33" ht="15" customHeight="1" x14ac:dyDescent="0.25">
      <c r="A56" s="21" t="s">
        <v>602</v>
      </c>
      <c r="B56" s="28" t="s">
        <v>557</v>
      </c>
      <c r="C56" s="37">
        <f>'AEO 2022 36 Raw'!F41</f>
        <v>351.60925300000002</v>
      </c>
      <c r="D56" s="37">
        <f>'AEO 2022 36 Raw'!G41</f>
        <v>237.60372899999999</v>
      </c>
      <c r="E56" s="37">
        <f>'AEO 2022 36 Raw'!H41</f>
        <v>341.733948</v>
      </c>
      <c r="F56" s="37">
        <f>'AEO 2022 36 Raw'!I41</f>
        <v>336.80114700000001</v>
      </c>
      <c r="G56" s="37">
        <f>'AEO 2022 36 Raw'!J41</f>
        <v>331.658997</v>
      </c>
      <c r="H56" s="37">
        <f>'AEO 2022 36 Raw'!K41</f>
        <v>330.57012900000001</v>
      </c>
      <c r="I56" s="37">
        <f>'AEO 2022 36 Raw'!L41</f>
        <v>332.51947000000001</v>
      </c>
      <c r="J56" s="37">
        <f>'AEO 2022 36 Raw'!M41</f>
        <v>335.42440800000003</v>
      </c>
      <c r="K56" s="37">
        <f>'AEO 2022 36 Raw'!N41</f>
        <v>337.16479500000003</v>
      </c>
      <c r="L56" s="37">
        <f>'AEO 2022 36 Raw'!O41</f>
        <v>338.544556</v>
      </c>
      <c r="M56" s="37">
        <f>'AEO 2022 36 Raw'!P41</f>
        <v>338.65744000000001</v>
      </c>
      <c r="N56" s="37">
        <f>'AEO 2022 36 Raw'!Q41</f>
        <v>338.202271</v>
      </c>
      <c r="O56" s="37">
        <f>'AEO 2022 36 Raw'!R41</f>
        <v>339.225708</v>
      </c>
      <c r="P56" s="37">
        <f>'AEO 2022 36 Raw'!S41</f>
        <v>339.57003800000001</v>
      </c>
      <c r="Q56" s="37">
        <f>'AEO 2022 36 Raw'!T41</f>
        <v>338.89477499999998</v>
      </c>
      <c r="R56" s="37">
        <f>'AEO 2022 36 Raw'!U41</f>
        <v>338.23922700000003</v>
      </c>
      <c r="S56" s="37">
        <f>'AEO 2022 36 Raw'!V41</f>
        <v>336.86441000000002</v>
      </c>
      <c r="T56" s="37">
        <f>'AEO 2022 36 Raw'!W41</f>
        <v>335.64447000000001</v>
      </c>
      <c r="U56" s="37">
        <f>'AEO 2022 36 Raw'!X41</f>
        <v>334.828552</v>
      </c>
      <c r="V56" s="37">
        <f>'AEO 2022 36 Raw'!Y41</f>
        <v>339.47616599999998</v>
      </c>
      <c r="W56" s="37">
        <f>'AEO 2022 36 Raw'!Z41</f>
        <v>339.45983899999999</v>
      </c>
      <c r="X56" s="37">
        <f>'AEO 2022 36 Raw'!AA41</f>
        <v>338.52993800000002</v>
      </c>
      <c r="Y56" s="37">
        <f>'AEO 2022 36 Raw'!AB41</f>
        <v>337.85961900000001</v>
      </c>
      <c r="Z56" s="37">
        <f>'AEO 2022 36 Raw'!AC41</f>
        <v>336.86648600000001</v>
      </c>
      <c r="AA56" s="37">
        <f>'AEO 2022 36 Raw'!AD41</f>
        <v>334.64279199999999</v>
      </c>
      <c r="AB56" s="37">
        <f>'AEO 2022 36 Raw'!AE41</f>
        <v>334.28363000000002</v>
      </c>
      <c r="AC56" s="37">
        <f>'AEO 2022 36 Raw'!AF41</f>
        <v>332.72351099999997</v>
      </c>
      <c r="AD56" s="37">
        <f>'AEO 2022 36 Raw'!AG41</f>
        <v>332.72015399999998</v>
      </c>
      <c r="AE56" s="37">
        <f>'AEO 2022 36 Raw'!AH41</f>
        <v>332.85711700000002</v>
      </c>
      <c r="AF56" s="37">
        <f>'AEO 2022 36 Raw'!AI41</f>
        <v>333.61468500000001</v>
      </c>
      <c r="AG56" s="46">
        <f>'AEO 2022 36 Raw'!AJ41</f>
        <v>-2E-3</v>
      </c>
    </row>
    <row r="57" spans="1:33" ht="15" customHeight="1" x14ac:dyDescent="0.25">
      <c r="A57" s="21" t="s">
        <v>603</v>
      </c>
      <c r="B57" s="28" t="s">
        <v>598</v>
      </c>
      <c r="C57" s="37">
        <f>'AEO 2022 36 Raw'!F42</f>
        <v>535.94714399999998</v>
      </c>
      <c r="D57" s="37">
        <f>'AEO 2022 36 Raw'!G42</f>
        <v>727.51300000000003</v>
      </c>
      <c r="E57" s="37">
        <f>'AEO 2022 36 Raw'!H42</f>
        <v>502.66433699999999</v>
      </c>
      <c r="F57" s="37">
        <f>'AEO 2022 36 Raw'!I42</f>
        <v>505.06915300000003</v>
      </c>
      <c r="G57" s="37">
        <f>'AEO 2022 36 Raw'!J42</f>
        <v>509.85427900000002</v>
      </c>
      <c r="H57" s="37">
        <f>'AEO 2022 36 Raw'!K42</f>
        <v>504.20873999999998</v>
      </c>
      <c r="I57" s="37">
        <f>'AEO 2022 36 Raw'!L42</f>
        <v>493.15329000000003</v>
      </c>
      <c r="J57" s="37">
        <f>'AEO 2022 36 Raw'!M42</f>
        <v>488.00198399999999</v>
      </c>
      <c r="K57" s="37">
        <f>'AEO 2022 36 Raw'!N42</f>
        <v>486.59484900000001</v>
      </c>
      <c r="L57" s="37">
        <f>'AEO 2022 36 Raw'!O42</f>
        <v>483.76953099999997</v>
      </c>
      <c r="M57" s="37">
        <f>'AEO 2022 36 Raw'!P42</f>
        <v>482.38729899999998</v>
      </c>
      <c r="N57" s="37">
        <f>'AEO 2022 36 Raw'!Q42</f>
        <v>490.44036899999998</v>
      </c>
      <c r="O57" s="37">
        <f>'AEO 2022 36 Raw'!R42</f>
        <v>489.15234400000003</v>
      </c>
      <c r="P57" s="37">
        <f>'AEO 2022 36 Raw'!S42</f>
        <v>487.86697400000003</v>
      </c>
      <c r="Q57" s="37">
        <f>'AEO 2022 36 Raw'!T42</f>
        <v>488.99115</v>
      </c>
      <c r="R57" s="37">
        <f>'AEO 2022 36 Raw'!U42</f>
        <v>489.07916299999999</v>
      </c>
      <c r="S57" s="37">
        <f>'AEO 2022 36 Raw'!V42</f>
        <v>489.67999300000002</v>
      </c>
      <c r="T57" s="37">
        <f>'AEO 2022 36 Raw'!W42</f>
        <v>489.38742100000002</v>
      </c>
      <c r="U57" s="37">
        <f>'AEO 2022 36 Raw'!X42</f>
        <v>490.937073</v>
      </c>
      <c r="V57" s="37">
        <f>'AEO 2022 36 Raw'!Y42</f>
        <v>471.98550399999999</v>
      </c>
      <c r="W57" s="37">
        <f>'AEO 2022 36 Raw'!Z42</f>
        <v>469.40060399999999</v>
      </c>
      <c r="X57" s="37">
        <f>'AEO 2022 36 Raw'!AA42</f>
        <v>469.72567700000002</v>
      </c>
      <c r="Y57" s="37">
        <f>'AEO 2022 36 Raw'!AB42</f>
        <v>462.73812900000001</v>
      </c>
      <c r="Z57" s="37">
        <f>'AEO 2022 36 Raw'!AC42</f>
        <v>455.914154</v>
      </c>
      <c r="AA57" s="37">
        <f>'AEO 2022 36 Raw'!AD42</f>
        <v>454.11920199999997</v>
      </c>
      <c r="AB57" s="37">
        <f>'AEO 2022 36 Raw'!AE42</f>
        <v>447.91442899999998</v>
      </c>
      <c r="AC57" s="37">
        <f>'AEO 2022 36 Raw'!AF42</f>
        <v>447.023438</v>
      </c>
      <c r="AD57" s="37">
        <f>'AEO 2022 36 Raw'!AG42</f>
        <v>446.90698200000003</v>
      </c>
      <c r="AE57" s="37">
        <f>'AEO 2022 36 Raw'!AH42</f>
        <v>445.15704299999999</v>
      </c>
      <c r="AF57" s="37">
        <f>'AEO 2022 36 Raw'!AI42</f>
        <v>445.953979</v>
      </c>
      <c r="AG57" s="46">
        <f>'AEO 2022 36 Raw'!AJ42</f>
        <v>-6.0000000000000001E-3</v>
      </c>
    </row>
    <row r="58" spans="1:33" ht="15" customHeight="1" x14ac:dyDescent="0.25">
      <c r="A58" s="21" t="s">
        <v>604</v>
      </c>
      <c r="B58" s="28" t="s">
        <v>592</v>
      </c>
      <c r="C58" s="37">
        <f>'AEO 2022 36 Raw'!F43</f>
        <v>0</v>
      </c>
      <c r="D58" s="37">
        <f>'AEO 2022 36 Raw'!G43</f>
        <v>0</v>
      </c>
      <c r="E58" s="37">
        <f>'AEO 2022 36 Raw'!H43</f>
        <v>0</v>
      </c>
      <c r="F58" s="37">
        <f>'AEO 2022 36 Raw'!I43</f>
        <v>0</v>
      </c>
      <c r="G58" s="37">
        <f>'AEO 2022 36 Raw'!J43</f>
        <v>0</v>
      </c>
      <c r="H58" s="37">
        <f>'AEO 2022 36 Raw'!K43</f>
        <v>0</v>
      </c>
      <c r="I58" s="37">
        <f>'AEO 2022 36 Raw'!L43</f>
        <v>0</v>
      </c>
      <c r="J58" s="37">
        <f>'AEO 2022 36 Raw'!M43</f>
        <v>0</v>
      </c>
      <c r="K58" s="37">
        <f>'AEO 2022 36 Raw'!N43</f>
        <v>0</v>
      </c>
      <c r="L58" s="37">
        <f>'AEO 2022 36 Raw'!O43</f>
        <v>0</v>
      </c>
      <c r="M58" s="37">
        <f>'AEO 2022 36 Raw'!P43</f>
        <v>0</v>
      </c>
      <c r="N58" s="37">
        <f>'AEO 2022 36 Raw'!Q43</f>
        <v>0</v>
      </c>
      <c r="O58" s="37">
        <f>'AEO 2022 36 Raw'!R43</f>
        <v>0</v>
      </c>
      <c r="P58" s="37">
        <f>'AEO 2022 36 Raw'!S43</f>
        <v>0</v>
      </c>
      <c r="Q58" s="37">
        <f>'AEO 2022 36 Raw'!T43</f>
        <v>0</v>
      </c>
      <c r="R58" s="37">
        <f>'AEO 2022 36 Raw'!U43</f>
        <v>0</v>
      </c>
      <c r="S58" s="37">
        <f>'AEO 2022 36 Raw'!V43</f>
        <v>0</v>
      </c>
      <c r="T58" s="37">
        <f>'AEO 2022 36 Raw'!W43</f>
        <v>0</v>
      </c>
      <c r="U58" s="37">
        <f>'AEO 2022 36 Raw'!X43</f>
        <v>0</v>
      </c>
      <c r="V58" s="37">
        <f>'AEO 2022 36 Raw'!Y43</f>
        <v>0</v>
      </c>
      <c r="W58" s="37">
        <f>'AEO 2022 36 Raw'!Z43</f>
        <v>0</v>
      </c>
      <c r="X58" s="37">
        <f>'AEO 2022 36 Raw'!AA43</f>
        <v>0</v>
      </c>
      <c r="Y58" s="37">
        <f>'AEO 2022 36 Raw'!AB43</f>
        <v>0</v>
      </c>
      <c r="Z58" s="37">
        <f>'AEO 2022 36 Raw'!AC43</f>
        <v>0</v>
      </c>
      <c r="AA58" s="37">
        <f>'AEO 2022 36 Raw'!AD43</f>
        <v>0</v>
      </c>
      <c r="AB58" s="37">
        <f>'AEO 2022 36 Raw'!AE43</f>
        <v>0</v>
      </c>
      <c r="AC58" s="37">
        <f>'AEO 2022 36 Raw'!AF43</f>
        <v>0</v>
      </c>
      <c r="AD58" s="37">
        <f>'AEO 2022 36 Raw'!AG43</f>
        <v>0</v>
      </c>
      <c r="AE58" s="37">
        <f>'AEO 2022 36 Raw'!AH43</f>
        <v>0</v>
      </c>
      <c r="AF58" s="37">
        <f>'AEO 2022 36 Raw'!AI43</f>
        <v>0</v>
      </c>
      <c r="AG58" s="46" t="str">
        <f>'AEO 2022 36 Raw'!AJ43</f>
        <v>- -</v>
      </c>
    </row>
    <row r="59" spans="1:33" ht="15" customHeight="1" x14ac:dyDescent="0.25">
      <c r="A59" s="21" t="s">
        <v>605</v>
      </c>
      <c r="B59" s="28" t="s">
        <v>594</v>
      </c>
      <c r="C59" s="37">
        <f>'AEO 2022 36 Raw'!F44</f>
        <v>39.816383000000002</v>
      </c>
      <c r="D59" s="37">
        <f>'AEO 2022 36 Raw'!G44</f>
        <v>24.375826</v>
      </c>
      <c r="E59" s="37">
        <f>'AEO 2022 36 Raw'!H44</f>
        <v>38.596024</v>
      </c>
      <c r="F59" s="37">
        <f>'AEO 2022 36 Raw'!I44</f>
        <v>42.780144</v>
      </c>
      <c r="G59" s="37">
        <f>'AEO 2022 36 Raw'!J44</f>
        <v>45.502845999999998</v>
      </c>
      <c r="H59" s="37">
        <f>'AEO 2022 36 Raw'!K44</f>
        <v>50.695723999999998</v>
      </c>
      <c r="I59" s="37">
        <f>'AEO 2022 36 Raw'!L44</f>
        <v>56.179527</v>
      </c>
      <c r="J59" s="37">
        <f>'AEO 2022 36 Raw'!M44</f>
        <v>57.001117999999998</v>
      </c>
      <c r="K59" s="37">
        <f>'AEO 2022 36 Raw'!N44</f>
        <v>56.676665999999997</v>
      </c>
      <c r="L59" s="37">
        <f>'AEO 2022 36 Raw'!O44</f>
        <v>57.586655</v>
      </c>
      <c r="M59" s="37">
        <f>'AEO 2022 36 Raw'!P44</f>
        <v>58.831572999999999</v>
      </c>
      <c r="N59" s="37">
        <f>'AEO 2022 36 Raw'!Q44</f>
        <v>54.703677999999996</v>
      </c>
      <c r="O59" s="37">
        <f>'AEO 2022 36 Raw'!R44</f>
        <v>54.952049000000002</v>
      </c>
      <c r="P59" s="37">
        <f>'AEO 2022 36 Raw'!S44</f>
        <v>55.879784000000001</v>
      </c>
      <c r="Q59" s="37">
        <f>'AEO 2022 36 Raw'!T44</f>
        <v>56.299163999999998</v>
      </c>
      <c r="R59" s="37">
        <f>'AEO 2022 36 Raw'!U44</f>
        <v>57.367049999999999</v>
      </c>
      <c r="S59" s="37">
        <f>'AEO 2022 36 Raw'!V44</f>
        <v>58.822678000000003</v>
      </c>
      <c r="T59" s="37">
        <f>'AEO 2022 36 Raw'!W44</f>
        <v>60.683807000000002</v>
      </c>
      <c r="U59" s="37">
        <f>'AEO 2022 36 Raw'!X44</f>
        <v>61.021957</v>
      </c>
      <c r="V59" s="37">
        <f>'AEO 2022 36 Raw'!Y44</f>
        <v>68.764274999999998</v>
      </c>
      <c r="W59" s="37">
        <f>'AEO 2022 36 Raw'!Z44</f>
        <v>70.904510000000002</v>
      </c>
      <c r="X59" s="37">
        <f>'AEO 2022 36 Raw'!AA44</f>
        <v>72.157722000000007</v>
      </c>
      <c r="Y59" s="37">
        <f>'AEO 2022 36 Raw'!AB44</f>
        <v>77.787109000000001</v>
      </c>
      <c r="Z59" s="37">
        <f>'AEO 2022 36 Raw'!AC44</f>
        <v>83.656120000000001</v>
      </c>
      <c r="AA59" s="37">
        <f>'AEO 2022 36 Raw'!AD44</f>
        <v>87.545517000000004</v>
      </c>
      <c r="AB59" s="37">
        <f>'AEO 2022 36 Raw'!AE44</f>
        <v>92.386702999999997</v>
      </c>
      <c r="AC59" s="37">
        <f>'AEO 2022 36 Raw'!AF44</f>
        <v>95.101630999999998</v>
      </c>
      <c r="AD59" s="37">
        <f>'AEO 2022 36 Raw'!AG44</f>
        <v>95.726348999999999</v>
      </c>
      <c r="AE59" s="37">
        <f>'AEO 2022 36 Raw'!AH44</f>
        <v>97.225464000000002</v>
      </c>
      <c r="AF59" s="37">
        <f>'AEO 2022 36 Raw'!AI44</f>
        <v>96.559501999999995</v>
      </c>
      <c r="AG59" s="46">
        <f>'AEO 2022 36 Raw'!AJ44</f>
        <v>3.1E-2</v>
      </c>
    </row>
    <row r="60" spans="1:33" ht="12" customHeight="1" x14ac:dyDescent="0.25"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46"/>
    </row>
    <row r="61" spans="1:33" ht="15" customHeight="1" x14ac:dyDescent="0.25">
      <c r="A61" s="21" t="s">
        <v>606</v>
      </c>
      <c r="B61" s="25" t="s">
        <v>10</v>
      </c>
      <c r="C61" s="37">
        <f>'AEO 2022 36 Raw'!F45</f>
        <v>2290.1208499999998</v>
      </c>
      <c r="D61" s="37">
        <f>'AEO 2022 36 Raw'!G45</f>
        <v>2662.0981449999999</v>
      </c>
      <c r="E61" s="37">
        <f>'AEO 2022 36 Raw'!H45</f>
        <v>2926.5710450000001</v>
      </c>
      <c r="F61" s="37">
        <f>'AEO 2022 36 Raw'!I45</f>
        <v>2996.366211</v>
      </c>
      <c r="G61" s="37">
        <f>'AEO 2022 36 Raw'!J45</f>
        <v>3053.5273440000001</v>
      </c>
      <c r="H61" s="37">
        <f>'AEO 2022 36 Raw'!K45</f>
        <v>3092.4404300000001</v>
      </c>
      <c r="I61" s="37">
        <f>'AEO 2022 36 Raw'!L45</f>
        <v>3117.2768550000001</v>
      </c>
      <c r="J61" s="37">
        <f>'AEO 2022 36 Raw'!M45</f>
        <v>3148.944336</v>
      </c>
      <c r="K61" s="37">
        <f>'AEO 2022 36 Raw'!N45</f>
        <v>3179.4438479999999</v>
      </c>
      <c r="L61" s="37">
        <f>'AEO 2022 36 Raw'!O45</f>
        <v>3213.5744629999999</v>
      </c>
      <c r="M61" s="37">
        <f>'AEO 2022 36 Raw'!P45</f>
        <v>3237.3874510000001</v>
      </c>
      <c r="N61" s="37">
        <f>'AEO 2022 36 Raw'!Q45</f>
        <v>3266.195557</v>
      </c>
      <c r="O61" s="37">
        <f>'AEO 2022 36 Raw'!R45</f>
        <v>3281.6672359999998</v>
      </c>
      <c r="P61" s="37">
        <f>'AEO 2022 36 Raw'!S45</f>
        <v>3278.8696289999998</v>
      </c>
      <c r="Q61" s="37">
        <f>'AEO 2022 36 Raw'!T45</f>
        <v>3289.3474120000001</v>
      </c>
      <c r="R61" s="37">
        <f>'AEO 2022 36 Raw'!U45</f>
        <v>3301.5507809999999</v>
      </c>
      <c r="S61" s="37">
        <f>'AEO 2022 36 Raw'!V45</f>
        <v>3321.475586</v>
      </c>
      <c r="T61" s="37">
        <f>'AEO 2022 36 Raw'!W45</f>
        <v>3340.7702640000002</v>
      </c>
      <c r="U61" s="37">
        <f>'AEO 2022 36 Raw'!X45</f>
        <v>3368.455078</v>
      </c>
      <c r="V61" s="37">
        <f>'AEO 2022 36 Raw'!Y45</f>
        <v>3399.1914059999999</v>
      </c>
      <c r="W61" s="37">
        <f>'AEO 2022 36 Raw'!Z45</f>
        <v>3422.694336</v>
      </c>
      <c r="X61" s="37">
        <f>'AEO 2022 36 Raw'!AA45</f>
        <v>3451.2612300000001</v>
      </c>
      <c r="Y61" s="37">
        <f>'AEO 2022 36 Raw'!AB45</f>
        <v>3481.255615</v>
      </c>
      <c r="Z61" s="37">
        <f>'AEO 2022 36 Raw'!AC45</f>
        <v>3507.0786130000001</v>
      </c>
      <c r="AA61" s="37">
        <f>'AEO 2022 36 Raw'!AD45</f>
        <v>3541.6132809999999</v>
      </c>
      <c r="AB61" s="37">
        <f>'AEO 2022 36 Raw'!AE45</f>
        <v>3577.735596</v>
      </c>
      <c r="AC61" s="37">
        <f>'AEO 2022 36 Raw'!AF45</f>
        <v>3611.275635</v>
      </c>
      <c r="AD61" s="37">
        <f>'AEO 2022 36 Raw'!AG45</f>
        <v>3642.4553219999998</v>
      </c>
      <c r="AE61" s="37">
        <f>'AEO 2022 36 Raw'!AH45</f>
        <v>3676.5107419999999</v>
      </c>
      <c r="AF61" s="37">
        <f>'AEO 2022 36 Raw'!AI45</f>
        <v>3722.4663089999999</v>
      </c>
      <c r="AG61" s="46">
        <f>'AEO 2022 36 Raw'!AJ45</f>
        <v>1.7000000000000001E-2</v>
      </c>
    </row>
    <row r="62" spans="1:33" ht="15" customHeight="1" x14ac:dyDescent="0.25">
      <c r="A62" s="21" t="s">
        <v>607</v>
      </c>
      <c r="B62" s="28" t="s">
        <v>608</v>
      </c>
      <c r="C62" s="37">
        <f>'AEO 2022 36 Raw'!F46</f>
        <v>2267.6860350000002</v>
      </c>
      <c r="D62" s="37">
        <f>'AEO 2022 36 Raw'!G46</f>
        <v>2639.6765140000002</v>
      </c>
      <c r="E62" s="37">
        <f>'AEO 2022 36 Raw'!H46</f>
        <v>2904.1604000000002</v>
      </c>
      <c r="F62" s="37">
        <f>'AEO 2022 36 Raw'!I46</f>
        <v>2973.9645999999998</v>
      </c>
      <c r="G62" s="37">
        <f>'AEO 2022 36 Raw'!J46</f>
        <v>3031.1333009999998</v>
      </c>
      <c r="H62" s="37">
        <f>'AEO 2022 36 Raw'!K46</f>
        <v>3070.0527339999999</v>
      </c>
      <c r="I62" s="37">
        <f>'AEO 2022 36 Raw'!L46</f>
        <v>3094.8942870000001</v>
      </c>
      <c r="J62" s="37">
        <f>'AEO 2022 36 Raw'!M46</f>
        <v>3126.5659179999998</v>
      </c>
      <c r="K62" s="37">
        <f>'AEO 2022 36 Raw'!N46</f>
        <v>3157.0688479999999</v>
      </c>
      <c r="L62" s="37">
        <f>'AEO 2022 36 Raw'!O46</f>
        <v>3191.202393</v>
      </c>
      <c r="M62" s="37">
        <f>'AEO 2022 36 Raw'!P46</f>
        <v>3215.0178219999998</v>
      </c>
      <c r="N62" s="37">
        <f>'AEO 2022 36 Raw'!Q46</f>
        <v>3243.8278810000002</v>
      </c>
      <c r="O62" s="37">
        <f>'AEO 2022 36 Raw'!R46</f>
        <v>3259.3012699999999</v>
      </c>
      <c r="P62" s="37">
        <f>'AEO 2022 36 Raw'!S46</f>
        <v>3256.5051269999999</v>
      </c>
      <c r="Q62" s="37">
        <f>'AEO 2022 36 Raw'!T46</f>
        <v>3266.9838869999999</v>
      </c>
      <c r="R62" s="37">
        <f>'AEO 2022 36 Raw'!U46</f>
        <v>3279.188232</v>
      </c>
      <c r="S62" s="37">
        <f>'AEO 2022 36 Raw'!V46</f>
        <v>3299.1137699999999</v>
      </c>
      <c r="T62" s="37">
        <f>'AEO 2022 36 Raw'!W46</f>
        <v>3318.4091800000001</v>
      </c>
      <c r="U62" s="37">
        <f>'AEO 2022 36 Raw'!X46</f>
        <v>3346.094482</v>
      </c>
      <c r="V62" s="37">
        <f>'AEO 2022 36 Raw'!Y46</f>
        <v>3376.8312989999999</v>
      </c>
      <c r="W62" s="37">
        <f>'AEO 2022 36 Raw'!Z46</f>
        <v>3400.3347170000002</v>
      </c>
      <c r="X62" s="37">
        <f>'AEO 2022 36 Raw'!AA46</f>
        <v>3428.9018550000001</v>
      </c>
      <c r="Y62" s="37">
        <f>'AEO 2022 36 Raw'!AB46</f>
        <v>3458.8964839999999</v>
      </c>
      <c r="Z62" s="37">
        <f>'AEO 2022 36 Raw'!AC46</f>
        <v>3484.7197270000001</v>
      </c>
      <c r="AA62" s="37">
        <f>'AEO 2022 36 Raw'!AD46</f>
        <v>3519.2543949999999</v>
      </c>
      <c r="AB62" s="37">
        <f>'AEO 2022 36 Raw'!AE46</f>
        <v>3555.376953</v>
      </c>
      <c r="AC62" s="37">
        <f>'AEO 2022 36 Raw'!AF46</f>
        <v>3588.9169919999999</v>
      </c>
      <c r="AD62" s="37">
        <f>'AEO 2022 36 Raw'!AG46</f>
        <v>3620.0969239999999</v>
      </c>
      <c r="AE62" s="37">
        <f>'AEO 2022 36 Raw'!AH46</f>
        <v>3654.1523440000001</v>
      </c>
      <c r="AF62" s="37">
        <f>'AEO 2022 36 Raw'!AI46</f>
        <v>3700.1079100000002</v>
      </c>
      <c r="AG62" s="46">
        <f>'AEO 2022 36 Raw'!AJ46</f>
        <v>1.7000000000000001E-2</v>
      </c>
    </row>
    <row r="63" spans="1:33" ht="15" customHeight="1" x14ac:dyDescent="0.25">
      <c r="A63" s="21" t="s">
        <v>609</v>
      </c>
      <c r="B63" s="28" t="s">
        <v>610</v>
      </c>
      <c r="C63" s="37">
        <f>'AEO 2022 36 Raw'!F47</f>
        <v>22.434891</v>
      </c>
      <c r="D63" s="37">
        <f>'AEO 2022 36 Raw'!G47</f>
        <v>22.421617999999999</v>
      </c>
      <c r="E63" s="37">
        <f>'AEO 2022 36 Raw'!H47</f>
        <v>22.410634999999999</v>
      </c>
      <c r="F63" s="37">
        <f>'AEO 2022 36 Raw'!I47</f>
        <v>22.401547999999998</v>
      </c>
      <c r="G63" s="37">
        <f>'AEO 2022 36 Raw'!J47</f>
        <v>22.394031999999999</v>
      </c>
      <c r="H63" s="37">
        <f>'AEO 2022 36 Raw'!K47</f>
        <v>22.387812</v>
      </c>
      <c r="I63" s="37">
        <f>'AEO 2022 36 Raw'!L47</f>
        <v>22.382666</v>
      </c>
      <c r="J63" s="37">
        <f>'AEO 2022 36 Raw'!M47</f>
        <v>22.378406999999999</v>
      </c>
      <c r="K63" s="37">
        <f>'AEO 2022 36 Raw'!N47</f>
        <v>22.374884000000002</v>
      </c>
      <c r="L63" s="37">
        <f>'AEO 2022 36 Raw'!O47</f>
        <v>22.371969</v>
      </c>
      <c r="M63" s="37">
        <f>'AEO 2022 36 Raw'!P47</f>
        <v>22.369558000000001</v>
      </c>
      <c r="N63" s="37">
        <f>'AEO 2022 36 Raw'!Q47</f>
        <v>22.367563000000001</v>
      </c>
      <c r="O63" s="37">
        <f>'AEO 2022 36 Raw'!R47</f>
        <v>22.365911000000001</v>
      </c>
      <c r="P63" s="37">
        <f>'AEO 2022 36 Raw'!S47</f>
        <v>22.364546000000001</v>
      </c>
      <c r="Q63" s="37">
        <f>'AEO 2022 36 Raw'!T47</f>
        <v>22.363416999999998</v>
      </c>
      <c r="R63" s="37">
        <f>'AEO 2022 36 Raw'!U47</f>
        <v>22.362480000000001</v>
      </c>
      <c r="S63" s="37">
        <f>'AEO 2022 36 Raw'!V47</f>
        <v>22.361708</v>
      </c>
      <c r="T63" s="37">
        <f>'AEO 2022 36 Raw'!W47</f>
        <v>22.361066999999998</v>
      </c>
      <c r="U63" s="37">
        <f>'AEO 2022 36 Raw'!X47</f>
        <v>22.360537999999998</v>
      </c>
      <c r="V63" s="37">
        <f>'AEO 2022 36 Raw'!Y47</f>
        <v>22.360099999999999</v>
      </c>
      <c r="W63" s="37">
        <f>'AEO 2022 36 Raw'!Z47</f>
        <v>22.359736999999999</v>
      </c>
      <c r="X63" s="37">
        <f>'AEO 2022 36 Raw'!AA47</f>
        <v>22.359438000000001</v>
      </c>
      <c r="Y63" s="37">
        <f>'AEO 2022 36 Raw'!AB47</f>
        <v>22.359190000000002</v>
      </c>
      <c r="Z63" s="37">
        <f>'AEO 2022 36 Raw'!AC47</f>
        <v>22.358984</v>
      </c>
      <c r="AA63" s="37">
        <f>'AEO 2022 36 Raw'!AD47</f>
        <v>22.358813999999999</v>
      </c>
      <c r="AB63" s="37">
        <f>'AEO 2022 36 Raw'!AE47</f>
        <v>22.358673</v>
      </c>
      <c r="AC63" s="37">
        <f>'AEO 2022 36 Raw'!AF47</f>
        <v>22.358557000000001</v>
      </c>
      <c r="AD63" s="37">
        <f>'AEO 2022 36 Raw'!AG47</f>
        <v>22.358460999999998</v>
      </c>
      <c r="AE63" s="37">
        <f>'AEO 2022 36 Raw'!AH47</f>
        <v>22.358381000000001</v>
      </c>
      <c r="AF63" s="37">
        <f>'AEO 2022 36 Raw'!AI47</f>
        <v>22.358315000000001</v>
      </c>
      <c r="AG63" s="46">
        <f>'AEO 2022 36 Raw'!AJ47</f>
        <v>0</v>
      </c>
    </row>
    <row r="64" spans="1:33" ht="12" customHeight="1" x14ac:dyDescent="0.25"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46"/>
    </row>
    <row r="65" spans="1:33" ht="15" customHeight="1" x14ac:dyDescent="0.25">
      <c r="A65" s="21" t="s">
        <v>611</v>
      </c>
      <c r="B65" s="25" t="s">
        <v>9</v>
      </c>
      <c r="C65" s="37">
        <f>'AEO 2022 36 Raw'!F48</f>
        <v>537.67138699999998</v>
      </c>
      <c r="D65" s="37">
        <f>'AEO 2022 36 Raw'!G48</f>
        <v>545.01721199999997</v>
      </c>
      <c r="E65" s="37">
        <f>'AEO 2022 36 Raw'!H48</f>
        <v>538.94824200000005</v>
      </c>
      <c r="F65" s="37">
        <f>'AEO 2022 36 Raw'!I48</f>
        <v>538.10186799999997</v>
      </c>
      <c r="G65" s="37">
        <f>'AEO 2022 36 Raw'!J48</f>
        <v>541.07080099999996</v>
      </c>
      <c r="H65" s="37">
        <f>'AEO 2022 36 Raw'!K48</f>
        <v>543.23376499999995</v>
      </c>
      <c r="I65" s="37">
        <f>'AEO 2022 36 Raw'!L48</f>
        <v>544.71484399999997</v>
      </c>
      <c r="J65" s="37">
        <f>'AEO 2022 36 Raw'!M48</f>
        <v>546.03112799999997</v>
      </c>
      <c r="K65" s="37">
        <f>'AEO 2022 36 Raw'!N48</f>
        <v>543.57482900000002</v>
      </c>
      <c r="L65" s="37">
        <f>'AEO 2022 36 Raw'!O48</f>
        <v>544.23254399999996</v>
      </c>
      <c r="M65" s="37">
        <f>'AEO 2022 36 Raw'!P48</f>
        <v>542.59368900000004</v>
      </c>
      <c r="N65" s="37">
        <f>'AEO 2022 36 Raw'!Q48</f>
        <v>541.55255099999999</v>
      </c>
      <c r="O65" s="37">
        <f>'AEO 2022 36 Raw'!R48</f>
        <v>540.415344</v>
      </c>
      <c r="P65" s="37">
        <f>'AEO 2022 36 Raw'!S48</f>
        <v>539.18463099999997</v>
      </c>
      <c r="Q65" s="37">
        <f>'AEO 2022 36 Raw'!T48</f>
        <v>537.86413600000003</v>
      </c>
      <c r="R65" s="37">
        <f>'AEO 2022 36 Raw'!U48</f>
        <v>536.64025900000001</v>
      </c>
      <c r="S65" s="37">
        <f>'AEO 2022 36 Raw'!V48</f>
        <v>535.43872099999999</v>
      </c>
      <c r="T65" s="37">
        <f>'AEO 2022 36 Raw'!W48</f>
        <v>534.17791699999998</v>
      </c>
      <c r="U65" s="37">
        <f>'AEO 2022 36 Raw'!X48</f>
        <v>532.85986300000002</v>
      </c>
      <c r="V65" s="37">
        <f>'AEO 2022 36 Raw'!Y48</f>
        <v>531.48101799999995</v>
      </c>
      <c r="W65" s="37">
        <f>'AEO 2022 36 Raw'!Z48</f>
        <v>530.05291699999998</v>
      </c>
      <c r="X65" s="37">
        <f>'AEO 2022 36 Raw'!AA48</f>
        <v>528.58050500000002</v>
      </c>
      <c r="Y65" s="37">
        <f>'AEO 2022 36 Raw'!AB48</f>
        <v>527.06323199999997</v>
      </c>
      <c r="Z65" s="37">
        <f>'AEO 2022 36 Raw'!AC48</f>
        <v>525.50146500000005</v>
      </c>
      <c r="AA65" s="37">
        <f>'AEO 2022 36 Raw'!AD48</f>
        <v>523.89904799999999</v>
      </c>
      <c r="AB65" s="37">
        <f>'AEO 2022 36 Raw'!AE48</f>
        <v>522.26709000000005</v>
      </c>
      <c r="AC65" s="37">
        <f>'AEO 2022 36 Raw'!AF48</f>
        <v>520.61010699999997</v>
      </c>
      <c r="AD65" s="37">
        <f>'AEO 2022 36 Raw'!AG48</f>
        <v>518.93017599999996</v>
      </c>
      <c r="AE65" s="37">
        <f>'AEO 2022 36 Raw'!AH48</f>
        <v>517.22851600000001</v>
      </c>
      <c r="AF65" s="37">
        <f>'AEO 2022 36 Raw'!AI48</f>
        <v>515.50958300000002</v>
      </c>
      <c r="AG65" s="46">
        <f>'AEO 2022 36 Raw'!AJ48</f>
        <v>-1E-3</v>
      </c>
    </row>
    <row r="66" spans="1:33" ht="15" customHeight="1" x14ac:dyDescent="0.25">
      <c r="A66" s="21" t="s">
        <v>612</v>
      </c>
      <c r="B66" s="28" t="s">
        <v>613</v>
      </c>
      <c r="C66" s="37">
        <f>'AEO 2022 36 Raw'!F49</f>
        <v>402.09411599999999</v>
      </c>
      <c r="D66" s="37">
        <f>'AEO 2022 36 Raw'!G49</f>
        <v>408.33734099999998</v>
      </c>
      <c r="E66" s="37">
        <f>'AEO 2022 36 Raw'!H49</f>
        <v>404.574341</v>
      </c>
      <c r="F66" s="37">
        <f>'AEO 2022 36 Raw'!I49</f>
        <v>403.93804899999998</v>
      </c>
      <c r="G66" s="37">
        <f>'AEO 2022 36 Raw'!J49</f>
        <v>406.16589399999998</v>
      </c>
      <c r="H66" s="37">
        <f>'AEO 2022 36 Raw'!K49</f>
        <v>407.79013099999997</v>
      </c>
      <c r="I66" s="37">
        <f>'AEO 2022 36 Raw'!L49</f>
        <v>408.903412</v>
      </c>
      <c r="J66" s="37">
        <f>'AEO 2022 36 Raw'!M49</f>
        <v>409.89193699999998</v>
      </c>
      <c r="K66" s="37">
        <f>'AEO 2022 36 Raw'!N49</f>
        <v>408.04742399999998</v>
      </c>
      <c r="L66" s="37">
        <f>'AEO 2022 36 Raw'!O49</f>
        <v>408.54107699999997</v>
      </c>
      <c r="M66" s="37">
        <f>'AEO 2022 36 Raw'!P49</f>
        <v>407.31039399999997</v>
      </c>
      <c r="N66" s="37">
        <f>'AEO 2022 36 Raw'!Q49</f>
        <v>406.52710000000002</v>
      </c>
      <c r="O66" s="37">
        <f>'AEO 2022 36 Raw'!R49</f>
        <v>405.67303500000003</v>
      </c>
      <c r="P66" s="37">
        <f>'AEO 2022 36 Raw'!S49</f>
        <v>404.74859600000002</v>
      </c>
      <c r="Q66" s="37">
        <f>'AEO 2022 36 Raw'!T49</f>
        <v>403.756348</v>
      </c>
      <c r="R66" s="37">
        <f>'AEO 2022 36 Raw'!U49</f>
        <v>402.836884</v>
      </c>
      <c r="S66" s="37">
        <f>'AEO 2022 36 Raw'!V49</f>
        <v>401.93402099999997</v>
      </c>
      <c r="T66" s="37">
        <f>'AEO 2022 36 Raw'!W49</f>
        <v>400.98706099999998</v>
      </c>
      <c r="U66" s="37">
        <f>'AEO 2022 36 Raw'!X49</f>
        <v>399.99676499999998</v>
      </c>
      <c r="V66" s="37">
        <f>'AEO 2022 36 Raw'!Y49</f>
        <v>398.96380599999998</v>
      </c>
      <c r="W66" s="37">
        <f>'AEO 2022 36 Raw'!Z49</f>
        <v>397.89154100000002</v>
      </c>
      <c r="X66" s="37">
        <f>'AEO 2022 36 Raw'!AA49</f>
        <v>396.78539999999998</v>
      </c>
      <c r="Y66" s="37">
        <f>'AEO 2022 36 Raw'!AB49</f>
        <v>395.64672899999999</v>
      </c>
      <c r="Z66" s="37">
        <f>'AEO 2022 36 Raw'!AC49</f>
        <v>394.47479199999998</v>
      </c>
      <c r="AA66" s="37">
        <f>'AEO 2022 36 Raw'!AD49</f>
        <v>393.27148399999999</v>
      </c>
      <c r="AB66" s="37">
        <f>'AEO 2022 36 Raw'!AE49</f>
        <v>392.04672199999999</v>
      </c>
      <c r="AC66" s="37">
        <f>'AEO 2022 36 Raw'!AF49</f>
        <v>390.80255099999999</v>
      </c>
      <c r="AD66" s="37">
        <f>'AEO 2022 36 Raw'!AG49</f>
        <v>389.54119900000001</v>
      </c>
      <c r="AE66" s="37">
        <f>'AEO 2022 36 Raw'!AH49</f>
        <v>388.263824</v>
      </c>
      <c r="AF66" s="37">
        <f>'AEO 2022 36 Raw'!AI49</f>
        <v>386.97305299999999</v>
      </c>
      <c r="AG66" s="46">
        <f>'AEO 2022 36 Raw'!AJ49</f>
        <v>-1E-3</v>
      </c>
    </row>
    <row r="67" spans="1:33" ht="15" customHeight="1" x14ac:dyDescent="0.25">
      <c r="A67" s="21" t="s">
        <v>614</v>
      </c>
      <c r="B67" s="28" t="s">
        <v>590</v>
      </c>
      <c r="C67" s="37">
        <f>'AEO 2022 36 Raw'!F50</f>
        <v>20.465927000000001</v>
      </c>
      <c r="D67" s="37">
        <f>'AEO 2022 36 Raw'!G50</f>
        <v>19.781210000000002</v>
      </c>
      <c r="E67" s="37">
        <f>'AEO 2022 36 Raw'!H50</f>
        <v>18.552561000000001</v>
      </c>
      <c r="F67" s="37">
        <f>'AEO 2022 36 Raw'!I50</f>
        <v>18.524645</v>
      </c>
      <c r="G67" s="37">
        <f>'AEO 2022 36 Raw'!J50</f>
        <v>18.627945</v>
      </c>
      <c r="H67" s="37">
        <f>'AEO 2022 36 Raw'!K50</f>
        <v>18.701695999999998</v>
      </c>
      <c r="I67" s="37">
        <f>'AEO 2022 36 Raw'!L50</f>
        <v>18.750768999999998</v>
      </c>
      <c r="J67" s="37">
        <f>'AEO 2022 36 Raw'!M50</f>
        <v>18.795544</v>
      </c>
      <c r="K67" s="37">
        <f>'AEO 2022 36 Raw'!N50</f>
        <v>18.711777000000001</v>
      </c>
      <c r="L67" s="37">
        <f>'AEO 2022 36 Raw'!O50</f>
        <v>18.734541</v>
      </c>
      <c r="M67" s="37">
        <f>'AEO 2022 36 Raw'!P50</f>
        <v>18.678642</v>
      </c>
      <c r="N67" s="37">
        <f>'AEO 2022 36 Raw'!Q50</f>
        <v>18.645047999999999</v>
      </c>
      <c r="O67" s="37">
        <f>'AEO 2022 36 Raw'!R50</f>
        <v>18.606434</v>
      </c>
      <c r="P67" s="37">
        <f>'AEO 2022 36 Raw'!S50</f>
        <v>18.564807999999999</v>
      </c>
      <c r="Q67" s="37">
        <f>'AEO 2022 36 Raw'!T50</f>
        <v>18.520609</v>
      </c>
      <c r="R67" s="37">
        <f>'AEO 2022 36 Raw'!U50</f>
        <v>18.479422</v>
      </c>
      <c r="S67" s="37">
        <f>'AEO 2022 36 Raw'!V50</f>
        <v>18.439228</v>
      </c>
      <c r="T67" s="37">
        <f>'AEO 2022 36 Raw'!W50</f>
        <v>18.396528</v>
      </c>
      <c r="U67" s="37">
        <f>'AEO 2022 36 Raw'!X50</f>
        <v>18.352211</v>
      </c>
      <c r="V67" s="37">
        <f>'AEO 2022 36 Raw'!Y50</f>
        <v>18.302021</v>
      </c>
      <c r="W67" s="37">
        <f>'AEO 2022 36 Raw'!Z50</f>
        <v>18.253184999999998</v>
      </c>
      <c r="X67" s="37">
        <f>'AEO 2022 36 Raw'!AA50</f>
        <v>18.203589999999998</v>
      </c>
      <c r="Y67" s="37">
        <f>'AEO 2022 36 Raw'!AB50</f>
        <v>18.150928</v>
      </c>
      <c r="Z67" s="37">
        <f>'AEO 2022 36 Raw'!AC50</f>
        <v>18.096623999999998</v>
      </c>
      <c r="AA67" s="37">
        <f>'AEO 2022 36 Raw'!AD50</f>
        <v>18.041992</v>
      </c>
      <c r="AB67" s="37">
        <f>'AEO 2022 36 Raw'!AE50</f>
        <v>17.985396999999999</v>
      </c>
      <c r="AC67" s="37">
        <f>'AEO 2022 36 Raw'!AF50</f>
        <v>17.928761999999999</v>
      </c>
      <c r="AD67" s="37">
        <f>'AEO 2022 36 Raw'!AG50</f>
        <v>17.871314999999999</v>
      </c>
      <c r="AE67" s="37">
        <f>'AEO 2022 36 Raw'!AH50</f>
        <v>17.812719000000001</v>
      </c>
      <c r="AF67" s="37">
        <f>'AEO 2022 36 Raw'!AI50</f>
        <v>17.754059000000002</v>
      </c>
      <c r="AG67" s="46">
        <f>'AEO 2022 36 Raw'!AJ50</f>
        <v>-5.0000000000000001E-3</v>
      </c>
    </row>
    <row r="68" spans="1:33" ht="15" customHeight="1" x14ac:dyDescent="0.25">
      <c r="A68" s="21" t="s">
        <v>615</v>
      </c>
      <c r="B68" s="28" t="s">
        <v>616</v>
      </c>
      <c r="C68" s="37">
        <f>'AEO 2022 36 Raw'!F51</f>
        <v>115.11129800000001</v>
      </c>
      <c r="D68" s="37">
        <f>'AEO 2022 36 Raw'!G51</f>
        <v>116.89862100000001</v>
      </c>
      <c r="E68" s="37">
        <f>'AEO 2022 36 Raw'!H51</f>
        <v>115.82135</v>
      </c>
      <c r="F68" s="37">
        <f>'AEO 2022 36 Raw'!I51</f>
        <v>115.639183</v>
      </c>
      <c r="G68" s="37">
        <f>'AEO 2022 36 Raw'!J51</f>
        <v>116.27697000000001</v>
      </c>
      <c r="H68" s="37">
        <f>'AEO 2022 36 Raw'!K51</f>
        <v>116.74195899999999</v>
      </c>
      <c r="I68" s="37">
        <f>'AEO 2022 36 Raw'!L51</f>
        <v>117.060669</v>
      </c>
      <c r="J68" s="37">
        <f>'AEO 2022 36 Raw'!M51</f>
        <v>117.343658</v>
      </c>
      <c r="K68" s="37">
        <f>'AEO 2022 36 Raw'!N51</f>
        <v>116.815613</v>
      </c>
      <c r="L68" s="37">
        <f>'AEO 2022 36 Raw'!O51</f>
        <v>116.956947</v>
      </c>
      <c r="M68" s="37">
        <f>'AEO 2022 36 Raw'!P51</f>
        <v>116.60462200000001</v>
      </c>
      <c r="N68" s="37">
        <f>'AEO 2022 36 Raw'!Q51</f>
        <v>116.380379</v>
      </c>
      <c r="O68" s="37">
        <f>'AEO 2022 36 Raw'!R51</f>
        <v>116.13587200000001</v>
      </c>
      <c r="P68" s="37">
        <f>'AEO 2022 36 Raw'!S51</f>
        <v>115.87123099999999</v>
      </c>
      <c r="Q68" s="37">
        <f>'AEO 2022 36 Raw'!T51</f>
        <v>115.587158</v>
      </c>
      <c r="R68" s="37">
        <f>'AEO 2022 36 Raw'!U51</f>
        <v>115.323944</v>
      </c>
      <c r="S68" s="37">
        <f>'AEO 2022 36 Raw'!V51</f>
        <v>115.06546</v>
      </c>
      <c r="T68" s="37">
        <f>'AEO 2022 36 Raw'!W51</f>
        <v>114.794365</v>
      </c>
      <c r="U68" s="37">
        <f>'AEO 2022 36 Raw'!X51</f>
        <v>114.510864</v>
      </c>
      <c r="V68" s="37">
        <f>'AEO 2022 36 Raw'!Y51</f>
        <v>114.215157</v>
      </c>
      <c r="W68" s="37">
        <f>'AEO 2022 36 Raw'!Z51</f>
        <v>113.908188</v>
      </c>
      <c r="X68" s="37">
        <f>'AEO 2022 36 Raw'!AA51</f>
        <v>113.591537</v>
      </c>
      <c r="Y68" s="37">
        <f>'AEO 2022 36 Raw'!AB51</f>
        <v>113.26554899999999</v>
      </c>
      <c r="Z68" s="37">
        <f>'AEO 2022 36 Raw'!AC51</f>
        <v>112.930054</v>
      </c>
      <c r="AA68" s="37">
        <f>'AEO 2022 36 Raw'!AD51</f>
        <v>112.585556</v>
      </c>
      <c r="AB68" s="37">
        <f>'AEO 2022 36 Raw'!AE51</f>
        <v>112.234955</v>
      </c>
      <c r="AC68" s="37">
        <f>'AEO 2022 36 Raw'!AF51</f>
        <v>111.878754</v>
      </c>
      <c r="AD68" s="37">
        <f>'AEO 2022 36 Raw'!AG51</f>
        <v>111.51767</v>
      </c>
      <c r="AE68" s="37">
        <f>'AEO 2022 36 Raw'!AH51</f>
        <v>111.151978</v>
      </c>
      <c r="AF68" s="37">
        <f>'AEO 2022 36 Raw'!AI51</f>
        <v>110.782455</v>
      </c>
      <c r="AG68" s="46">
        <f>'AEO 2022 36 Raw'!AJ51</f>
        <v>-1E-3</v>
      </c>
    </row>
    <row r="69" spans="1:33" ht="12" customHeight="1" x14ac:dyDescent="0.25"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46"/>
    </row>
    <row r="70" spans="1:33" ht="15" customHeight="1" x14ac:dyDescent="0.25">
      <c r="A70" s="21" t="s">
        <v>617</v>
      </c>
      <c r="B70" s="25" t="s">
        <v>8</v>
      </c>
      <c r="C70" s="37">
        <f>'AEO 2022 36 Raw'!F52</f>
        <v>174.60647599999999</v>
      </c>
      <c r="D70" s="37">
        <f>'AEO 2022 36 Raw'!G52</f>
        <v>198.37454199999999</v>
      </c>
      <c r="E70" s="37">
        <f>'AEO 2022 36 Raw'!H52</f>
        <v>210.57324199999999</v>
      </c>
      <c r="F70" s="37">
        <f>'AEO 2022 36 Raw'!I52</f>
        <v>216.967331</v>
      </c>
      <c r="G70" s="37">
        <f>'AEO 2022 36 Raw'!J52</f>
        <v>220.59674100000001</v>
      </c>
      <c r="H70" s="37">
        <f>'AEO 2022 36 Raw'!K52</f>
        <v>222.715881</v>
      </c>
      <c r="I70" s="37">
        <f>'AEO 2022 36 Raw'!L52</f>
        <v>224.088348</v>
      </c>
      <c r="J70" s="37">
        <f>'AEO 2022 36 Raw'!M52</f>
        <v>224.80229199999999</v>
      </c>
      <c r="K70" s="37">
        <f>'AEO 2022 36 Raw'!N52</f>
        <v>225.057175</v>
      </c>
      <c r="L70" s="37">
        <f>'AEO 2022 36 Raw'!O52</f>
        <v>225.23333700000001</v>
      </c>
      <c r="M70" s="37">
        <f>'AEO 2022 36 Raw'!P52</f>
        <v>225.08410599999999</v>
      </c>
      <c r="N70" s="37">
        <f>'AEO 2022 36 Raw'!Q52</f>
        <v>225.37387100000001</v>
      </c>
      <c r="O70" s="37">
        <f>'AEO 2022 36 Raw'!R52</f>
        <v>225.080231</v>
      </c>
      <c r="P70" s="37">
        <f>'AEO 2022 36 Raw'!S52</f>
        <v>224.66528299999999</v>
      </c>
      <c r="Q70" s="37">
        <f>'AEO 2022 36 Raw'!T52</f>
        <v>224.092422</v>
      </c>
      <c r="R70" s="37">
        <f>'AEO 2022 36 Raw'!U52</f>
        <v>223.55264299999999</v>
      </c>
      <c r="S70" s="37">
        <f>'AEO 2022 36 Raw'!V52</f>
        <v>223.153076</v>
      </c>
      <c r="T70" s="37">
        <f>'AEO 2022 36 Raw'!W52</f>
        <v>222.698532</v>
      </c>
      <c r="U70" s="37">
        <f>'AEO 2022 36 Raw'!X52</f>
        <v>221.73085</v>
      </c>
      <c r="V70" s="37">
        <f>'AEO 2022 36 Raw'!Y52</f>
        <v>221.05294799999999</v>
      </c>
      <c r="W70" s="37">
        <f>'AEO 2022 36 Raw'!Z52</f>
        <v>220.08210800000001</v>
      </c>
      <c r="X70" s="37">
        <f>'AEO 2022 36 Raw'!AA52</f>
        <v>219.08595299999999</v>
      </c>
      <c r="Y70" s="37">
        <f>'AEO 2022 36 Raw'!AB52</f>
        <v>218.01123000000001</v>
      </c>
      <c r="Z70" s="37">
        <f>'AEO 2022 36 Raw'!AC52</f>
        <v>216.752182</v>
      </c>
      <c r="AA70" s="37">
        <f>'AEO 2022 36 Raw'!AD52</f>
        <v>215.44364899999999</v>
      </c>
      <c r="AB70" s="37">
        <f>'AEO 2022 36 Raw'!AE52</f>
        <v>214.10183699999999</v>
      </c>
      <c r="AC70" s="37">
        <f>'AEO 2022 36 Raw'!AF52</f>
        <v>212.61367799999999</v>
      </c>
      <c r="AD70" s="37">
        <f>'AEO 2022 36 Raw'!AG52</f>
        <v>210.90090900000001</v>
      </c>
      <c r="AE70" s="37">
        <f>'AEO 2022 36 Raw'!AH52</f>
        <v>208.836151</v>
      </c>
      <c r="AF70" s="37">
        <f>'AEO 2022 36 Raw'!AI52</f>
        <v>206.038589</v>
      </c>
      <c r="AG70" s="46">
        <f>'AEO 2022 36 Raw'!AJ52</f>
        <v>6.0000000000000001E-3</v>
      </c>
    </row>
    <row r="71" spans="1:33" ht="15" customHeight="1" x14ac:dyDescent="0.25">
      <c r="A71" s="21" t="s">
        <v>618</v>
      </c>
      <c r="B71" s="28" t="s">
        <v>619</v>
      </c>
      <c r="C71" s="37">
        <f>'AEO 2022 36 Raw'!F53</f>
        <v>74.852699000000001</v>
      </c>
      <c r="D71" s="37">
        <f>'AEO 2022 36 Raw'!G53</f>
        <v>81.355377000000004</v>
      </c>
      <c r="E71" s="37">
        <f>'AEO 2022 36 Raw'!H53</f>
        <v>86.454162999999994</v>
      </c>
      <c r="F71" s="37">
        <f>'AEO 2022 36 Raw'!I53</f>
        <v>89.928832999999997</v>
      </c>
      <c r="G71" s="37">
        <f>'AEO 2022 36 Raw'!J53</f>
        <v>92.255286999999996</v>
      </c>
      <c r="H71" s="37">
        <f>'AEO 2022 36 Raw'!K53</f>
        <v>93.902145000000004</v>
      </c>
      <c r="I71" s="37">
        <f>'AEO 2022 36 Raw'!L53</f>
        <v>95.211913999999993</v>
      </c>
      <c r="J71" s="37">
        <f>'AEO 2022 36 Raw'!M53</f>
        <v>96.014572000000001</v>
      </c>
      <c r="K71" s="37">
        <f>'AEO 2022 36 Raw'!N53</f>
        <v>96.477699000000001</v>
      </c>
      <c r="L71" s="37">
        <f>'AEO 2022 36 Raw'!O53</f>
        <v>96.971123000000006</v>
      </c>
      <c r="M71" s="37">
        <f>'AEO 2022 36 Raw'!P53</f>
        <v>97.218688999999998</v>
      </c>
      <c r="N71" s="37">
        <f>'AEO 2022 36 Raw'!Q53</f>
        <v>97.905510000000007</v>
      </c>
      <c r="O71" s="37">
        <f>'AEO 2022 36 Raw'!R53</f>
        <v>97.958015000000003</v>
      </c>
      <c r="P71" s="37">
        <f>'AEO 2022 36 Raw'!S53</f>
        <v>97.831581</v>
      </c>
      <c r="Q71" s="37">
        <f>'AEO 2022 36 Raw'!T53</f>
        <v>97.541343999999995</v>
      </c>
      <c r="R71" s="37">
        <f>'AEO 2022 36 Raw'!U53</f>
        <v>97.204291999999995</v>
      </c>
      <c r="S71" s="37">
        <f>'AEO 2022 36 Raw'!V53</f>
        <v>96.802773000000002</v>
      </c>
      <c r="T71" s="37">
        <f>'AEO 2022 36 Raw'!W53</f>
        <v>96.423636999999999</v>
      </c>
      <c r="U71" s="37">
        <f>'AEO 2022 36 Raw'!X53</f>
        <v>95.894088999999994</v>
      </c>
      <c r="V71" s="37">
        <f>'AEO 2022 36 Raw'!Y53</f>
        <v>95.695412000000005</v>
      </c>
      <c r="W71" s="37">
        <f>'AEO 2022 36 Raw'!Z53</f>
        <v>95.297791000000004</v>
      </c>
      <c r="X71" s="37">
        <f>'AEO 2022 36 Raw'!AA53</f>
        <v>94.935592999999997</v>
      </c>
      <c r="Y71" s="37">
        <f>'AEO 2022 36 Raw'!AB53</f>
        <v>94.543075999999999</v>
      </c>
      <c r="Z71" s="37">
        <f>'AEO 2022 36 Raw'!AC53</f>
        <v>94.018401999999995</v>
      </c>
      <c r="AA71" s="37">
        <f>'AEO 2022 36 Raw'!AD53</f>
        <v>93.499649000000005</v>
      </c>
      <c r="AB71" s="37">
        <f>'AEO 2022 36 Raw'!AE53</f>
        <v>93.016814999999994</v>
      </c>
      <c r="AC71" s="37">
        <f>'AEO 2022 36 Raw'!AF53</f>
        <v>92.511353</v>
      </c>
      <c r="AD71" s="37">
        <f>'AEO 2022 36 Raw'!AG53</f>
        <v>91.954102000000006</v>
      </c>
      <c r="AE71" s="37">
        <f>'AEO 2022 36 Raw'!AH53</f>
        <v>91.324509000000006</v>
      </c>
      <c r="AF71" s="37">
        <f>'AEO 2022 36 Raw'!AI53</f>
        <v>90.447365000000005</v>
      </c>
      <c r="AG71" s="46">
        <f>'AEO 2022 36 Raw'!AJ53</f>
        <v>7.0000000000000001E-3</v>
      </c>
    </row>
    <row r="72" spans="1:33" ht="15" customHeight="1" x14ac:dyDescent="0.25">
      <c r="A72" s="21" t="s">
        <v>620</v>
      </c>
      <c r="B72" s="28" t="s">
        <v>621</v>
      </c>
      <c r="C72" s="37">
        <f>'AEO 2022 36 Raw'!F54</f>
        <v>9.576193</v>
      </c>
      <c r="D72" s="37">
        <f>'AEO 2022 36 Raw'!G54</f>
        <v>10.436040999999999</v>
      </c>
      <c r="E72" s="37">
        <f>'AEO 2022 36 Raw'!H54</f>
        <v>11.108319</v>
      </c>
      <c r="F72" s="37">
        <f>'AEO 2022 36 Raw'!I54</f>
        <v>11.571702999999999</v>
      </c>
      <c r="G72" s="37">
        <f>'AEO 2022 36 Raw'!J54</f>
        <v>11.886869000000001</v>
      </c>
      <c r="H72" s="37">
        <f>'AEO 2022 36 Raw'!K54</f>
        <v>12.115945</v>
      </c>
      <c r="I72" s="37">
        <f>'AEO 2022 36 Raw'!L54</f>
        <v>12.301164</v>
      </c>
      <c r="J72" s="37">
        <f>'AEO 2022 36 Raw'!M54</f>
        <v>12.421112000000001</v>
      </c>
      <c r="K72" s="37">
        <f>'AEO 2022 36 Raw'!N54</f>
        <v>12.497044000000001</v>
      </c>
      <c r="L72" s="37">
        <f>'AEO 2022 36 Raw'!O54</f>
        <v>12.578128</v>
      </c>
      <c r="M72" s="37">
        <f>'AEO 2022 36 Raw'!P54</f>
        <v>12.626478000000001</v>
      </c>
      <c r="N72" s="37">
        <f>'AEO 2022 36 Raw'!Q54</f>
        <v>12.736940000000001</v>
      </c>
      <c r="O72" s="37">
        <f>'AEO 2022 36 Raw'!R54</f>
        <v>12.760597000000001</v>
      </c>
      <c r="P72" s="37">
        <f>'AEO 2022 36 Raw'!S54</f>
        <v>12.759414</v>
      </c>
      <c r="Q72" s="37">
        <f>'AEO 2022 36 Raw'!T54</f>
        <v>12.737099000000001</v>
      </c>
      <c r="R72" s="37">
        <f>'AEO 2022 36 Raw'!U54</f>
        <v>12.708491</v>
      </c>
      <c r="S72" s="37">
        <f>'AEO 2022 36 Raw'!V54</f>
        <v>12.671623</v>
      </c>
      <c r="T72" s="37">
        <f>'AEO 2022 36 Raw'!W54</f>
        <v>12.638350000000001</v>
      </c>
      <c r="U72" s="37">
        <f>'AEO 2022 36 Raw'!X54</f>
        <v>12.584413</v>
      </c>
      <c r="V72" s="37">
        <f>'AEO 2022 36 Raw'!Y54</f>
        <v>12.576184</v>
      </c>
      <c r="W72" s="37">
        <f>'AEO 2022 36 Raw'!Z54</f>
        <v>12.540049</v>
      </c>
      <c r="X72" s="37">
        <f>'AEO 2022 36 Raw'!AA54</f>
        <v>12.508936</v>
      </c>
      <c r="Y72" s="37">
        <f>'AEO 2022 36 Raw'!AB54</f>
        <v>12.474043</v>
      </c>
      <c r="Z72" s="37">
        <f>'AEO 2022 36 Raw'!AC54</f>
        <v>12.421006999999999</v>
      </c>
      <c r="AA72" s="37">
        <f>'AEO 2022 36 Raw'!AD54</f>
        <v>12.36871</v>
      </c>
      <c r="AB72" s="37">
        <f>'AEO 2022 36 Raw'!AE54</f>
        <v>12.321844</v>
      </c>
      <c r="AC72" s="37">
        <f>'AEO 2022 36 Raw'!AF54</f>
        <v>12.27116</v>
      </c>
      <c r="AD72" s="37">
        <f>'AEO 2022 36 Raw'!AG54</f>
        <v>12.212906</v>
      </c>
      <c r="AE72" s="37">
        <f>'AEO 2022 36 Raw'!AH54</f>
        <v>12.145474</v>
      </c>
      <c r="AF72" s="37">
        <f>'AEO 2022 36 Raw'!AI54</f>
        <v>12.044066000000001</v>
      </c>
      <c r="AG72" s="46">
        <f>'AEO 2022 36 Raw'!AJ54</f>
        <v>8.0000000000000002E-3</v>
      </c>
    </row>
    <row r="73" spans="1:33" ht="15" customHeight="1" x14ac:dyDescent="0.25">
      <c r="A73" s="21" t="s">
        <v>622</v>
      </c>
      <c r="B73" s="28" t="s">
        <v>623</v>
      </c>
      <c r="C73" s="37">
        <f>'AEO 2022 36 Raw'!F55</f>
        <v>5.1539999999999997E-3</v>
      </c>
      <c r="D73" s="37">
        <f>'AEO 2022 36 Raw'!G55</f>
        <v>5.5009999999999998E-3</v>
      </c>
      <c r="E73" s="37">
        <f>'AEO 2022 36 Raw'!H55</f>
        <v>5.7780000000000001E-3</v>
      </c>
      <c r="F73" s="37">
        <f>'AEO 2022 36 Raw'!I55</f>
        <v>5.94E-3</v>
      </c>
      <c r="G73" s="37">
        <f>'AEO 2022 36 Raw'!J55</f>
        <v>6.0439999999999999E-3</v>
      </c>
      <c r="H73" s="37">
        <f>'AEO 2022 36 Raw'!K55</f>
        <v>6.1120000000000002E-3</v>
      </c>
      <c r="I73" s="37">
        <f>'AEO 2022 36 Raw'!L55</f>
        <v>6.1679999999999999E-3</v>
      </c>
      <c r="J73" s="37">
        <f>'AEO 2022 36 Raw'!M55</f>
        <v>6.1869999999999998E-3</v>
      </c>
      <c r="K73" s="37">
        <f>'AEO 2022 36 Raw'!N55</f>
        <v>6.1850000000000004E-3</v>
      </c>
      <c r="L73" s="37">
        <f>'AEO 2022 36 Raw'!O55</f>
        <v>6.1809999999999999E-3</v>
      </c>
      <c r="M73" s="37">
        <f>'AEO 2022 36 Raw'!P55</f>
        <v>6.1679999999999999E-3</v>
      </c>
      <c r="N73" s="37">
        <f>'AEO 2022 36 Raw'!Q55</f>
        <v>6.1669999999999997E-3</v>
      </c>
      <c r="O73" s="37">
        <f>'AEO 2022 36 Raw'!R55</f>
        <v>6.136E-3</v>
      </c>
      <c r="P73" s="37">
        <f>'AEO 2022 36 Raw'!S55</f>
        <v>6.1050000000000002E-3</v>
      </c>
      <c r="Q73" s="37">
        <f>'AEO 2022 36 Raw'!T55</f>
        <v>6.0639999999999999E-3</v>
      </c>
      <c r="R73" s="37">
        <f>'AEO 2022 36 Raw'!U55</f>
        <v>6.0210000000000003E-3</v>
      </c>
      <c r="S73" s="37">
        <f>'AEO 2022 36 Raw'!V55</f>
        <v>5.9709999999999997E-3</v>
      </c>
      <c r="T73" s="37">
        <f>'AEO 2022 36 Raw'!W55</f>
        <v>5.9220000000000002E-3</v>
      </c>
      <c r="U73" s="37">
        <f>'AEO 2022 36 Raw'!X55</f>
        <v>5.8640000000000003E-3</v>
      </c>
      <c r="V73" s="37">
        <f>'AEO 2022 36 Raw'!Y55</f>
        <v>5.8170000000000001E-3</v>
      </c>
      <c r="W73" s="37">
        <f>'AEO 2022 36 Raw'!Z55</f>
        <v>5.764E-3</v>
      </c>
      <c r="X73" s="37">
        <f>'AEO 2022 36 Raw'!AA55</f>
        <v>5.7130000000000002E-3</v>
      </c>
      <c r="Y73" s="37">
        <f>'AEO 2022 36 Raw'!AB55</f>
        <v>5.6579999999999998E-3</v>
      </c>
      <c r="Z73" s="37">
        <f>'AEO 2022 36 Raw'!AC55</f>
        <v>5.5960000000000003E-3</v>
      </c>
      <c r="AA73" s="37">
        <f>'AEO 2022 36 Raw'!AD55</f>
        <v>5.5329999999999997E-3</v>
      </c>
      <c r="AB73" s="37">
        <f>'AEO 2022 36 Raw'!AE55</f>
        <v>5.4689999999999999E-3</v>
      </c>
      <c r="AC73" s="37">
        <f>'AEO 2022 36 Raw'!AF55</f>
        <v>5.4060000000000002E-3</v>
      </c>
      <c r="AD73" s="37">
        <f>'AEO 2022 36 Raw'!AG55</f>
        <v>5.3420000000000004E-3</v>
      </c>
      <c r="AE73" s="37">
        <f>'AEO 2022 36 Raw'!AH55</f>
        <v>5.2709999999999996E-3</v>
      </c>
      <c r="AF73" s="37">
        <f>'AEO 2022 36 Raw'!AI55</f>
        <v>5.1859999999999996E-3</v>
      </c>
      <c r="AG73" s="46">
        <f>'AEO 2022 36 Raw'!AJ55</f>
        <v>0</v>
      </c>
    </row>
    <row r="74" spans="1:33" ht="15" customHeight="1" x14ac:dyDescent="0.25">
      <c r="A74" s="21" t="s">
        <v>624</v>
      </c>
      <c r="B74" s="28" t="s">
        <v>625</v>
      </c>
      <c r="C74" s="37">
        <f>'AEO 2022 36 Raw'!F56</f>
        <v>44.763897</v>
      </c>
      <c r="D74" s="37">
        <f>'AEO 2022 36 Raw'!G56</f>
        <v>48.398623999999998</v>
      </c>
      <c r="E74" s="37">
        <f>'AEO 2022 36 Raw'!H56</f>
        <v>51.211418000000002</v>
      </c>
      <c r="F74" s="37">
        <f>'AEO 2022 36 Raw'!I56</f>
        <v>53.091396000000003</v>
      </c>
      <c r="G74" s="37">
        <f>'AEO 2022 36 Raw'!J56</f>
        <v>54.312503999999997</v>
      </c>
      <c r="H74" s="37">
        <f>'AEO 2022 36 Raw'!K56</f>
        <v>55.152636999999999</v>
      </c>
      <c r="I74" s="37">
        <f>'AEO 2022 36 Raw'!L56</f>
        <v>55.799956999999999</v>
      </c>
      <c r="J74" s="37">
        <f>'AEO 2022 36 Raw'!M56</f>
        <v>56.168014999999997</v>
      </c>
      <c r="K74" s="37">
        <f>'AEO 2022 36 Raw'!N56</f>
        <v>56.344459999999998</v>
      </c>
      <c r="L74" s="37">
        <f>'AEO 2022 36 Raw'!O56</f>
        <v>56.544052000000001</v>
      </c>
      <c r="M74" s="37">
        <f>'AEO 2022 36 Raw'!P56</f>
        <v>56.600482999999997</v>
      </c>
      <c r="N74" s="37">
        <f>'AEO 2022 36 Raw'!Q56</f>
        <v>56.923645</v>
      </c>
      <c r="O74" s="37">
        <f>'AEO 2022 36 Raw'!R56</f>
        <v>56.868510999999998</v>
      </c>
      <c r="P74" s="37">
        <f>'AEO 2022 36 Raw'!S56</f>
        <v>56.694153</v>
      </c>
      <c r="Q74" s="37">
        <f>'AEO 2022 36 Raw'!T56</f>
        <v>56.415374999999997</v>
      </c>
      <c r="R74" s="37">
        <f>'AEO 2022 36 Raw'!U56</f>
        <v>56.100726999999999</v>
      </c>
      <c r="S74" s="37">
        <f>'AEO 2022 36 Raw'!V56</f>
        <v>55.743313000000001</v>
      </c>
      <c r="T74" s="37">
        <f>'AEO 2022 36 Raw'!W56</f>
        <v>55.389637</v>
      </c>
      <c r="U74" s="37">
        <f>'AEO 2022 36 Raw'!X56</f>
        <v>54.933017999999997</v>
      </c>
      <c r="V74" s="37">
        <f>'AEO 2022 36 Raw'!Y56</f>
        <v>54.651347999999999</v>
      </c>
      <c r="W74" s="37">
        <f>'AEO 2022 36 Raw'!Z56</f>
        <v>54.229523</v>
      </c>
      <c r="X74" s="37">
        <f>'AEO 2022 36 Raw'!AA56</f>
        <v>53.802860000000003</v>
      </c>
      <c r="Y74" s="37">
        <f>'AEO 2022 36 Raw'!AB56</f>
        <v>53.327209000000003</v>
      </c>
      <c r="Z74" s="37">
        <f>'AEO 2022 36 Raw'!AC56</f>
        <v>52.735588</v>
      </c>
      <c r="AA74" s="37">
        <f>'AEO 2022 36 Raw'!AD56</f>
        <v>52.097262999999998</v>
      </c>
      <c r="AB74" s="37">
        <f>'AEO 2022 36 Raw'!AE56</f>
        <v>51.413052</v>
      </c>
      <c r="AC74" s="37">
        <f>'AEO 2022 36 Raw'!AF56</f>
        <v>50.613045</v>
      </c>
      <c r="AD74" s="37">
        <f>'AEO 2022 36 Raw'!AG56</f>
        <v>49.625777999999997</v>
      </c>
      <c r="AE74" s="37">
        <f>'AEO 2022 36 Raw'!AH56</f>
        <v>48.332726000000001</v>
      </c>
      <c r="AF74" s="37">
        <f>'AEO 2022 36 Raw'!AI56</f>
        <v>46.41254</v>
      </c>
      <c r="AG74" s="46">
        <f>'AEO 2022 36 Raw'!AJ56</f>
        <v>1E-3</v>
      </c>
    </row>
    <row r="75" spans="1:33" ht="15" customHeight="1" x14ac:dyDescent="0.25">
      <c r="A75" s="21" t="s">
        <v>626</v>
      </c>
      <c r="B75" s="28" t="s">
        <v>627</v>
      </c>
      <c r="C75" s="37">
        <f>'AEO 2022 36 Raw'!F57</f>
        <v>19.078151999999999</v>
      </c>
      <c r="D75" s="37">
        <f>'AEO 2022 36 Raw'!G57</f>
        <v>20.918619</v>
      </c>
      <c r="E75" s="37">
        <f>'AEO 2022 36 Raw'!H57</f>
        <v>22.389323999999998</v>
      </c>
      <c r="F75" s="37">
        <f>'AEO 2022 36 Raw'!I57</f>
        <v>23.406727</v>
      </c>
      <c r="G75" s="37">
        <f>'AEO 2022 36 Raw'!J57</f>
        <v>24.102440000000001</v>
      </c>
      <c r="H75" s="37">
        <f>'AEO 2022 36 Raw'!K57</f>
        <v>24.595455000000001</v>
      </c>
      <c r="I75" s="37">
        <f>'AEO 2022 36 Raw'!L57</f>
        <v>24.990587000000001</v>
      </c>
      <c r="J75" s="37">
        <f>'AEO 2022 36 Raw'!M57</f>
        <v>25.230383</v>
      </c>
      <c r="K75" s="37">
        <f>'AEO 2022 36 Raw'!N57</f>
        <v>25.369259</v>
      </c>
      <c r="L75" s="37">
        <f>'AEO 2022 36 Raw'!O57</f>
        <v>25.503691</v>
      </c>
      <c r="M75" s="37">
        <f>'AEO 2022 36 Raw'!P57</f>
        <v>25.568000999999999</v>
      </c>
      <c r="N75" s="37">
        <f>'AEO 2022 36 Raw'!Q57</f>
        <v>25.724129000000001</v>
      </c>
      <c r="O75" s="37">
        <f>'AEO 2022 36 Raw'!R57</f>
        <v>25.720120999999999</v>
      </c>
      <c r="P75" s="37">
        <f>'AEO 2022 36 Raw'!S57</f>
        <v>25.676994000000001</v>
      </c>
      <c r="Q75" s="37">
        <f>'AEO 2022 36 Raw'!T57</f>
        <v>25.590261000000002</v>
      </c>
      <c r="R75" s="37">
        <f>'AEO 2022 36 Raw'!U57</f>
        <v>25.489380000000001</v>
      </c>
      <c r="S75" s="37">
        <f>'AEO 2022 36 Raw'!V57</f>
        <v>25.365176999999999</v>
      </c>
      <c r="T75" s="37">
        <f>'AEO 2022 36 Raw'!W57</f>
        <v>25.241610999999999</v>
      </c>
      <c r="U75" s="37">
        <f>'AEO 2022 36 Raw'!X57</f>
        <v>25.080185</v>
      </c>
      <c r="V75" s="37">
        <f>'AEO 2022 36 Raw'!Y57</f>
        <v>24.998398000000002</v>
      </c>
      <c r="W75" s="37">
        <f>'AEO 2022 36 Raw'!Z57</f>
        <v>24.869595</v>
      </c>
      <c r="X75" s="37">
        <f>'AEO 2022 36 Raw'!AA57</f>
        <v>24.74728</v>
      </c>
      <c r="Y75" s="37">
        <f>'AEO 2022 36 Raw'!AB57</f>
        <v>24.615141000000001</v>
      </c>
      <c r="Z75" s="37">
        <f>'AEO 2022 36 Raw'!AC57</f>
        <v>24.449013000000001</v>
      </c>
      <c r="AA75" s="37">
        <f>'AEO 2022 36 Raw'!AD57</f>
        <v>24.28153</v>
      </c>
      <c r="AB75" s="37">
        <f>'AEO 2022 36 Raw'!AE57</f>
        <v>24.118030999999998</v>
      </c>
      <c r="AC75" s="37">
        <f>'AEO 2022 36 Raw'!AF57</f>
        <v>23.951231</v>
      </c>
      <c r="AD75" s="37">
        <f>'AEO 2022 36 Raw'!AG57</f>
        <v>23.774778000000001</v>
      </c>
      <c r="AE75" s="37">
        <f>'AEO 2022 36 Raw'!AH57</f>
        <v>23.575610999999999</v>
      </c>
      <c r="AF75" s="37">
        <f>'AEO 2022 36 Raw'!AI57</f>
        <v>23.310635000000001</v>
      </c>
      <c r="AG75" s="46">
        <f>'AEO 2022 36 Raw'!AJ57</f>
        <v>7.0000000000000001E-3</v>
      </c>
    </row>
    <row r="76" spans="1:33" ht="15" customHeight="1" x14ac:dyDescent="0.25">
      <c r="A76" s="21" t="s">
        <v>628</v>
      </c>
      <c r="B76" s="28" t="s">
        <v>629</v>
      </c>
      <c r="C76" s="37">
        <f>'AEO 2022 36 Raw'!F58</f>
        <v>1.0054160000000001</v>
      </c>
      <c r="D76" s="37">
        <f>'AEO 2022 36 Raw'!G58</f>
        <v>1.1116299999999999</v>
      </c>
      <c r="E76" s="37">
        <f>'AEO 2022 36 Raw'!H58</f>
        <v>1.19459</v>
      </c>
      <c r="F76" s="37">
        <f>'AEO 2022 36 Raw'!I58</f>
        <v>1.253171</v>
      </c>
      <c r="G76" s="37">
        <f>'AEO 2022 36 Raw'!J58</f>
        <v>1.2950330000000001</v>
      </c>
      <c r="H76" s="37">
        <f>'AEO 2022 36 Raw'!K58</f>
        <v>1.327294</v>
      </c>
      <c r="I76" s="37">
        <f>'AEO 2022 36 Raw'!L58</f>
        <v>1.3544350000000001</v>
      </c>
      <c r="J76" s="37">
        <f>'AEO 2022 36 Raw'!M58</f>
        <v>1.373245</v>
      </c>
      <c r="K76" s="37">
        <f>'AEO 2022 36 Raw'!N58</f>
        <v>1.3865860000000001</v>
      </c>
      <c r="L76" s="37">
        <f>'AEO 2022 36 Raw'!O58</f>
        <v>1.400269</v>
      </c>
      <c r="M76" s="37">
        <f>'AEO 2022 36 Raw'!P58</f>
        <v>1.4098930000000001</v>
      </c>
      <c r="N76" s="37">
        <f>'AEO 2022 36 Raw'!Q58</f>
        <v>1.4273709999999999</v>
      </c>
      <c r="O76" s="37">
        <f>'AEO 2022 36 Raw'!R58</f>
        <v>1.433541</v>
      </c>
      <c r="P76" s="37">
        <f>'AEO 2022 36 Raw'!S58</f>
        <v>1.436828</v>
      </c>
      <c r="Q76" s="37">
        <f>'AEO 2022 36 Raw'!T58</f>
        <v>1.4378169999999999</v>
      </c>
      <c r="R76" s="37">
        <f>'AEO 2022 36 Raw'!U58</f>
        <v>1.4379999999999999</v>
      </c>
      <c r="S76" s="37">
        <f>'AEO 2022 36 Raw'!V58</f>
        <v>1.436887</v>
      </c>
      <c r="T76" s="37">
        <f>'AEO 2022 36 Raw'!W58</f>
        <v>1.4361870000000001</v>
      </c>
      <c r="U76" s="37">
        <f>'AEO 2022 36 Raw'!X58</f>
        <v>1.432669</v>
      </c>
      <c r="V76" s="37">
        <f>'AEO 2022 36 Raw'!Y58</f>
        <v>1.4348989999999999</v>
      </c>
      <c r="W76" s="37">
        <f>'AEO 2022 36 Raw'!Z58</f>
        <v>1.4336819999999999</v>
      </c>
      <c r="X76" s="37">
        <f>'AEO 2022 36 Raw'!AA58</f>
        <v>1.433073</v>
      </c>
      <c r="Y76" s="37">
        <f>'AEO 2022 36 Raw'!AB58</f>
        <v>1.432015</v>
      </c>
      <c r="Z76" s="37">
        <f>'AEO 2022 36 Raw'!AC58</f>
        <v>1.428601</v>
      </c>
      <c r="AA76" s="37">
        <f>'AEO 2022 36 Raw'!AD58</f>
        <v>1.4250970000000001</v>
      </c>
      <c r="AB76" s="37">
        <f>'AEO 2022 36 Raw'!AE58</f>
        <v>1.422223</v>
      </c>
      <c r="AC76" s="37">
        <f>'AEO 2022 36 Raw'!AF58</f>
        <v>1.418784</v>
      </c>
      <c r="AD76" s="37">
        <f>'AEO 2022 36 Raw'!AG58</f>
        <v>1.414423</v>
      </c>
      <c r="AE76" s="37">
        <f>'AEO 2022 36 Raw'!AH58</f>
        <v>1.4089689999999999</v>
      </c>
      <c r="AF76" s="37">
        <f>'AEO 2022 36 Raw'!AI58</f>
        <v>1.3990039999999999</v>
      </c>
      <c r="AG76" s="46">
        <f>'AEO 2022 36 Raw'!AJ58</f>
        <v>1.0999999999999999E-2</v>
      </c>
    </row>
    <row r="77" spans="1:33" ht="15" customHeight="1" x14ac:dyDescent="0.25">
      <c r="A77" s="21" t="s">
        <v>630</v>
      </c>
      <c r="B77" s="28" t="s">
        <v>631</v>
      </c>
      <c r="C77" s="37">
        <f>'AEO 2022 36 Raw'!F59</f>
        <v>0.40919499999999998</v>
      </c>
      <c r="D77" s="37">
        <f>'AEO 2022 36 Raw'!G59</f>
        <v>0.46871000000000002</v>
      </c>
      <c r="E77" s="37">
        <f>'AEO 2022 36 Raw'!H59</f>
        <v>0.527223</v>
      </c>
      <c r="F77" s="37">
        <f>'AEO 2022 36 Raw'!I59</f>
        <v>0.58150299999999999</v>
      </c>
      <c r="G77" s="37">
        <f>'AEO 2022 36 Raw'!J59</f>
        <v>0.63341400000000003</v>
      </c>
      <c r="H77" s="37">
        <f>'AEO 2022 36 Raw'!K59</f>
        <v>0.68529200000000001</v>
      </c>
      <c r="I77" s="37">
        <f>'AEO 2022 36 Raw'!L59</f>
        <v>0.73985900000000004</v>
      </c>
      <c r="J77" s="37">
        <f>'AEO 2022 36 Raw'!M59</f>
        <v>0.79568499999999998</v>
      </c>
      <c r="K77" s="37">
        <f>'AEO 2022 36 Raw'!N59</f>
        <v>0.85412200000000005</v>
      </c>
      <c r="L77" s="37">
        <f>'AEO 2022 36 Raw'!O59</f>
        <v>0.91866099999999995</v>
      </c>
      <c r="M77" s="37">
        <f>'AEO 2022 36 Raw'!P59</f>
        <v>0.98749399999999998</v>
      </c>
      <c r="N77" s="37">
        <f>'AEO 2022 36 Raw'!Q59</f>
        <v>1.0670059999999999</v>
      </c>
      <c r="O77" s="37">
        <f>'AEO 2022 36 Raw'!R59</f>
        <v>1.1488849999999999</v>
      </c>
      <c r="P77" s="37">
        <f>'AEO 2022 36 Raw'!S59</f>
        <v>1.237921</v>
      </c>
      <c r="Q77" s="37">
        <f>'AEO 2022 36 Raw'!T59</f>
        <v>1.334646</v>
      </c>
      <c r="R77" s="37">
        <f>'AEO 2022 36 Raw'!U59</f>
        <v>1.4417070000000001</v>
      </c>
      <c r="S77" s="37">
        <f>'AEO 2022 36 Raw'!V59</f>
        <v>1.559958</v>
      </c>
      <c r="T77" s="37">
        <f>'AEO 2022 36 Raw'!W59</f>
        <v>1.692229</v>
      </c>
      <c r="U77" s="37">
        <f>'AEO 2022 36 Raw'!X59</f>
        <v>1.838384</v>
      </c>
      <c r="V77" s="37">
        <f>'AEO 2022 36 Raw'!Y59</f>
        <v>2.0093239999999999</v>
      </c>
      <c r="W77" s="37">
        <f>'AEO 2022 36 Raw'!Z59</f>
        <v>2.199872</v>
      </c>
      <c r="X77" s="37">
        <f>'AEO 2022 36 Raw'!AA59</f>
        <v>2.4185530000000002</v>
      </c>
      <c r="Y77" s="37">
        <f>'AEO 2022 36 Raw'!AB59</f>
        <v>2.669972</v>
      </c>
      <c r="Z77" s="37">
        <f>'AEO 2022 36 Raw'!AC59</f>
        <v>2.9597479999999998</v>
      </c>
      <c r="AA77" s="37">
        <f>'AEO 2022 36 Raw'!AD59</f>
        <v>3.3028309999999999</v>
      </c>
      <c r="AB77" s="37">
        <f>'AEO 2022 36 Raw'!AE59</f>
        <v>3.7176800000000001</v>
      </c>
      <c r="AC77" s="37">
        <f>'AEO 2022 36 Raw'!AF59</f>
        <v>4.2333879999999997</v>
      </c>
      <c r="AD77" s="37">
        <f>'AEO 2022 36 Raw'!AG59</f>
        <v>4.9027209999999997</v>
      </c>
      <c r="AE77" s="37">
        <f>'AEO 2022 36 Raw'!AH59</f>
        <v>5.8385100000000003</v>
      </c>
      <c r="AF77" s="37">
        <f>'AEO 2022 36 Raw'!AI59</f>
        <v>7.258222</v>
      </c>
      <c r="AG77" s="46">
        <f>'AEO 2022 36 Raw'!AJ59</f>
        <v>0.104</v>
      </c>
    </row>
    <row r="78" spans="1:33" ht="15" customHeight="1" x14ac:dyDescent="0.25">
      <c r="A78" s="21" t="s">
        <v>632</v>
      </c>
      <c r="B78" s="28" t="s">
        <v>633</v>
      </c>
      <c r="C78" s="37">
        <f>'AEO 2022 36 Raw'!F60</f>
        <v>1.4697E-2</v>
      </c>
      <c r="D78" s="37">
        <f>'AEO 2022 36 Raw'!G60</f>
        <v>1.6251000000000002E-2</v>
      </c>
      <c r="E78" s="37">
        <f>'AEO 2022 36 Raw'!H60</f>
        <v>1.7507999999999999E-2</v>
      </c>
      <c r="F78" s="37">
        <f>'AEO 2022 36 Raw'!I60</f>
        <v>1.8381000000000002E-2</v>
      </c>
      <c r="G78" s="37">
        <f>'AEO 2022 36 Raw'!J60</f>
        <v>1.8984000000000001E-2</v>
      </c>
      <c r="H78" s="37">
        <f>'AEO 2022 36 Raw'!K60</f>
        <v>1.9408000000000002E-2</v>
      </c>
      <c r="I78" s="37">
        <f>'AEO 2022 36 Raw'!L60</f>
        <v>1.9746E-2</v>
      </c>
      <c r="J78" s="37">
        <f>'AEO 2022 36 Raw'!M60</f>
        <v>1.9942000000000001E-2</v>
      </c>
      <c r="K78" s="37">
        <f>'AEO 2022 36 Raw'!N60</f>
        <v>2.0046000000000001E-2</v>
      </c>
      <c r="L78" s="37">
        <f>'AEO 2022 36 Raw'!O60</f>
        <v>2.0140000000000002E-2</v>
      </c>
      <c r="M78" s="37">
        <f>'AEO 2022 36 Raw'!P60</f>
        <v>2.0174000000000001E-2</v>
      </c>
      <c r="N78" s="37">
        <f>'AEO 2022 36 Raw'!Q60</f>
        <v>2.0258999999999999E-2</v>
      </c>
      <c r="O78" s="37">
        <f>'AEO 2022 36 Raw'!R60</f>
        <v>2.0225E-2</v>
      </c>
      <c r="P78" s="37">
        <f>'AEO 2022 36 Raw'!S60</f>
        <v>2.0166E-2</v>
      </c>
      <c r="Q78" s="37">
        <f>'AEO 2022 36 Raw'!T60</f>
        <v>2.0070999999999999E-2</v>
      </c>
      <c r="R78" s="37">
        <f>'AEO 2022 36 Raw'!U60</f>
        <v>1.9966000000000001E-2</v>
      </c>
      <c r="S78" s="37">
        <f>'AEO 2022 36 Raw'!V60</f>
        <v>1.9838999999999999E-2</v>
      </c>
      <c r="T78" s="37">
        <f>'AEO 2022 36 Raw'!W60</f>
        <v>1.9709000000000001E-2</v>
      </c>
      <c r="U78" s="37">
        <f>'AEO 2022 36 Raw'!X60</f>
        <v>1.9550000000000001E-2</v>
      </c>
      <c r="V78" s="37">
        <f>'AEO 2022 36 Raw'!Y60</f>
        <v>1.9445E-2</v>
      </c>
      <c r="W78" s="37">
        <f>'AEO 2022 36 Raw'!Z60</f>
        <v>1.9304999999999999E-2</v>
      </c>
      <c r="X78" s="37">
        <f>'AEO 2022 36 Raw'!AA60</f>
        <v>1.917E-2</v>
      </c>
      <c r="Y78" s="37">
        <f>'AEO 2022 36 Raw'!AB60</f>
        <v>1.9025E-2</v>
      </c>
      <c r="Z78" s="37">
        <f>'AEO 2022 36 Raw'!AC60</f>
        <v>1.8855E-2</v>
      </c>
      <c r="AA78" s="37">
        <f>'AEO 2022 36 Raw'!AD60</f>
        <v>1.8682000000000001E-2</v>
      </c>
      <c r="AB78" s="37">
        <f>'AEO 2022 36 Raw'!AE60</f>
        <v>1.8509000000000001E-2</v>
      </c>
      <c r="AC78" s="37">
        <f>'AEO 2022 36 Raw'!AF60</f>
        <v>1.8334E-2</v>
      </c>
      <c r="AD78" s="37">
        <f>'AEO 2022 36 Raw'!AG60</f>
        <v>1.8154E-2</v>
      </c>
      <c r="AE78" s="37">
        <f>'AEO 2022 36 Raw'!AH60</f>
        <v>1.7954000000000001E-2</v>
      </c>
      <c r="AF78" s="37">
        <f>'AEO 2022 36 Raw'!AI60</f>
        <v>1.7704000000000001E-2</v>
      </c>
      <c r="AG78" s="46">
        <f>'AEO 2022 36 Raw'!AJ60</f>
        <v>6.0000000000000001E-3</v>
      </c>
    </row>
    <row r="79" spans="1:33" ht="15" customHeight="1" x14ac:dyDescent="0.25">
      <c r="A79" s="21" t="s">
        <v>634</v>
      </c>
      <c r="B79" s="28" t="s">
        <v>635</v>
      </c>
      <c r="C79" s="37">
        <f>'AEO 2022 36 Raw'!F61</f>
        <v>24.178581000000001</v>
      </c>
      <c r="D79" s="37">
        <f>'AEO 2022 36 Raw'!G61</f>
        <v>26.924842999999999</v>
      </c>
      <c r="E79" s="37">
        <f>'AEO 2022 36 Raw'!H61</f>
        <v>29.074096999999998</v>
      </c>
      <c r="F79" s="37">
        <f>'AEO 2022 36 Raw'!I61</f>
        <v>30.763141999999998</v>
      </c>
      <c r="G79" s="37">
        <f>'AEO 2022 36 Raw'!J61</f>
        <v>32.087752999999999</v>
      </c>
      <c r="H79" s="37">
        <f>'AEO 2022 36 Raw'!K61</f>
        <v>33.140427000000003</v>
      </c>
      <c r="I79" s="37">
        <f>'AEO 2022 36 Raw'!L61</f>
        <v>33.983406000000002</v>
      </c>
      <c r="J79" s="37">
        <f>'AEO 2022 36 Raw'!M61</f>
        <v>34.669654999999999</v>
      </c>
      <c r="K79" s="37">
        <f>'AEO 2022 36 Raw'!N61</f>
        <v>35.238093999999997</v>
      </c>
      <c r="L79" s="37">
        <f>'AEO 2022 36 Raw'!O61</f>
        <v>35.719619999999999</v>
      </c>
      <c r="M79" s="37">
        <f>'AEO 2022 36 Raw'!P61</f>
        <v>36.130470000000003</v>
      </c>
      <c r="N79" s="37">
        <f>'AEO 2022 36 Raw'!Q61</f>
        <v>36.483798999999998</v>
      </c>
      <c r="O79" s="37">
        <f>'AEO 2022 36 Raw'!R61</f>
        <v>36.783034999999998</v>
      </c>
      <c r="P79" s="37">
        <f>'AEO 2022 36 Raw'!S61</f>
        <v>37.032639000000003</v>
      </c>
      <c r="Q79" s="37">
        <f>'AEO 2022 36 Raw'!T61</f>
        <v>37.248863</v>
      </c>
      <c r="R79" s="37">
        <f>'AEO 2022 36 Raw'!U61</f>
        <v>37.430058000000002</v>
      </c>
      <c r="S79" s="37">
        <f>'AEO 2022 36 Raw'!V61</f>
        <v>37.571204999999999</v>
      </c>
      <c r="T79" s="37">
        <f>'AEO 2022 36 Raw'!W61</f>
        <v>37.699573999999998</v>
      </c>
      <c r="U79" s="37">
        <f>'AEO 2022 36 Raw'!X61</f>
        <v>37.847202000000003</v>
      </c>
      <c r="V79" s="37">
        <f>'AEO 2022 36 Raw'!Y61</f>
        <v>37.985191</v>
      </c>
      <c r="W79" s="37">
        <f>'AEO 2022 36 Raw'!Z61</f>
        <v>38.116562000000002</v>
      </c>
      <c r="X79" s="37">
        <f>'AEO 2022 36 Raw'!AA61</f>
        <v>38.244179000000003</v>
      </c>
      <c r="Y79" s="37">
        <f>'AEO 2022 36 Raw'!AB61</f>
        <v>38.367130000000003</v>
      </c>
      <c r="Z79" s="37">
        <f>'AEO 2022 36 Raw'!AC61</f>
        <v>38.485534999999999</v>
      </c>
      <c r="AA79" s="37">
        <f>'AEO 2022 36 Raw'!AD61</f>
        <v>38.60136</v>
      </c>
      <c r="AB79" s="37">
        <f>'AEO 2022 36 Raw'!AE61</f>
        <v>38.716251</v>
      </c>
      <c r="AC79" s="37">
        <f>'AEO 2022 36 Raw'!AF61</f>
        <v>38.829079</v>
      </c>
      <c r="AD79" s="37">
        <f>'AEO 2022 36 Raw'!AG61</f>
        <v>38.938384999999997</v>
      </c>
      <c r="AE79" s="37">
        <f>'AEO 2022 36 Raw'!AH61</f>
        <v>39.049194</v>
      </c>
      <c r="AF79" s="37">
        <f>'AEO 2022 36 Raw'!AI61</f>
        <v>39.16433</v>
      </c>
      <c r="AG79" s="46">
        <f>'AEO 2022 36 Raw'!AJ61</f>
        <v>1.7000000000000001E-2</v>
      </c>
    </row>
    <row r="80" spans="1:33" ht="15" customHeight="1" x14ac:dyDescent="0.25">
      <c r="A80" s="21" t="s">
        <v>636</v>
      </c>
      <c r="B80" s="28" t="s">
        <v>621</v>
      </c>
      <c r="C80" s="37">
        <f>'AEO 2022 36 Raw'!F62</f>
        <v>0</v>
      </c>
      <c r="D80" s="37">
        <f>'AEO 2022 36 Raw'!G62</f>
        <v>0</v>
      </c>
      <c r="E80" s="37">
        <f>'AEO 2022 36 Raw'!H62</f>
        <v>0</v>
      </c>
      <c r="F80" s="37">
        <f>'AEO 2022 36 Raw'!I62</f>
        <v>0</v>
      </c>
      <c r="G80" s="37">
        <f>'AEO 2022 36 Raw'!J62</f>
        <v>0</v>
      </c>
      <c r="H80" s="37">
        <f>'AEO 2022 36 Raw'!K62</f>
        <v>0</v>
      </c>
      <c r="I80" s="37">
        <f>'AEO 2022 36 Raw'!L62</f>
        <v>0</v>
      </c>
      <c r="J80" s="37">
        <f>'AEO 2022 36 Raw'!M62</f>
        <v>0</v>
      </c>
      <c r="K80" s="37">
        <f>'AEO 2022 36 Raw'!N62</f>
        <v>0</v>
      </c>
      <c r="L80" s="37">
        <f>'AEO 2022 36 Raw'!O62</f>
        <v>0</v>
      </c>
      <c r="M80" s="37">
        <f>'AEO 2022 36 Raw'!P62</f>
        <v>0</v>
      </c>
      <c r="N80" s="37">
        <f>'AEO 2022 36 Raw'!Q62</f>
        <v>0</v>
      </c>
      <c r="O80" s="37">
        <f>'AEO 2022 36 Raw'!R62</f>
        <v>0</v>
      </c>
      <c r="P80" s="37">
        <f>'AEO 2022 36 Raw'!S62</f>
        <v>0</v>
      </c>
      <c r="Q80" s="37">
        <f>'AEO 2022 36 Raw'!T62</f>
        <v>0</v>
      </c>
      <c r="R80" s="37">
        <f>'AEO 2022 36 Raw'!U62</f>
        <v>0</v>
      </c>
      <c r="S80" s="37">
        <f>'AEO 2022 36 Raw'!V62</f>
        <v>0</v>
      </c>
      <c r="T80" s="37">
        <f>'AEO 2022 36 Raw'!W62</f>
        <v>0</v>
      </c>
      <c r="U80" s="37">
        <f>'AEO 2022 36 Raw'!X62</f>
        <v>0</v>
      </c>
      <c r="V80" s="37">
        <f>'AEO 2022 36 Raw'!Y62</f>
        <v>0</v>
      </c>
      <c r="W80" s="37">
        <f>'AEO 2022 36 Raw'!Z62</f>
        <v>0</v>
      </c>
      <c r="X80" s="37">
        <f>'AEO 2022 36 Raw'!AA62</f>
        <v>0</v>
      </c>
      <c r="Y80" s="37">
        <f>'AEO 2022 36 Raw'!AB62</f>
        <v>0</v>
      </c>
      <c r="Z80" s="37">
        <f>'AEO 2022 36 Raw'!AC62</f>
        <v>0</v>
      </c>
      <c r="AA80" s="37">
        <f>'AEO 2022 36 Raw'!AD62</f>
        <v>0</v>
      </c>
      <c r="AB80" s="37">
        <f>'AEO 2022 36 Raw'!AE62</f>
        <v>0</v>
      </c>
      <c r="AC80" s="37">
        <f>'AEO 2022 36 Raw'!AF62</f>
        <v>0</v>
      </c>
      <c r="AD80" s="37">
        <f>'AEO 2022 36 Raw'!AG62</f>
        <v>0</v>
      </c>
      <c r="AE80" s="37">
        <f>'AEO 2022 36 Raw'!AH62</f>
        <v>0</v>
      </c>
      <c r="AF80" s="37">
        <f>'AEO 2022 36 Raw'!AI62</f>
        <v>0</v>
      </c>
      <c r="AG80" s="46" t="str">
        <f>'AEO 2022 36 Raw'!AJ62</f>
        <v>- -</v>
      </c>
    </row>
    <row r="81" spans="1:33" ht="15" customHeight="1" x14ac:dyDescent="0.25">
      <c r="A81" s="21" t="s">
        <v>637</v>
      </c>
      <c r="B81" s="28" t="s">
        <v>623</v>
      </c>
      <c r="C81" s="37">
        <f>'AEO 2022 36 Raw'!F63</f>
        <v>0</v>
      </c>
      <c r="D81" s="37">
        <f>'AEO 2022 36 Raw'!G63</f>
        <v>0</v>
      </c>
      <c r="E81" s="37">
        <f>'AEO 2022 36 Raw'!H63</f>
        <v>0</v>
      </c>
      <c r="F81" s="37">
        <f>'AEO 2022 36 Raw'!I63</f>
        <v>0</v>
      </c>
      <c r="G81" s="37">
        <f>'AEO 2022 36 Raw'!J63</f>
        <v>0</v>
      </c>
      <c r="H81" s="37">
        <f>'AEO 2022 36 Raw'!K63</f>
        <v>0</v>
      </c>
      <c r="I81" s="37">
        <f>'AEO 2022 36 Raw'!L63</f>
        <v>0</v>
      </c>
      <c r="J81" s="37">
        <f>'AEO 2022 36 Raw'!M63</f>
        <v>0</v>
      </c>
      <c r="K81" s="37">
        <f>'AEO 2022 36 Raw'!N63</f>
        <v>0</v>
      </c>
      <c r="L81" s="37">
        <f>'AEO 2022 36 Raw'!O63</f>
        <v>0</v>
      </c>
      <c r="M81" s="37">
        <f>'AEO 2022 36 Raw'!P63</f>
        <v>0</v>
      </c>
      <c r="N81" s="37">
        <f>'AEO 2022 36 Raw'!Q63</f>
        <v>0</v>
      </c>
      <c r="O81" s="37">
        <f>'AEO 2022 36 Raw'!R63</f>
        <v>0</v>
      </c>
      <c r="P81" s="37">
        <f>'AEO 2022 36 Raw'!S63</f>
        <v>0</v>
      </c>
      <c r="Q81" s="37">
        <f>'AEO 2022 36 Raw'!T63</f>
        <v>0</v>
      </c>
      <c r="R81" s="37">
        <f>'AEO 2022 36 Raw'!U63</f>
        <v>0</v>
      </c>
      <c r="S81" s="37">
        <f>'AEO 2022 36 Raw'!V63</f>
        <v>0</v>
      </c>
      <c r="T81" s="37">
        <f>'AEO 2022 36 Raw'!W63</f>
        <v>0</v>
      </c>
      <c r="U81" s="37">
        <f>'AEO 2022 36 Raw'!X63</f>
        <v>0</v>
      </c>
      <c r="V81" s="37">
        <f>'AEO 2022 36 Raw'!Y63</f>
        <v>0</v>
      </c>
      <c r="W81" s="37">
        <f>'AEO 2022 36 Raw'!Z63</f>
        <v>0</v>
      </c>
      <c r="X81" s="37">
        <f>'AEO 2022 36 Raw'!AA63</f>
        <v>0</v>
      </c>
      <c r="Y81" s="37">
        <f>'AEO 2022 36 Raw'!AB63</f>
        <v>0</v>
      </c>
      <c r="Z81" s="37">
        <f>'AEO 2022 36 Raw'!AC63</f>
        <v>0</v>
      </c>
      <c r="AA81" s="37">
        <f>'AEO 2022 36 Raw'!AD63</f>
        <v>0</v>
      </c>
      <c r="AB81" s="37">
        <f>'AEO 2022 36 Raw'!AE63</f>
        <v>0</v>
      </c>
      <c r="AC81" s="37">
        <f>'AEO 2022 36 Raw'!AF63</f>
        <v>0</v>
      </c>
      <c r="AD81" s="37">
        <f>'AEO 2022 36 Raw'!AG63</f>
        <v>0</v>
      </c>
      <c r="AE81" s="37">
        <f>'AEO 2022 36 Raw'!AH63</f>
        <v>0</v>
      </c>
      <c r="AF81" s="37">
        <f>'AEO 2022 36 Raw'!AI63</f>
        <v>0</v>
      </c>
      <c r="AG81" s="46" t="str">
        <f>'AEO 2022 36 Raw'!AJ63</f>
        <v>- -</v>
      </c>
    </row>
    <row r="82" spans="1:33" ht="15" customHeight="1" x14ac:dyDescent="0.25">
      <c r="A82" s="21" t="s">
        <v>638</v>
      </c>
      <c r="B82" s="28" t="s">
        <v>625</v>
      </c>
      <c r="C82" s="37">
        <f>'AEO 2022 36 Raw'!F64</f>
        <v>24.178581000000001</v>
      </c>
      <c r="D82" s="37">
        <f>'AEO 2022 36 Raw'!G64</f>
        <v>26.924842999999999</v>
      </c>
      <c r="E82" s="37">
        <f>'AEO 2022 36 Raw'!H64</f>
        <v>29.074096999999998</v>
      </c>
      <c r="F82" s="37">
        <f>'AEO 2022 36 Raw'!I64</f>
        <v>30.763141999999998</v>
      </c>
      <c r="G82" s="37">
        <f>'AEO 2022 36 Raw'!J64</f>
        <v>32.087752999999999</v>
      </c>
      <c r="H82" s="37">
        <f>'AEO 2022 36 Raw'!K64</f>
        <v>33.140427000000003</v>
      </c>
      <c r="I82" s="37">
        <f>'AEO 2022 36 Raw'!L64</f>
        <v>33.983406000000002</v>
      </c>
      <c r="J82" s="37">
        <f>'AEO 2022 36 Raw'!M64</f>
        <v>34.669654999999999</v>
      </c>
      <c r="K82" s="37">
        <f>'AEO 2022 36 Raw'!N64</f>
        <v>35.238093999999997</v>
      </c>
      <c r="L82" s="37">
        <f>'AEO 2022 36 Raw'!O64</f>
        <v>35.719619999999999</v>
      </c>
      <c r="M82" s="37">
        <f>'AEO 2022 36 Raw'!P64</f>
        <v>36.130470000000003</v>
      </c>
      <c r="N82" s="37">
        <f>'AEO 2022 36 Raw'!Q64</f>
        <v>36.483798999999998</v>
      </c>
      <c r="O82" s="37">
        <f>'AEO 2022 36 Raw'!R64</f>
        <v>36.783034999999998</v>
      </c>
      <c r="P82" s="37">
        <f>'AEO 2022 36 Raw'!S64</f>
        <v>37.032639000000003</v>
      </c>
      <c r="Q82" s="37">
        <f>'AEO 2022 36 Raw'!T64</f>
        <v>37.248863</v>
      </c>
      <c r="R82" s="37">
        <f>'AEO 2022 36 Raw'!U64</f>
        <v>37.430058000000002</v>
      </c>
      <c r="S82" s="37">
        <f>'AEO 2022 36 Raw'!V64</f>
        <v>37.571204999999999</v>
      </c>
      <c r="T82" s="37">
        <f>'AEO 2022 36 Raw'!W64</f>
        <v>37.699573999999998</v>
      </c>
      <c r="U82" s="37">
        <f>'AEO 2022 36 Raw'!X64</f>
        <v>37.847202000000003</v>
      </c>
      <c r="V82" s="37">
        <f>'AEO 2022 36 Raw'!Y64</f>
        <v>37.985191</v>
      </c>
      <c r="W82" s="37">
        <f>'AEO 2022 36 Raw'!Z64</f>
        <v>38.116562000000002</v>
      </c>
      <c r="X82" s="37">
        <f>'AEO 2022 36 Raw'!AA64</f>
        <v>38.244179000000003</v>
      </c>
      <c r="Y82" s="37">
        <f>'AEO 2022 36 Raw'!AB64</f>
        <v>38.367130000000003</v>
      </c>
      <c r="Z82" s="37">
        <f>'AEO 2022 36 Raw'!AC64</f>
        <v>38.485534999999999</v>
      </c>
      <c r="AA82" s="37">
        <f>'AEO 2022 36 Raw'!AD64</f>
        <v>38.60136</v>
      </c>
      <c r="AB82" s="37">
        <f>'AEO 2022 36 Raw'!AE64</f>
        <v>38.716251</v>
      </c>
      <c r="AC82" s="37">
        <f>'AEO 2022 36 Raw'!AF64</f>
        <v>38.829079</v>
      </c>
      <c r="AD82" s="37">
        <f>'AEO 2022 36 Raw'!AG64</f>
        <v>38.938384999999997</v>
      </c>
      <c r="AE82" s="37">
        <f>'AEO 2022 36 Raw'!AH64</f>
        <v>39.049194</v>
      </c>
      <c r="AF82" s="37">
        <f>'AEO 2022 36 Raw'!AI64</f>
        <v>39.16433</v>
      </c>
      <c r="AG82" s="46">
        <f>'AEO 2022 36 Raw'!AJ64</f>
        <v>1.7000000000000001E-2</v>
      </c>
    </row>
    <row r="83" spans="1:33" ht="15" customHeight="1" x14ac:dyDescent="0.25">
      <c r="A83" s="21" t="s">
        <v>639</v>
      </c>
      <c r="B83" s="28" t="s">
        <v>627</v>
      </c>
      <c r="C83" s="37">
        <f>'AEO 2022 36 Raw'!F65</f>
        <v>0</v>
      </c>
      <c r="D83" s="37">
        <f>'AEO 2022 36 Raw'!G65</f>
        <v>0</v>
      </c>
      <c r="E83" s="37">
        <f>'AEO 2022 36 Raw'!H65</f>
        <v>0</v>
      </c>
      <c r="F83" s="37">
        <f>'AEO 2022 36 Raw'!I65</f>
        <v>0</v>
      </c>
      <c r="G83" s="37">
        <f>'AEO 2022 36 Raw'!J65</f>
        <v>0</v>
      </c>
      <c r="H83" s="37">
        <f>'AEO 2022 36 Raw'!K65</f>
        <v>0</v>
      </c>
      <c r="I83" s="37">
        <f>'AEO 2022 36 Raw'!L65</f>
        <v>0</v>
      </c>
      <c r="J83" s="37">
        <f>'AEO 2022 36 Raw'!M65</f>
        <v>0</v>
      </c>
      <c r="K83" s="37">
        <f>'AEO 2022 36 Raw'!N65</f>
        <v>0</v>
      </c>
      <c r="L83" s="37">
        <f>'AEO 2022 36 Raw'!O65</f>
        <v>0</v>
      </c>
      <c r="M83" s="37">
        <f>'AEO 2022 36 Raw'!P65</f>
        <v>0</v>
      </c>
      <c r="N83" s="37">
        <f>'AEO 2022 36 Raw'!Q65</f>
        <v>0</v>
      </c>
      <c r="O83" s="37">
        <f>'AEO 2022 36 Raw'!R65</f>
        <v>0</v>
      </c>
      <c r="P83" s="37">
        <f>'AEO 2022 36 Raw'!S65</f>
        <v>0</v>
      </c>
      <c r="Q83" s="37">
        <f>'AEO 2022 36 Raw'!T65</f>
        <v>0</v>
      </c>
      <c r="R83" s="37">
        <f>'AEO 2022 36 Raw'!U65</f>
        <v>0</v>
      </c>
      <c r="S83" s="37">
        <f>'AEO 2022 36 Raw'!V65</f>
        <v>0</v>
      </c>
      <c r="T83" s="37">
        <f>'AEO 2022 36 Raw'!W65</f>
        <v>0</v>
      </c>
      <c r="U83" s="37">
        <f>'AEO 2022 36 Raw'!X65</f>
        <v>0</v>
      </c>
      <c r="V83" s="37">
        <f>'AEO 2022 36 Raw'!Y65</f>
        <v>0</v>
      </c>
      <c r="W83" s="37">
        <f>'AEO 2022 36 Raw'!Z65</f>
        <v>0</v>
      </c>
      <c r="X83" s="37">
        <f>'AEO 2022 36 Raw'!AA65</f>
        <v>0</v>
      </c>
      <c r="Y83" s="37">
        <f>'AEO 2022 36 Raw'!AB65</f>
        <v>0</v>
      </c>
      <c r="Z83" s="37">
        <f>'AEO 2022 36 Raw'!AC65</f>
        <v>0</v>
      </c>
      <c r="AA83" s="37">
        <f>'AEO 2022 36 Raw'!AD65</f>
        <v>0</v>
      </c>
      <c r="AB83" s="37">
        <f>'AEO 2022 36 Raw'!AE65</f>
        <v>0</v>
      </c>
      <c r="AC83" s="37">
        <f>'AEO 2022 36 Raw'!AF65</f>
        <v>0</v>
      </c>
      <c r="AD83" s="37">
        <f>'AEO 2022 36 Raw'!AG65</f>
        <v>0</v>
      </c>
      <c r="AE83" s="37">
        <f>'AEO 2022 36 Raw'!AH65</f>
        <v>0</v>
      </c>
      <c r="AF83" s="37">
        <f>'AEO 2022 36 Raw'!AI65</f>
        <v>0</v>
      </c>
      <c r="AG83" s="46" t="str">
        <f>'AEO 2022 36 Raw'!AJ65</f>
        <v>- -</v>
      </c>
    </row>
    <row r="84" spans="1:33" ht="15" customHeight="1" x14ac:dyDescent="0.25">
      <c r="A84" s="21" t="s">
        <v>640</v>
      </c>
      <c r="B84" s="28" t="s">
        <v>629</v>
      </c>
      <c r="C84" s="37">
        <f>'AEO 2022 36 Raw'!F66</f>
        <v>0</v>
      </c>
      <c r="D84" s="37">
        <f>'AEO 2022 36 Raw'!G66</f>
        <v>0</v>
      </c>
      <c r="E84" s="37">
        <f>'AEO 2022 36 Raw'!H66</f>
        <v>0</v>
      </c>
      <c r="F84" s="37">
        <f>'AEO 2022 36 Raw'!I66</f>
        <v>0</v>
      </c>
      <c r="G84" s="37">
        <f>'AEO 2022 36 Raw'!J66</f>
        <v>0</v>
      </c>
      <c r="H84" s="37">
        <f>'AEO 2022 36 Raw'!K66</f>
        <v>0</v>
      </c>
      <c r="I84" s="37">
        <f>'AEO 2022 36 Raw'!L66</f>
        <v>0</v>
      </c>
      <c r="J84" s="37">
        <f>'AEO 2022 36 Raw'!M66</f>
        <v>0</v>
      </c>
      <c r="K84" s="37">
        <f>'AEO 2022 36 Raw'!N66</f>
        <v>0</v>
      </c>
      <c r="L84" s="37">
        <f>'AEO 2022 36 Raw'!O66</f>
        <v>0</v>
      </c>
      <c r="M84" s="37">
        <f>'AEO 2022 36 Raw'!P66</f>
        <v>0</v>
      </c>
      <c r="N84" s="37">
        <f>'AEO 2022 36 Raw'!Q66</f>
        <v>0</v>
      </c>
      <c r="O84" s="37">
        <f>'AEO 2022 36 Raw'!R66</f>
        <v>0</v>
      </c>
      <c r="P84" s="37">
        <f>'AEO 2022 36 Raw'!S66</f>
        <v>0</v>
      </c>
      <c r="Q84" s="37">
        <f>'AEO 2022 36 Raw'!T66</f>
        <v>0</v>
      </c>
      <c r="R84" s="37">
        <f>'AEO 2022 36 Raw'!U66</f>
        <v>0</v>
      </c>
      <c r="S84" s="37">
        <f>'AEO 2022 36 Raw'!V66</f>
        <v>0</v>
      </c>
      <c r="T84" s="37">
        <f>'AEO 2022 36 Raw'!W66</f>
        <v>0</v>
      </c>
      <c r="U84" s="37">
        <f>'AEO 2022 36 Raw'!X66</f>
        <v>0</v>
      </c>
      <c r="V84" s="37">
        <f>'AEO 2022 36 Raw'!Y66</f>
        <v>0</v>
      </c>
      <c r="W84" s="37">
        <f>'AEO 2022 36 Raw'!Z66</f>
        <v>0</v>
      </c>
      <c r="X84" s="37">
        <f>'AEO 2022 36 Raw'!AA66</f>
        <v>0</v>
      </c>
      <c r="Y84" s="37">
        <f>'AEO 2022 36 Raw'!AB66</f>
        <v>0</v>
      </c>
      <c r="Z84" s="37">
        <f>'AEO 2022 36 Raw'!AC66</f>
        <v>0</v>
      </c>
      <c r="AA84" s="37">
        <f>'AEO 2022 36 Raw'!AD66</f>
        <v>0</v>
      </c>
      <c r="AB84" s="37">
        <f>'AEO 2022 36 Raw'!AE66</f>
        <v>0</v>
      </c>
      <c r="AC84" s="37">
        <f>'AEO 2022 36 Raw'!AF66</f>
        <v>0</v>
      </c>
      <c r="AD84" s="37">
        <f>'AEO 2022 36 Raw'!AG66</f>
        <v>0</v>
      </c>
      <c r="AE84" s="37">
        <f>'AEO 2022 36 Raw'!AH66</f>
        <v>0</v>
      </c>
      <c r="AF84" s="37">
        <f>'AEO 2022 36 Raw'!AI66</f>
        <v>0</v>
      </c>
      <c r="AG84" s="46" t="str">
        <f>'AEO 2022 36 Raw'!AJ66</f>
        <v>- -</v>
      </c>
    </row>
    <row r="85" spans="1:33" ht="15" customHeight="1" x14ac:dyDescent="0.25">
      <c r="A85" s="21" t="s">
        <v>641</v>
      </c>
      <c r="B85" s="28" t="s">
        <v>631</v>
      </c>
      <c r="C85" s="37">
        <f>'AEO 2022 36 Raw'!F67</f>
        <v>0</v>
      </c>
      <c r="D85" s="37">
        <f>'AEO 2022 36 Raw'!G67</f>
        <v>0</v>
      </c>
      <c r="E85" s="37">
        <f>'AEO 2022 36 Raw'!H67</f>
        <v>0</v>
      </c>
      <c r="F85" s="37">
        <f>'AEO 2022 36 Raw'!I67</f>
        <v>0</v>
      </c>
      <c r="G85" s="37">
        <f>'AEO 2022 36 Raw'!J67</f>
        <v>0</v>
      </c>
      <c r="H85" s="37">
        <f>'AEO 2022 36 Raw'!K67</f>
        <v>0</v>
      </c>
      <c r="I85" s="37">
        <f>'AEO 2022 36 Raw'!L67</f>
        <v>0</v>
      </c>
      <c r="J85" s="37">
        <f>'AEO 2022 36 Raw'!M67</f>
        <v>0</v>
      </c>
      <c r="K85" s="37">
        <f>'AEO 2022 36 Raw'!N67</f>
        <v>0</v>
      </c>
      <c r="L85" s="37">
        <f>'AEO 2022 36 Raw'!O67</f>
        <v>0</v>
      </c>
      <c r="M85" s="37">
        <f>'AEO 2022 36 Raw'!P67</f>
        <v>0</v>
      </c>
      <c r="N85" s="37">
        <f>'AEO 2022 36 Raw'!Q67</f>
        <v>0</v>
      </c>
      <c r="O85" s="37">
        <f>'AEO 2022 36 Raw'!R67</f>
        <v>0</v>
      </c>
      <c r="P85" s="37">
        <f>'AEO 2022 36 Raw'!S67</f>
        <v>0</v>
      </c>
      <c r="Q85" s="37">
        <f>'AEO 2022 36 Raw'!T67</f>
        <v>0</v>
      </c>
      <c r="R85" s="37">
        <f>'AEO 2022 36 Raw'!U67</f>
        <v>0</v>
      </c>
      <c r="S85" s="37">
        <f>'AEO 2022 36 Raw'!V67</f>
        <v>0</v>
      </c>
      <c r="T85" s="37">
        <f>'AEO 2022 36 Raw'!W67</f>
        <v>0</v>
      </c>
      <c r="U85" s="37">
        <f>'AEO 2022 36 Raw'!X67</f>
        <v>0</v>
      </c>
      <c r="V85" s="37">
        <f>'AEO 2022 36 Raw'!Y67</f>
        <v>0</v>
      </c>
      <c r="W85" s="37">
        <f>'AEO 2022 36 Raw'!Z67</f>
        <v>0</v>
      </c>
      <c r="X85" s="37">
        <f>'AEO 2022 36 Raw'!AA67</f>
        <v>0</v>
      </c>
      <c r="Y85" s="37">
        <f>'AEO 2022 36 Raw'!AB67</f>
        <v>0</v>
      </c>
      <c r="Z85" s="37">
        <f>'AEO 2022 36 Raw'!AC67</f>
        <v>0</v>
      </c>
      <c r="AA85" s="37">
        <f>'AEO 2022 36 Raw'!AD67</f>
        <v>0</v>
      </c>
      <c r="AB85" s="37">
        <f>'AEO 2022 36 Raw'!AE67</f>
        <v>0</v>
      </c>
      <c r="AC85" s="37">
        <f>'AEO 2022 36 Raw'!AF67</f>
        <v>0</v>
      </c>
      <c r="AD85" s="37">
        <f>'AEO 2022 36 Raw'!AG67</f>
        <v>0</v>
      </c>
      <c r="AE85" s="37">
        <f>'AEO 2022 36 Raw'!AH67</f>
        <v>0</v>
      </c>
      <c r="AF85" s="37">
        <f>'AEO 2022 36 Raw'!AI67</f>
        <v>0</v>
      </c>
      <c r="AG85" s="46" t="str">
        <f>'AEO 2022 36 Raw'!AJ67</f>
        <v>- -</v>
      </c>
    </row>
    <row r="86" spans="1:33" ht="15" customHeight="1" x14ac:dyDescent="0.25">
      <c r="A86" s="21" t="s">
        <v>642</v>
      </c>
      <c r="B86" s="28" t="s">
        <v>633</v>
      </c>
      <c r="C86" s="37">
        <f>'AEO 2022 36 Raw'!F68</f>
        <v>0</v>
      </c>
      <c r="D86" s="37">
        <f>'AEO 2022 36 Raw'!G68</f>
        <v>0</v>
      </c>
      <c r="E86" s="37">
        <f>'AEO 2022 36 Raw'!H68</f>
        <v>0</v>
      </c>
      <c r="F86" s="37">
        <f>'AEO 2022 36 Raw'!I68</f>
        <v>0</v>
      </c>
      <c r="G86" s="37">
        <f>'AEO 2022 36 Raw'!J68</f>
        <v>0</v>
      </c>
      <c r="H86" s="37">
        <f>'AEO 2022 36 Raw'!K68</f>
        <v>0</v>
      </c>
      <c r="I86" s="37">
        <f>'AEO 2022 36 Raw'!L68</f>
        <v>0</v>
      </c>
      <c r="J86" s="37">
        <f>'AEO 2022 36 Raw'!M68</f>
        <v>0</v>
      </c>
      <c r="K86" s="37">
        <f>'AEO 2022 36 Raw'!N68</f>
        <v>0</v>
      </c>
      <c r="L86" s="37">
        <f>'AEO 2022 36 Raw'!O68</f>
        <v>0</v>
      </c>
      <c r="M86" s="37">
        <f>'AEO 2022 36 Raw'!P68</f>
        <v>0</v>
      </c>
      <c r="N86" s="37">
        <f>'AEO 2022 36 Raw'!Q68</f>
        <v>0</v>
      </c>
      <c r="O86" s="37">
        <f>'AEO 2022 36 Raw'!R68</f>
        <v>0</v>
      </c>
      <c r="P86" s="37">
        <f>'AEO 2022 36 Raw'!S68</f>
        <v>0</v>
      </c>
      <c r="Q86" s="37">
        <f>'AEO 2022 36 Raw'!T68</f>
        <v>0</v>
      </c>
      <c r="R86" s="37">
        <f>'AEO 2022 36 Raw'!U68</f>
        <v>0</v>
      </c>
      <c r="S86" s="37">
        <f>'AEO 2022 36 Raw'!V68</f>
        <v>0</v>
      </c>
      <c r="T86" s="37">
        <f>'AEO 2022 36 Raw'!W68</f>
        <v>0</v>
      </c>
      <c r="U86" s="37">
        <f>'AEO 2022 36 Raw'!X68</f>
        <v>0</v>
      </c>
      <c r="V86" s="37">
        <f>'AEO 2022 36 Raw'!Y68</f>
        <v>0</v>
      </c>
      <c r="W86" s="37">
        <f>'AEO 2022 36 Raw'!Z68</f>
        <v>0</v>
      </c>
      <c r="X86" s="37">
        <f>'AEO 2022 36 Raw'!AA68</f>
        <v>0</v>
      </c>
      <c r="Y86" s="37">
        <f>'AEO 2022 36 Raw'!AB68</f>
        <v>0</v>
      </c>
      <c r="Z86" s="37">
        <f>'AEO 2022 36 Raw'!AC68</f>
        <v>0</v>
      </c>
      <c r="AA86" s="37">
        <f>'AEO 2022 36 Raw'!AD68</f>
        <v>0</v>
      </c>
      <c r="AB86" s="37">
        <f>'AEO 2022 36 Raw'!AE68</f>
        <v>0</v>
      </c>
      <c r="AC86" s="37">
        <f>'AEO 2022 36 Raw'!AF68</f>
        <v>0</v>
      </c>
      <c r="AD86" s="37">
        <f>'AEO 2022 36 Raw'!AG68</f>
        <v>0</v>
      </c>
      <c r="AE86" s="37">
        <f>'AEO 2022 36 Raw'!AH68</f>
        <v>0</v>
      </c>
      <c r="AF86" s="37">
        <f>'AEO 2022 36 Raw'!AI68</f>
        <v>0</v>
      </c>
      <c r="AG86" s="46" t="str">
        <f>'AEO 2022 36 Raw'!AJ68</f>
        <v>- -</v>
      </c>
    </row>
    <row r="87" spans="1:33" ht="15" customHeight="1" x14ac:dyDescent="0.25">
      <c r="A87" s="21" t="s">
        <v>643</v>
      </c>
      <c r="B87" s="28" t="s">
        <v>644</v>
      </c>
      <c r="C87" s="37">
        <f>'AEO 2022 36 Raw'!F69</f>
        <v>76.004249999999999</v>
      </c>
      <c r="D87" s="37">
        <f>'AEO 2022 36 Raw'!G69</f>
        <v>90.584778</v>
      </c>
      <c r="E87" s="37">
        <f>'AEO 2022 36 Raw'!H69</f>
        <v>95.595496999999995</v>
      </c>
      <c r="F87" s="37">
        <f>'AEO 2022 36 Raw'!I69</f>
        <v>96.881202999999999</v>
      </c>
      <c r="G87" s="37">
        <f>'AEO 2022 36 Raw'!J69</f>
        <v>96.912132</v>
      </c>
      <c r="H87" s="37">
        <f>'AEO 2022 36 Raw'!K69</f>
        <v>96.384124999999997</v>
      </c>
      <c r="I87" s="37">
        <f>'AEO 2022 36 Raw'!L69</f>
        <v>95.658812999999995</v>
      </c>
      <c r="J87" s="37">
        <f>'AEO 2022 36 Raw'!M69</f>
        <v>94.939873000000006</v>
      </c>
      <c r="K87" s="37">
        <f>'AEO 2022 36 Raw'!N69</f>
        <v>94.221725000000006</v>
      </c>
      <c r="L87" s="37">
        <f>'AEO 2022 36 Raw'!O69</f>
        <v>93.487572</v>
      </c>
      <c r="M87" s="37">
        <f>'AEO 2022 36 Raw'!P69</f>
        <v>92.748778999999999</v>
      </c>
      <c r="N87" s="37">
        <f>'AEO 2022 36 Raw'!Q69</f>
        <v>92.077988000000005</v>
      </c>
      <c r="O87" s="37">
        <f>'AEO 2022 36 Raw'!R69</f>
        <v>91.514435000000006</v>
      </c>
      <c r="P87" s="37">
        <f>'AEO 2022 36 Raw'!S69</f>
        <v>91.065262000000004</v>
      </c>
      <c r="Q87" s="37">
        <f>'AEO 2022 36 Raw'!T69</f>
        <v>90.663016999999996</v>
      </c>
      <c r="R87" s="37">
        <f>'AEO 2022 36 Raw'!U69</f>
        <v>90.385993999999997</v>
      </c>
      <c r="S87" s="37">
        <f>'AEO 2022 36 Raw'!V69</f>
        <v>90.364883000000006</v>
      </c>
      <c r="T87" s="37">
        <f>'AEO 2022 36 Raw'!W69</f>
        <v>90.293182000000002</v>
      </c>
      <c r="U87" s="37">
        <f>'AEO 2022 36 Raw'!X69</f>
        <v>89.853370999999996</v>
      </c>
      <c r="V87" s="37">
        <f>'AEO 2022 36 Raw'!Y69</f>
        <v>89.406929000000005</v>
      </c>
      <c r="W87" s="37">
        <f>'AEO 2022 36 Raw'!Z69</f>
        <v>88.892707999999999</v>
      </c>
      <c r="X87" s="37">
        <f>'AEO 2022 36 Raw'!AA69</f>
        <v>88.349616999999995</v>
      </c>
      <c r="Y87" s="37">
        <f>'AEO 2022 36 Raw'!AB69</f>
        <v>87.795708000000005</v>
      </c>
      <c r="Z87" s="37">
        <f>'AEO 2022 36 Raw'!AC69</f>
        <v>87.232451999999995</v>
      </c>
      <c r="AA87" s="37">
        <f>'AEO 2022 36 Raw'!AD69</f>
        <v>86.669685000000001</v>
      </c>
      <c r="AB87" s="37">
        <f>'AEO 2022 36 Raw'!AE69</f>
        <v>86.110457999999994</v>
      </c>
      <c r="AC87" s="37">
        <f>'AEO 2022 36 Raw'!AF69</f>
        <v>85.530379999999994</v>
      </c>
      <c r="AD87" s="37">
        <f>'AEO 2022 36 Raw'!AG69</f>
        <v>84.934639000000004</v>
      </c>
      <c r="AE87" s="37">
        <f>'AEO 2022 36 Raw'!AH69</f>
        <v>84.324180999999996</v>
      </c>
      <c r="AF87" s="37">
        <f>'AEO 2022 36 Raw'!AI69</f>
        <v>83.708008000000007</v>
      </c>
      <c r="AG87" s="46">
        <f>'AEO 2022 36 Raw'!AJ69</f>
        <v>3.0000000000000001E-3</v>
      </c>
    </row>
    <row r="88" spans="1:33" ht="15" customHeight="1" x14ac:dyDescent="0.25">
      <c r="A88" s="21" t="s">
        <v>645</v>
      </c>
      <c r="B88" s="28" t="s">
        <v>621</v>
      </c>
      <c r="C88" s="37">
        <f>'AEO 2022 36 Raw'!F70</f>
        <v>4.5475580000000004</v>
      </c>
      <c r="D88" s="37">
        <f>'AEO 2022 36 Raw'!G70</f>
        <v>5.4199539999999997</v>
      </c>
      <c r="E88" s="37">
        <f>'AEO 2022 36 Raw'!H70</f>
        <v>5.71976</v>
      </c>
      <c r="F88" s="37">
        <f>'AEO 2022 36 Raw'!I70</f>
        <v>5.7966879999999996</v>
      </c>
      <c r="G88" s="37">
        <f>'AEO 2022 36 Raw'!J70</f>
        <v>5.7985379999999997</v>
      </c>
      <c r="H88" s="37">
        <f>'AEO 2022 36 Raw'!K70</f>
        <v>5.7669459999999999</v>
      </c>
      <c r="I88" s="37">
        <f>'AEO 2022 36 Raw'!L70</f>
        <v>5.7235480000000001</v>
      </c>
      <c r="J88" s="37">
        <f>'AEO 2022 36 Raw'!M70</f>
        <v>5.6805320000000004</v>
      </c>
      <c r="K88" s="37">
        <f>'AEO 2022 36 Raw'!N70</f>
        <v>5.6375630000000001</v>
      </c>
      <c r="L88" s="37">
        <f>'AEO 2022 36 Raw'!O70</f>
        <v>5.5936370000000002</v>
      </c>
      <c r="M88" s="37">
        <f>'AEO 2022 36 Raw'!P70</f>
        <v>5.5494329999999996</v>
      </c>
      <c r="N88" s="37">
        <f>'AEO 2022 36 Raw'!Q70</f>
        <v>5.509296</v>
      </c>
      <c r="O88" s="37">
        <f>'AEO 2022 36 Raw'!R70</f>
        <v>5.4755770000000004</v>
      </c>
      <c r="P88" s="37">
        <f>'AEO 2022 36 Raw'!S70</f>
        <v>5.4487030000000001</v>
      </c>
      <c r="Q88" s="37">
        <f>'AEO 2022 36 Raw'!T70</f>
        <v>5.4246350000000003</v>
      </c>
      <c r="R88" s="37">
        <f>'AEO 2022 36 Raw'!U70</f>
        <v>5.4080599999999999</v>
      </c>
      <c r="S88" s="37">
        <f>'AEO 2022 36 Raw'!V70</f>
        <v>5.4067959999999999</v>
      </c>
      <c r="T88" s="37">
        <f>'AEO 2022 36 Raw'!W70</f>
        <v>5.4025069999999999</v>
      </c>
      <c r="U88" s="37">
        <f>'AEO 2022 36 Raw'!X70</f>
        <v>5.3761910000000004</v>
      </c>
      <c r="V88" s="37">
        <f>'AEO 2022 36 Raw'!Y70</f>
        <v>5.3494789999999997</v>
      </c>
      <c r="W88" s="37">
        <f>'AEO 2022 36 Raw'!Z70</f>
        <v>5.3187119999999997</v>
      </c>
      <c r="X88" s="37">
        <f>'AEO 2022 36 Raw'!AA70</f>
        <v>5.2862179999999999</v>
      </c>
      <c r="Y88" s="37">
        <f>'AEO 2022 36 Raw'!AB70</f>
        <v>5.2530749999999999</v>
      </c>
      <c r="Z88" s="37">
        <f>'AEO 2022 36 Raw'!AC70</f>
        <v>5.2193740000000002</v>
      </c>
      <c r="AA88" s="37">
        <f>'AEO 2022 36 Raw'!AD70</f>
        <v>5.185702</v>
      </c>
      <c r="AB88" s="37">
        <f>'AEO 2022 36 Raw'!AE70</f>
        <v>5.1522420000000002</v>
      </c>
      <c r="AC88" s="37">
        <f>'AEO 2022 36 Raw'!AF70</f>
        <v>5.117534</v>
      </c>
      <c r="AD88" s="37">
        <f>'AEO 2022 36 Raw'!AG70</f>
        <v>5.0818890000000003</v>
      </c>
      <c r="AE88" s="37">
        <f>'AEO 2022 36 Raw'!AH70</f>
        <v>5.0453640000000002</v>
      </c>
      <c r="AF88" s="37">
        <f>'AEO 2022 36 Raw'!AI70</f>
        <v>5.0084960000000001</v>
      </c>
      <c r="AG88" s="46">
        <f>'AEO 2022 36 Raw'!AJ70</f>
        <v>3.0000000000000001E-3</v>
      </c>
    </row>
    <row r="89" spans="1:33" ht="15" customHeight="1" x14ac:dyDescent="0.25">
      <c r="A89" s="21" t="s">
        <v>646</v>
      </c>
      <c r="B89" s="28" t="s">
        <v>623</v>
      </c>
      <c r="C89" s="37">
        <f>'AEO 2022 36 Raw'!F71</f>
        <v>0</v>
      </c>
      <c r="D89" s="37">
        <f>'AEO 2022 36 Raw'!G71</f>
        <v>0</v>
      </c>
      <c r="E89" s="37">
        <f>'AEO 2022 36 Raw'!H71</f>
        <v>0</v>
      </c>
      <c r="F89" s="37">
        <f>'AEO 2022 36 Raw'!I71</f>
        <v>0</v>
      </c>
      <c r="G89" s="37">
        <f>'AEO 2022 36 Raw'!J71</f>
        <v>0</v>
      </c>
      <c r="H89" s="37">
        <f>'AEO 2022 36 Raw'!K71</f>
        <v>0</v>
      </c>
      <c r="I89" s="37">
        <f>'AEO 2022 36 Raw'!L71</f>
        <v>0</v>
      </c>
      <c r="J89" s="37">
        <f>'AEO 2022 36 Raw'!M71</f>
        <v>0</v>
      </c>
      <c r="K89" s="37">
        <f>'AEO 2022 36 Raw'!N71</f>
        <v>0</v>
      </c>
      <c r="L89" s="37">
        <f>'AEO 2022 36 Raw'!O71</f>
        <v>0</v>
      </c>
      <c r="M89" s="37">
        <f>'AEO 2022 36 Raw'!P71</f>
        <v>0</v>
      </c>
      <c r="N89" s="37">
        <f>'AEO 2022 36 Raw'!Q71</f>
        <v>0</v>
      </c>
      <c r="O89" s="37">
        <f>'AEO 2022 36 Raw'!R71</f>
        <v>0</v>
      </c>
      <c r="P89" s="37">
        <f>'AEO 2022 36 Raw'!S71</f>
        <v>0</v>
      </c>
      <c r="Q89" s="37">
        <f>'AEO 2022 36 Raw'!T71</f>
        <v>0</v>
      </c>
      <c r="R89" s="37">
        <f>'AEO 2022 36 Raw'!U71</f>
        <v>0</v>
      </c>
      <c r="S89" s="37">
        <f>'AEO 2022 36 Raw'!V71</f>
        <v>0</v>
      </c>
      <c r="T89" s="37">
        <f>'AEO 2022 36 Raw'!W71</f>
        <v>0</v>
      </c>
      <c r="U89" s="37">
        <f>'AEO 2022 36 Raw'!X71</f>
        <v>0</v>
      </c>
      <c r="V89" s="37">
        <f>'AEO 2022 36 Raw'!Y71</f>
        <v>0</v>
      </c>
      <c r="W89" s="37">
        <f>'AEO 2022 36 Raw'!Z71</f>
        <v>0</v>
      </c>
      <c r="X89" s="37">
        <f>'AEO 2022 36 Raw'!AA71</f>
        <v>0</v>
      </c>
      <c r="Y89" s="37">
        <f>'AEO 2022 36 Raw'!AB71</f>
        <v>0</v>
      </c>
      <c r="Z89" s="37">
        <f>'AEO 2022 36 Raw'!AC71</f>
        <v>0</v>
      </c>
      <c r="AA89" s="37">
        <f>'AEO 2022 36 Raw'!AD71</f>
        <v>0</v>
      </c>
      <c r="AB89" s="37">
        <f>'AEO 2022 36 Raw'!AE71</f>
        <v>0</v>
      </c>
      <c r="AC89" s="37">
        <f>'AEO 2022 36 Raw'!AF71</f>
        <v>0</v>
      </c>
      <c r="AD89" s="37">
        <f>'AEO 2022 36 Raw'!AG71</f>
        <v>0</v>
      </c>
      <c r="AE89" s="37">
        <f>'AEO 2022 36 Raw'!AH71</f>
        <v>0</v>
      </c>
      <c r="AF89" s="37">
        <f>'AEO 2022 36 Raw'!AI71</f>
        <v>0</v>
      </c>
      <c r="AG89" s="46" t="str">
        <f>'AEO 2022 36 Raw'!AJ71</f>
        <v>- -</v>
      </c>
    </row>
    <row r="90" spans="1:33" ht="15" customHeight="1" x14ac:dyDescent="0.25">
      <c r="A90" s="21" t="s">
        <v>647</v>
      </c>
      <c r="B90" s="28" t="s">
        <v>625</v>
      </c>
      <c r="C90" s="37">
        <f>'AEO 2022 36 Raw'!F72</f>
        <v>66.868446000000006</v>
      </c>
      <c r="D90" s="37">
        <f>'AEO 2022 36 Raw'!G72</f>
        <v>79.684151</v>
      </c>
      <c r="E90" s="37">
        <f>'AEO 2022 36 Raw'!H72</f>
        <v>84.079987000000003</v>
      </c>
      <c r="F90" s="37">
        <f>'AEO 2022 36 Raw'!I72</f>
        <v>85.195198000000005</v>
      </c>
      <c r="G90" s="37">
        <f>'AEO 2022 36 Raw'!J72</f>
        <v>85.205710999999994</v>
      </c>
      <c r="H90" s="37">
        <f>'AEO 2022 36 Raw'!K72</f>
        <v>84.724472000000006</v>
      </c>
      <c r="I90" s="37">
        <f>'AEO 2022 36 Raw'!L72</f>
        <v>84.069526999999994</v>
      </c>
      <c r="J90" s="37">
        <f>'AEO 2022 36 Raw'!M72</f>
        <v>83.420165999999995</v>
      </c>
      <c r="K90" s="37">
        <f>'AEO 2022 36 Raw'!N72</f>
        <v>82.771552999999997</v>
      </c>
      <c r="L90" s="37">
        <f>'AEO 2022 36 Raw'!O72</f>
        <v>82.109200000000001</v>
      </c>
      <c r="M90" s="37">
        <f>'AEO 2022 36 Raw'!P72</f>
        <v>81.442466999999994</v>
      </c>
      <c r="N90" s="37">
        <f>'AEO 2022 36 Raw'!Q72</f>
        <v>80.839088000000004</v>
      </c>
      <c r="O90" s="37">
        <f>'AEO 2022 36 Raw'!R72</f>
        <v>80.329909999999998</v>
      </c>
      <c r="P90" s="37">
        <f>'AEO 2022 36 Raw'!S72</f>
        <v>79.921242000000007</v>
      </c>
      <c r="Q90" s="37">
        <f>'AEO 2022 36 Raw'!T72</f>
        <v>79.553916999999998</v>
      </c>
      <c r="R90" s="37">
        <f>'AEO 2022 36 Raw'!U72</f>
        <v>79.296088999999995</v>
      </c>
      <c r="S90" s="37">
        <f>'AEO 2022 36 Raw'!V72</f>
        <v>79.262198999999995</v>
      </c>
      <c r="T90" s="37">
        <f>'AEO 2022 36 Raw'!W72</f>
        <v>79.183548000000002</v>
      </c>
      <c r="U90" s="37">
        <f>'AEO 2022 36 Raw'!X72</f>
        <v>78.781882999999993</v>
      </c>
      <c r="V90" s="37">
        <f>'AEO 2022 36 Raw'!Y72</f>
        <v>78.373795000000001</v>
      </c>
      <c r="W90" s="37">
        <f>'AEO 2022 36 Raw'!Z72</f>
        <v>77.905974999999998</v>
      </c>
      <c r="X90" s="37">
        <f>'AEO 2022 36 Raw'!AA72</f>
        <v>77.412612999999993</v>
      </c>
      <c r="Y90" s="37">
        <f>'AEO 2022 36 Raw'!AB72</f>
        <v>76.908874999999995</v>
      </c>
      <c r="Z90" s="37">
        <f>'AEO 2022 36 Raw'!AC72</f>
        <v>76.396163999999999</v>
      </c>
      <c r="AA90" s="37">
        <f>'AEO 2022 36 Raw'!AD72</f>
        <v>75.883728000000005</v>
      </c>
      <c r="AB90" s="37">
        <f>'AEO 2022 36 Raw'!AE72</f>
        <v>75.373856000000004</v>
      </c>
      <c r="AC90" s="37">
        <f>'AEO 2022 36 Raw'!AF72</f>
        <v>74.845817999999994</v>
      </c>
      <c r="AD90" s="37">
        <f>'AEO 2022 36 Raw'!AG72</f>
        <v>74.304291000000006</v>
      </c>
      <c r="AE90" s="37">
        <f>'AEO 2022 36 Raw'!AH72</f>
        <v>73.749793999999994</v>
      </c>
      <c r="AF90" s="37">
        <f>'AEO 2022 36 Raw'!AI72</f>
        <v>73.190712000000005</v>
      </c>
      <c r="AG90" s="46">
        <f>'AEO 2022 36 Raw'!AJ72</f>
        <v>3.0000000000000001E-3</v>
      </c>
    </row>
    <row r="91" spans="1:33" ht="15" customHeight="1" x14ac:dyDescent="0.25">
      <c r="A91" s="21" t="s">
        <v>648</v>
      </c>
      <c r="B91" s="28" t="s">
        <v>627</v>
      </c>
      <c r="C91" s="37">
        <f>'AEO 2022 36 Raw'!F73</f>
        <v>0.87020200000000003</v>
      </c>
      <c r="D91" s="37">
        <f>'AEO 2022 36 Raw'!G73</f>
        <v>1.0493619999999999</v>
      </c>
      <c r="E91" s="37">
        <f>'AEO 2022 36 Raw'!H73</f>
        <v>1.119324</v>
      </c>
      <c r="F91" s="37">
        <f>'AEO 2022 36 Raw'!I73</f>
        <v>1.1499900000000001</v>
      </c>
      <c r="G91" s="37">
        <f>'AEO 2022 36 Raw'!J73</f>
        <v>1.167044</v>
      </c>
      <c r="H91" s="37">
        <f>'AEO 2022 36 Raw'!K73</f>
        <v>1.1776949999999999</v>
      </c>
      <c r="I91" s="37">
        <f>'AEO 2022 36 Raw'!L73</f>
        <v>1.1862090000000001</v>
      </c>
      <c r="J91" s="37">
        <f>'AEO 2022 36 Raw'!M73</f>
        <v>1.19482</v>
      </c>
      <c r="K91" s="37">
        <f>'AEO 2022 36 Raw'!N73</f>
        <v>1.2033750000000001</v>
      </c>
      <c r="L91" s="37">
        <f>'AEO 2022 36 Raw'!O73</f>
        <v>1.2114279999999999</v>
      </c>
      <c r="M91" s="37">
        <f>'AEO 2022 36 Raw'!P73</f>
        <v>1.219713</v>
      </c>
      <c r="N91" s="37">
        <f>'AEO 2022 36 Raw'!Q73</f>
        <v>1.225241</v>
      </c>
      <c r="O91" s="37">
        <f>'AEO 2022 36 Raw'!R73</f>
        <v>1.232151</v>
      </c>
      <c r="P91" s="37">
        <f>'AEO 2022 36 Raw'!S73</f>
        <v>1.240502</v>
      </c>
      <c r="Q91" s="37">
        <f>'AEO 2022 36 Raw'!T73</f>
        <v>1.2493190000000001</v>
      </c>
      <c r="R91" s="37">
        <f>'AEO 2022 36 Raw'!U73</f>
        <v>1.2602599999999999</v>
      </c>
      <c r="S91" s="37">
        <f>'AEO 2022 36 Raw'!V73</f>
        <v>1.2753319999999999</v>
      </c>
      <c r="T91" s="37">
        <f>'AEO 2022 36 Raw'!W73</f>
        <v>1.2900860000000001</v>
      </c>
      <c r="U91" s="37">
        <f>'AEO 2022 36 Raw'!X73</f>
        <v>1.299763</v>
      </c>
      <c r="V91" s="37">
        <f>'AEO 2022 36 Raw'!Y73</f>
        <v>1.3099609999999999</v>
      </c>
      <c r="W91" s="37">
        <f>'AEO 2022 36 Raw'!Z73</f>
        <v>1.3194779999999999</v>
      </c>
      <c r="X91" s="37">
        <f>'AEO 2022 36 Raw'!AA73</f>
        <v>1.3288230000000001</v>
      </c>
      <c r="Y91" s="37">
        <f>'AEO 2022 36 Raw'!AB73</f>
        <v>1.338883</v>
      </c>
      <c r="Z91" s="37">
        <f>'AEO 2022 36 Raw'!AC73</f>
        <v>1.3495919999999999</v>
      </c>
      <c r="AA91" s="37">
        <f>'AEO 2022 36 Raw'!AD73</f>
        <v>1.3604689999999999</v>
      </c>
      <c r="AB91" s="37">
        <f>'AEO 2022 36 Raw'!AE73</f>
        <v>1.3719239999999999</v>
      </c>
      <c r="AC91" s="37">
        <f>'AEO 2022 36 Raw'!AF73</f>
        <v>1.382973</v>
      </c>
      <c r="AD91" s="37">
        <f>'AEO 2022 36 Raw'!AG73</f>
        <v>1.3935500000000001</v>
      </c>
      <c r="AE91" s="37">
        <f>'AEO 2022 36 Raw'!AH73</f>
        <v>1.403972</v>
      </c>
      <c r="AF91" s="37">
        <f>'AEO 2022 36 Raw'!AI73</f>
        <v>1.413888</v>
      </c>
      <c r="AG91" s="46">
        <f>'AEO 2022 36 Raw'!AJ73</f>
        <v>1.7000000000000001E-2</v>
      </c>
    </row>
    <row r="92" spans="1:33" ht="15" customHeight="1" x14ac:dyDescent="0.25">
      <c r="A92" s="21" t="s">
        <v>649</v>
      </c>
      <c r="B92" s="28" t="s">
        <v>629</v>
      </c>
      <c r="C92" s="37">
        <f>'AEO 2022 36 Raw'!F74</f>
        <v>3.718048</v>
      </c>
      <c r="D92" s="37">
        <f>'AEO 2022 36 Raw'!G74</f>
        <v>4.4313130000000003</v>
      </c>
      <c r="E92" s="37">
        <f>'AEO 2022 36 Raw'!H74</f>
        <v>4.6764320000000001</v>
      </c>
      <c r="F92" s="37">
        <f>'AEO 2022 36 Raw'!I74</f>
        <v>4.7393270000000003</v>
      </c>
      <c r="G92" s="37">
        <f>'AEO 2022 36 Raw'!J74</f>
        <v>4.7408400000000004</v>
      </c>
      <c r="H92" s="37">
        <f>'AEO 2022 36 Raw'!K74</f>
        <v>4.7150109999999996</v>
      </c>
      <c r="I92" s="37">
        <f>'AEO 2022 36 Raw'!L74</f>
        <v>4.6795289999999996</v>
      </c>
      <c r="J92" s="37">
        <f>'AEO 2022 36 Raw'!M74</f>
        <v>4.6443589999999997</v>
      </c>
      <c r="K92" s="37">
        <f>'AEO 2022 36 Raw'!N74</f>
        <v>4.6092269999999997</v>
      </c>
      <c r="L92" s="37">
        <f>'AEO 2022 36 Raw'!O74</f>
        <v>4.5733139999999999</v>
      </c>
      <c r="M92" s="37">
        <f>'AEO 2022 36 Raw'!P74</f>
        <v>4.5371740000000003</v>
      </c>
      <c r="N92" s="37">
        <f>'AEO 2022 36 Raw'!Q74</f>
        <v>4.5043579999999999</v>
      </c>
      <c r="O92" s="37">
        <f>'AEO 2022 36 Raw'!R74</f>
        <v>4.4767890000000001</v>
      </c>
      <c r="P92" s="37">
        <f>'AEO 2022 36 Raw'!S74</f>
        <v>4.4548170000000002</v>
      </c>
      <c r="Q92" s="37">
        <f>'AEO 2022 36 Raw'!T74</f>
        <v>4.4351399999999996</v>
      </c>
      <c r="R92" s="37">
        <f>'AEO 2022 36 Raw'!U74</f>
        <v>4.4215879999999999</v>
      </c>
      <c r="S92" s="37">
        <f>'AEO 2022 36 Raw'!V74</f>
        <v>4.4205550000000002</v>
      </c>
      <c r="T92" s="37">
        <f>'AEO 2022 36 Raw'!W74</f>
        <v>4.4170480000000003</v>
      </c>
      <c r="U92" s="37">
        <f>'AEO 2022 36 Raw'!X74</f>
        <v>4.3955320000000002</v>
      </c>
      <c r="V92" s="37">
        <f>'AEO 2022 36 Raw'!Y74</f>
        <v>4.3736930000000003</v>
      </c>
      <c r="W92" s="37">
        <f>'AEO 2022 36 Raw'!Z74</f>
        <v>4.3485379999999996</v>
      </c>
      <c r="X92" s="37">
        <f>'AEO 2022 36 Raw'!AA74</f>
        <v>4.3219709999999996</v>
      </c>
      <c r="Y92" s="37">
        <f>'AEO 2022 36 Raw'!AB74</f>
        <v>4.2948740000000001</v>
      </c>
      <c r="Z92" s="37">
        <f>'AEO 2022 36 Raw'!AC74</f>
        <v>4.2673199999999998</v>
      </c>
      <c r="AA92" s="37">
        <f>'AEO 2022 36 Raw'!AD74</f>
        <v>4.239789</v>
      </c>
      <c r="AB92" s="37">
        <f>'AEO 2022 36 Raw'!AE74</f>
        <v>4.2124329999999999</v>
      </c>
      <c r="AC92" s="37">
        <f>'AEO 2022 36 Raw'!AF74</f>
        <v>4.184056</v>
      </c>
      <c r="AD92" s="37">
        <f>'AEO 2022 36 Raw'!AG74</f>
        <v>4.1549129999999996</v>
      </c>
      <c r="AE92" s="37">
        <f>'AEO 2022 36 Raw'!AH74</f>
        <v>4.125051</v>
      </c>
      <c r="AF92" s="37">
        <f>'AEO 2022 36 Raw'!AI74</f>
        <v>4.0949080000000002</v>
      </c>
      <c r="AG92" s="46">
        <f>'AEO 2022 36 Raw'!AJ74</f>
        <v>3.0000000000000001E-3</v>
      </c>
    </row>
    <row r="93" spans="1:33" ht="15" customHeight="1" x14ac:dyDescent="0.25">
      <c r="A93" s="21" t="s">
        <v>650</v>
      </c>
      <c r="B93" s="28" t="s">
        <v>631</v>
      </c>
      <c r="C93" s="37">
        <f>'AEO 2022 36 Raw'!F75</f>
        <v>0</v>
      </c>
      <c r="D93" s="37">
        <f>'AEO 2022 36 Raw'!G75</f>
        <v>0</v>
      </c>
      <c r="E93" s="37">
        <f>'AEO 2022 36 Raw'!H75</f>
        <v>0</v>
      </c>
      <c r="F93" s="37">
        <f>'AEO 2022 36 Raw'!I75</f>
        <v>0</v>
      </c>
      <c r="G93" s="37">
        <f>'AEO 2022 36 Raw'!J75</f>
        <v>0</v>
      </c>
      <c r="H93" s="37">
        <f>'AEO 2022 36 Raw'!K75</f>
        <v>0</v>
      </c>
      <c r="I93" s="37">
        <f>'AEO 2022 36 Raw'!L75</f>
        <v>0</v>
      </c>
      <c r="J93" s="37">
        <f>'AEO 2022 36 Raw'!M75</f>
        <v>0</v>
      </c>
      <c r="K93" s="37">
        <f>'AEO 2022 36 Raw'!N75</f>
        <v>0</v>
      </c>
      <c r="L93" s="37">
        <f>'AEO 2022 36 Raw'!O75</f>
        <v>0</v>
      </c>
      <c r="M93" s="37">
        <f>'AEO 2022 36 Raw'!P75</f>
        <v>0</v>
      </c>
      <c r="N93" s="37">
        <f>'AEO 2022 36 Raw'!Q75</f>
        <v>0</v>
      </c>
      <c r="O93" s="37">
        <f>'AEO 2022 36 Raw'!R75</f>
        <v>0</v>
      </c>
      <c r="P93" s="37">
        <f>'AEO 2022 36 Raw'!S75</f>
        <v>0</v>
      </c>
      <c r="Q93" s="37">
        <f>'AEO 2022 36 Raw'!T75</f>
        <v>0</v>
      </c>
      <c r="R93" s="37">
        <f>'AEO 2022 36 Raw'!U75</f>
        <v>0</v>
      </c>
      <c r="S93" s="37">
        <f>'AEO 2022 36 Raw'!V75</f>
        <v>0</v>
      </c>
      <c r="T93" s="37">
        <f>'AEO 2022 36 Raw'!W75</f>
        <v>0</v>
      </c>
      <c r="U93" s="37">
        <f>'AEO 2022 36 Raw'!X75</f>
        <v>0</v>
      </c>
      <c r="V93" s="37">
        <f>'AEO 2022 36 Raw'!Y75</f>
        <v>0</v>
      </c>
      <c r="W93" s="37">
        <f>'AEO 2022 36 Raw'!Z75</f>
        <v>0</v>
      </c>
      <c r="X93" s="37">
        <f>'AEO 2022 36 Raw'!AA75</f>
        <v>0</v>
      </c>
      <c r="Y93" s="37">
        <f>'AEO 2022 36 Raw'!AB75</f>
        <v>0</v>
      </c>
      <c r="Z93" s="37">
        <f>'AEO 2022 36 Raw'!AC75</f>
        <v>0</v>
      </c>
      <c r="AA93" s="37">
        <f>'AEO 2022 36 Raw'!AD75</f>
        <v>0</v>
      </c>
      <c r="AB93" s="37">
        <f>'AEO 2022 36 Raw'!AE75</f>
        <v>0</v>
      </c>
      <c r="AC93" s="37">
        <f>'AEO 2022 36 Raw'!AF75</f>
        <v>0</v>
      </c>
      <c r="AD93" s="37">
        <f>'AEO 2022 36 Raw'!AG75</f>
        <v>0</v>
      </c>
      <c r="AE93" s="37">
        <f>'AEO 2022 36 Raw'!AH75</f>
        <v>0</v>
      </c>
      <c r="AF93" s="37">
        <f>'AEO 2022 36 Raw'!AI75</f>
        <v>0</v>
      </c>
      <c r="AG93" s="46" t="str">
        <f>'AEO 2022 36 Raw'!AJ75</f>
        <v>- -</v>
      </c>
    </row>
    <row r="94" spans="1:33" ht="15" customHeight="1" x14ac:dyDescent="0.25">
      <c r="A94" s="21" t="s">
        <v>651</v>
      </c>
      <c r="B94" s="28" t="s">
        <v>633</v>
      </c>
      <c r="C94" s="37">
        <f>'AEO 2022 36 Raw'!F76</f>
        <v>0</v>
      </c>
      <c r="D94" s="37">
        <f>'AEO 2022 36 Raw'!G76</f>
        <v>0</v>
      </c>
      <c r="E94" s="37">
        <f>'AEO 2022 36 Raw'!H76</f>
        <v>0</v>
      </c>
      <c r="F94" s="37">
        <f>'AEO 2022 36 Raw'!I76</f>
        <v>0</v>
      </c>
      <c r="G94" s="37">
        <f>'AEO 2022 36 Raw'!J76</f>
        <v>0</v>
      </c>
      <c r="H94" s="37">
        <f>'AEO 2022 36 Raw'!K76</f>
        <v>0</v>
      </c>
      <c r="I94" s="37">
        <f>'AEO 2022 36 Raw'!L76</f>
        <v>0</v>
      </c>
      <c r="J94" s="37">
        <f>'AEO 2022 36 Raw'!M76</f>
        <v>0</v>
      </c>
      <c r="K94" s="37">
        <f>'AEO 2022 36 Raw'!N76</f>
        <v>0</v>
      </c>
      <c r="L94" s="37">
        <f>'AEO 2022 36 Raw'!O76</f>
        <v>0</v>
      </c>
      <c r="M94" s="37">
        <f>'AEO 2022 36 Raw'!P76</f>
        <v>0</v>
      </c>
      <c r="N94" s="37">
        <f>'AEO 2022 36 Raw'!Q76</f>
        <v>0</v>
      </c>
      <c r="O94" s="37">
        <f>'AEO 2022 36 Raw'!R76</f>
        <v>0</v>
      </c>
      <c r="P94" s="37">
        <f>'AEO 2022 36 Raw'!S76</f>
        <v>0</v>
      </c>
      <c r="Q94" s="37">
        <f>'AEO 2022 36 Raw'!T76</f>
        <v>0</v>
      </c>
      <c r="R94" s="37">
        <f>'AEO 2022 36 Raw'!U76</f>
        <v>0</v>
      </c>
      <c r="S94" s="37">
        <f>'AEO 2022 36 Raw'!V76</f>
        <v>0</v>
      </c>
      <c r="T94" s="37">
        <f>'AEO 2022 36 Raw'!W76</f>
        <v>0</v>
      </c>
      <c r="U94" s="37">
        <f>'AEO 2022 36 Raw'!X76</f>
        <v>0</v>
      </c>
      <c r="V94" s="37">
        <f>'AEO 2022 36 Raw'!Y76</f>
        <v>0</v>
      </c>
      <c r="W94" s="37">
        <f>'AEO 2022 36 Raw'!Z76</f>
        <v>0</v>
      </c>
      <c r="X94" s="37">
        <f>'AEO 2022 36 Raw'!AA76</f>
        <v>0</v>
      </c>
      <c r="Y94" s="37">
        <f>'AEO 2022 36 Raw'!AB76</f>
        <v>0</v>
      </c>
      <c r="Z94" s="37">
        <f>'AEO 2022 36 Raw'!AC76</f>
        <v>0</v>
      </c>
      <c r="AA94" s="37">
        <f>'AEO 2022 36 Raw'!AD76</f>
        <v>0</v>
      </c>
      <c r="AB94" s="37">
        <f>'AEO 2022 36 Raw'!AE76</f>
        <v>0</v>
      </c>
      <c r="AC94" s="37">
        <f>'AEO 2022 36 Raw'!AF76</f>
        <v>0</v>
      </c>
      <c r="AD94" s="37">
        <f>'AEO 2022 36 Raw'!AG76</f>
        <v>0</v>
      </c>
      <c r="AE94" s="37">
        <f>'AEO 2022 36 Raw'!AH76</f>
        <v>0</v>
      </c>
      <c r="AF94" s="37">
        <f>'AEO 2022 36 Raw'!AI76</f>
        <v>0</v>
      </c>
      <c r="AG94" s="46" t="str">
        <f>'AEO 2022 36 Raw'!AJ76</f>
        <v>- -</v>
      </c>
    </row>
    <row r="95" spans="1:33" ht="15" customHeight="1" x14ac:dyDescent="0.25">
      <c r="A95" s="21" t="s">
        <v>652</v>
      </c>
      <c r="B95" s="25" t="s">
        <v>7</v>
      </c>
      <c r="C95" s="37">
        <f>'AEO 2022 36 Raw'!F77</f>
        <v>35.314121</v>
      </c>
      <c r="D95" s="37">
        <f>'AEO 2022 36 Raw'!G77</f>
        <v>39.019089000000001</v>
      </c>
      <c r="E95" s="37">
        <f>'AEO 2022 36 Raw'!H77</f>
        <v>42.028416</v>
      </c>
      <c r="F95" s="37">
        <f>'AEO 2022 36 Raw'!I77</f>
        <v>44.429180000000002</v>
      </c>
      <c r="G95" s="37">
        <f>'AEO 2022 36 Raw'!J77</f>
        <v>46.198498000000001</v>
      </c>
      <c r="H95" s="37">
        <f>'AEO 2022 36 Raw'!K77</f>
        <v>47.578662999999999</v>
      </c>
      <c r="I95" s="37">
        <f>'AEO 2022 36 Raw'!L77</f>
        <v>48.658957999999998</v>
      </c>
      <c r="J95" s="37">
        <f>'AEO 2022 36 Raw'!M77</f>
        <v>49.613807999999999</v>
      </c>
      <c r="K95" s="37">
        <f>'AEO 2022 36 Raw'!N77</f>
        <v>50.433487</v>
      </c>
      <c r="L95" s="37">
        <f>'AEO 2022 36 Raw'!O77</f>
        <v>51.299540999999998</v>
      </c>
      <c r="M95" s="37">
        <f>'AEO 2022 36 Raw'!P77</f>
        <v>52.026024</v>
      </c>
      <c r="N95" s="37">
        <f>'AEO 2022 36 Raw'!Q77</f>
        <v>53.005603999999998</v>
      </c>
      <c r="O95" s="37">
        <f>'AEO 2022 36 Raw'!R77</f>
        <v>53.743752000000001</v>
      </c>
      <c r="P95" s="37">
        <f>'AEO 2022 36 Raw'!S77</f>
        <v>54.263027000000001</v>
      </c>
      <c r="Q95" s="37">
        <f>'AEO 2022 36 Raw'!T77</f>
        <v>54.699905000000001</v>
      </c>
      <c r="R95" s="37">
        <f>'AEO 2022 36 Raw'!U77</f>
        <v>55.121367999999997</v>
      </c>
      <c r="S95" s="37">
        <f>'AEO 2022 36 Raw'!V77</f>
        <v>55.597144999999998</v>
      </c>
      <c r="T95" s="37">
        <f>'AEO 2022 36 Raw'!W77</f>
        <v>56.099808000000003</v>
      </c>
      <c r="U95" s="37">
        <f>'AEO 2022 36 Raw'!X77</f>
        <v>56.587775999999998</v>
      </c>
      <c r="V95" s="37">
        <f>'AEO 2022 36 Raw'!Y77</f>
        <v>57.243800999999998</v>
      </c>
      <c r="W95" s="37">
        <f>'AEO 2022 36 Raw'!Z77</f>
        <v>57.751842000000003</v>
      </c>
      <c r="X95" s="37">
        <f>'AEO 2022 36 Raw'!AA77</f>
        <v>58.300919</v>
      </c>
      <c r="Y95" s="37">
        <f>'AEO 2022 36 Raw'!AB77</f>
        <v>58.858809999999998</v>
      </c>
      <c r="Z95" s="37">
        <f>'AEO 2022 36 Raw'!AC77</f>
        <v>59.385776999999997</v>
      </c>
      <c r="AA95" s="37">
        <f>'AEO 2022 36 Raw'!AD77</f>
        <v>59.993473000000002</v>
      </c>
      <c r="AB95" s="37">
        <f>'AEO 2022 36 Raw'!AE77</f>
        <v>60.713799000000002</v>
      </c>
      <c r="AC95" s="37">
        <f>'AEO 2022 36 Raw'!AF77</f>
        <v>61.410468999999999</v>
      </c>
      <c r="AD95" s="37">
        <f>'AEO 2022 36 Raw'!AG77</f>
        <v>62.034767000000002</v>
      </c>
      <c r="AE95" s="37">
        <f>'AEO 2022 36 Raw'!AH77</f>
        <v>62.698760999999998</v>
      </c>
      <c r="AF95" s="37">
        <f>'AEO 2022 36 Raw'!AI77</f>
        <v>63.409408999999997</v>
      </c>
      <c r="AG95" s="46">
        <f>'AEO 2022 36 Raw'!AJ77</f>
        <v>0.02</v>
      </c>
    </row>
    <row r="96" spans="1:33" ht="15" customHeight="1" x14ac:dyDescent="0.25">
      <c r="A96" s="21" t="s">
        <v>653</v>
      </c>
      <c r="B96" s="28" t="s">
        <v>654</v>
      </c>
      <c r="C96" s="37">
        <f>'AEO 2022 36 Raw'!F78</f>
        <v>6.5344540000000002</v>
      </c>
      <c r="D96" s="37">
        <f>'AEO 2022 36 Raw'!G78</f>
        <v>7.6785750000000004</v>
      </c>
      <c r="E96" s="37">
        <f>'AEO 2022 36 Raw'!H78</f>
        <v>8.5713980000000003</v>
      </c>
      <c r="F96" s="37">
        <f>'AEO 2022 36 Raw'!I78</f>
        <v>9.2706470000000003</v>
      </c>
      <c r="G96" s="37">
        <f>'AEO 2022 36 Raw'!J78</f>
        <v>9.8205419999999997</v>
      </c>
      <c r="H96" s="37">
        <f>'AEO 2022 36 Raw'!K78</f>
        <v>10.258274</v>
      </c>
      <c r="I96" s="37">
        <f>'AEO 2022 36 Raw'!L78</f>
        <v>10.610773</v>
      </c>
      <c r="J96" s="37">
        <f>'AEO 2022 36 Raw'!M78</f>
        <v>10.897169999999999</v>
      </c>
      <c r="K96" s="37">
        <f>'AEO 2022 36 Raw'!N78</f>
        <v>11.134333</v>
      </c>
      <c r="L96" s="37">
        <f>'AEO 2022 36 Raw'!O78</f>
        <v>11.334555</v>
      </c>
      <c r="M96" s="37">
        <f>'AEO 2022 36 Raw'!P78</f>
        <v>11.506138999999999</v>
      </c>
      <c r="N96" s="37">
        <f>'AEO 2022 36 Raw'!Q78</f>
        <v>11.653103</v>
      </c>
      <c r="O96" s="37">
        <f>'AEO 2022 36 Raw'!R78</f>
        <v>11.779125000000001</v>
      </c>
      <c r="P96" s="37">
        <f>'AEO 2022 36 Raw'!S78</f>
        <v>11.888125</v>
      </c>
      <c r="Q96" s="37">
        <f>'AEO 2022 36 Raw'!T78</f>
        <v>11.984515</v>
      </c>
      <c r="R96" s="37">
        <f>'AEO 2022 36 Raw'!U78</f>
        <v>12.067968</v>
      </c>
      <c r="S96" s="37">
        <f>'AEO 2022 36 Raw'!V78</f>
        <v>12.136265</v>
      </c>
      <c r="T96" s="37">
        <f>'AEO 2022 36 Raw'!W78</f>
        <v>12.199247</v>
      </c>
      <c r="U96" s="37">
        <f>'AEO 2022 36 Raw'!X78</f>
        <v>12.267393999999999</v>
      </c>
      <c r="V96" s="37">
        <f>'AEO 2022 36 Raw'!Y78</f>
        <v>12.331454000000001</v>
      </c>
      <c r="W96" s="37">
        <f>'AEO 2022 36 Raw'!Z78</f>
        <v>12.394022</v>
      </c>
      <c r="X96" s="37">
        <f>'AEO 2022 36 Raw'!AA78</f>
        <v>12.454836999999999</v>
      </c>
      <c r="Y96" s="37">
        <f>'AEO 2022 36 Raw'!AB78</f>
        <v>12.513719999999999</v>
      </c>
      <c r="Z96" s="37">
        <f>'AEO 2022 36 Raw'!AC78</f>
        <v>12.570817</v>
      </c>
      <c r="AA96" s="37">
        <f>'AEO 2022 36 Raw'!AD78</f>
        <v>12.626192</v>
      </c>
      <c r="AB96" s="37">
        <f>'AEO 2022 36 Raw'!AE78</f>
        <v>12.680126</v>
      </c>
      <c r="AC96" s="37">
        <f>'AEO 2022 36 Raw'!AF78</f>
        <v>12.733771000000001</v>
      </c>
      <c r="AD96" s="37">
        <f>'AEO 2022 36 Raw'!AG78</f>
        <v>12.786973</v>
      </c>
      <c r="AE96" s="37">
        <f>'AEO 2022 36 Raw'!AH78</f>
        <v>12.839748</v>
      </c>
      <c r="AF96" s="37">
        <f>'AEO 2022 36 Raw'!AI78</f>
        <v>12.892039</v>
      </c>
      <c r="AG96" s="46">
        <f>'AEO 2022 36 Raw'!AJ78</f>
        <v>2.4E-2</v>
      </c>
    </row>
    <row r="97" spans="1:33" ht="15" customHeight="1" x14ac:dyDescent="0.25">
      <c r="A97" s="21" t="s">
        <v>655</v>
      </c>
      <c r="B97" s="28" t="s">
        <v>631</v>
      </c>
      <c r="C97" s="37">
        <f>'AEO 2022 36 Raw'!F79</f>
        <v>1.0154570000000001</v>
      </c>
      <c r="D97" s="37">
        <f>'AEO 2022 36 Raw'!G79</f>
        <v>1.193254</v>
      </c>
      <c r="E97" s="37">
        <f>'AEO 2022 36 Raw'!H79</f>
        <v>1.3319989999999999</v>
      </c>
      <c r="F97" s="37">
        <f>'AEO 2022 36 Raw'!I79</f>
        <v>1.4406620000000001</v>
      </c>
      <c r="G97" s="37">
        <f>'AEO 2022 36 Raw'!J79</f>
        <v>1.526116</v>
      </c>
      <c r="H97" s="37">
        <f>'AEO 2022 36 Raw'!K79</f>
        <v>1.5941399999999999</v>
      </c>
      <c r="I97" s="37">
        <f>'AEO 2022 36 Raw'!L79</f>
        <v>1.6489180000000001</v>
      </c>
      <c r="J97" s="37">
        <f>'AEO 2022 36 Raw'!M79</f>
        <v>1.693424</v>
      </c>
      <c r="K97" s="37">
        <f>'AEO 2022 36 Raw'!N79</f>
        <v>1.73028</v>
      </c>
      <c r="L97" s="37">
        <f>'AEO 2022 36 Raw'!O79</f>
        <v>1.761395</v>
      </c>
      <c r="M97" s="37">
        <f>'AEO 2022 36 Raw'!P79</f>
        <v>1.7880579999999999</v>
      </c>
      <c r="N97" s="37">
        <f>'AEO 2022 36 Raw'!Q79</f>
        <v>1.810897</v>
      </c>
      <c r="O97" s="37">
        <f>'AEO 2022 36 Raw'!R79</f>
        <v>1.830481</v>
      </c>
      <c r="P97" s="37">
        <f>'AEO 2022 36 Raw'!S79</f>
        <v>1.8474200000000001</v>
      </c>
      <c r="Q97" s="37">
        <f>'AEO 2022 36 Raw'!T79</f>
        <v>1.862398</v>
      </c>
      <c r="R97" s="37">
        <f>'AEO 2022 36 Raw'!U79</f>
        <v>1.875367</v>
      </c>
      <c r="S97" s="37">
        <f>'AEO 2022 36 Raw'!V79</f>
        <v>1.8859809999999999</v>
      </c>
      <c r="T97" s="37">
        <f>'AEO 2022 36 Raw'!W79</f>
        <v>1.8957679999999999</v>
      </c>
      <c r="U97" s="37">
        <f>'AEO 2022 36 Raw'!X79</f>
        <v>1.906358</v>
      </c>
      <c r="V97" s="37">
        <f>'AEO 2022 36 Raw'!Y79</f>
        <v>1.9163129999999999</v>
      </c>
      <c r="W97" s="37">
        <f>'AEO 2022 36 Raw'!Z79</f>
        <v>1.9260360000000001</v>
      </c>
      <c r="X97" s="37">
        <f>'AEO 2022 36 Raw'!AA79</f>
        <v>1.935487</v>
      </c>
      <c r="Y97" s="37">
        <f>'AEO 2022 36 Raw'!AB79</f>
        <v>1.9446369999999999</v>
      </c>
      <c r="Z97" s="37">
        <f>'AEO 2022 36 Raw'!AC79</f>
        <v>1.9535100000000001</v>
      </c>
      <c r="AA97" s="37">
        <f>'AEO 2022 36 Raw'!AD79</f>
        <v>1.9621150000000001</v>
      </c>
      <c r="AB97" s="37">
        <f>'AEO 2022 36 Raw'!AE79</f>
        <v>1.970496</v>
      </c>
      <c r="AC97" s="37">
        <f>'AEO 2022 36 Raw'!AF79</f>
        <v>1.9788330000000001</v>
      </c>
      <c r="AD97" s="37">
        <f>'AEO 2022 36 Raw'!AG79</f>
        <v>1.987101</v>
      </c>
      <c r="AE97" s="37">
        <f>'AEO 2022 36 Raw'!AH79</f>
        <v>1.9953019999999999</v>
      </c>
      <c r="AF97" s="37">
        <f>'AEO 2022 36 Raw'!AI79</f>
        <v>2.003428</v>
      </c>
      <c r="AG97" s="46">
        <f>'AEO 2022 36 Raw'!AJ79</f>
        <v>2.4E-2</v>
      </c>
    </row>
    <row r="98" spans="1:33" ht="15" customHeight="1" x14ac:dyDescent="0.25">
      <c r="A98" s="21" t="s">
        <v>656</v>
      </c>
      <c r="B98" s="28" t="s">
        <v>657</v>
      </c>
      <c r="C98" s="37">
        <f>'AEO 2022 36 Raw'!F80</f>
        <v>5.5189979999999998</v>
      </c>
      <c r="D98" s="37">
        <f>'AEO 2022 36 Raw'!G80</f>
        <v>6.485322</v>
      </c>
      <c r="E98" s="37">
        <f>'AEO 2022 36 Raw'!H80</f>
        <v>7.2393989999999997</v>
      </c>
      <c r="F98" s="37">
        <f>'AEO 2022 36 Raw'!I80</f>
        <v>7.8299849999999998</v>
      </c>
      <c r="G98" s="37">
        <f>'AEO 2022 36 Raw'!J80</f>
        <v>8.2944259999999996</v>
      </c>
      <c r="H98" s="37">
        <f>'AEO 2022 36 Raw'!K80</f>
        <v>8.6641340000000007</v>
      </c>
      <c r="I98" s="37">
        <f>'AEO 2022 36 Raw'!L80</f>
        <v>8.9618549999999999</v>
      </c>
      <c r="J98" s="37">
        <f>'AEO 2022 36 Raw'!M80</f>
        <v>9.2037460000000006</v>
      </c>
      <c r="K98" s="37">
        <f>'AEO 2022 36 Raw'!N80</f>
        <v>9.4040529999999993</v>
      </c>
      <c r="L98" s="37">
        <f>'AEO 2022 36 Raw'!O80</f>
        <v>9.5731599999999997</v>
      </c>
      <c r="M98" s="37">
        <f>'AEO 2022 36 Raw'!P80</f>
        <v>9.7180809999999997</v>
      </c>
      <c r="N98" s="37">
        <f>'AEO 2022 36 Raw'!Q80</f>
        <v>9.8422059999999991</v>
      </c>
      <c r="O98" s="37">
        <f>'AEO 2022 36 Raw'!R80</f>
        <v>9.9486450000000008</v>
      </c>
      <c r="P98" s="37">
        <f>'AEO 2022 36 Raw'!S80</f>
        <v>10.040706</v>
      </c>
      <c r="Q98" s="37">
        <f>'AEO 2022 36 Raw'!T80</f>
        <v>10.122116999999999</v>
      </c>
      <c r="R98" s="37">
        <f>'AEO 2022 36 Raw'!U80</f>
        <v>10.192601</v>
      </c>
      <c r="S98" s="37">
        <f>'AEO 2022 36 Raw'!V80</f>
        <v>10.250284000000001</v>
      </c>
      <c r="T98" s="37">
        <f>'AEO 2022 36 Raw'!W80</f>
        <v>10.303478999999999</v>
      </c>
      <c r="U98" s="37">
        <f>'AEO 2022 36 Raw'!X80</f>
        <v>10.361036</v>
      </c>
      <c r="V98" s="37">
        <f>'AEO 2022 36 Raw'!Y80</f>
        <v>10.415141</v>
      </c>
      <c r="W98" s="37">
        <f>'AEO 2022 36 Raw'!Z80</f>
        <v>10.467986</v>
      </c>
      <c r="X98" s="37">
        <f>'AEO 2022 36 Raw'!AA80</f>
        <v>10.519349999999999</v>
      </c>
      <c r="Y98" s="37">
        <f>'AEO 2022 36 Raw'!AB80</f>
        <v>10.569082</v>
      </c>
      <c r="Z98" s="37">
        <f>'AEO 2022 36 Raw'!AC80</f>
        <v>10.617307</v>
      </c>
      <c r="AA98" s="37">
        <f>'AEO 2022 36 Raw'!AD80</f>
        <v>10.664077000000001</v>
      </c>
      <c r="AB98" s="37">
        <f>'AEO 2022 36 Raw'!AE80</f>
        <v>10.709630000000001</v>
      </c>
      <c r="AC98" s="37">
        <f>'AEO 2022 36 Raw'!AF80</f>
        <v>10.754937999999999</v>
      </c>
      <c r="AD98" s="37">
        <f>'AEO 2022 36 Raw'!AG80</f>
        <v>10.799872000000001</v>
      </c>
      <c r="AE98" s="37">
        <f>'AEO 2022 36 Raw'!AH80</f>
        <v>10.844446</v>
      </c>
      <c r="AF98" s="37">
        <f>'AEO 2022 36 Raw'!AI80</f>
        <v>10.888610999999999</v>
      </c>
      <c r="AG98" s="46">
        <f>'AEO 2022 36 Raw'!AJ80</f>
        <v>2.4E-2</v>
      </c>
    </row>
    <row r="99" spans="1:33" ht="15" customHeight="1" x14ac:dyDescent="0.25">
      <c r="A99" s="21" t="s">
        <v>658</v>
      </c>
      <c r="B99" s="28" t="s">
        <v>659</v>
      </c>
      <c r="C99" s="37">
        <f>'AEO 2022 36 Raw'!F81</f>
        <v>0</v>
      </c>
      <c r="D99" s="37">
        <f>'AEO 2022 36 Raw'!G81</f>
        <v>0</v>
      </c>
      <c r="E99" s="37">
        <f>'AEO 2022 36 Raw'!H81</f>
        <v>0</v>
      </c>
      <c r="F99" s="37">
        <f>'AEO 2022 36 Raw'!I81</f>
        <v>0</v>
      </c>
      <c r="G99" s="37">
        <f>'AEO 2022 36 Raw'!J81</f>
        <v>0</v>
      </c>
      <c r="H99" s="37">
        <f>'AEO 2022 36 Raw'!K81</f>
        <v>0</v>
      </c>
      <c r="I99" s="37">
        <f>'AEO 2022 36 Raw'!L81</f>
        <v>0</v>
      </c>
      <c r="J99" s="37">
        <f>'AEO 2022 36 Raw'!M81</f>
        <v>0</v>
      </c>
      <c r="K99" s="37">
        <f>'AEO 2022 36 Raw'!N81</f>
        <v>0</v>
      </c>
      <c r="L99" s="37">
        <f>'AEO 2022 36 Raw'!O81</f>
        <v>0</v>
      </c>
      <c r="M99" s="37">
        <f>'AEO 2022 36 Raw'!P81</f>
        <v>0</v>
      </c>
      <c r="N99" s="37">
        <f>'AEO 2022 36 Raw'!Q81</f>
        <v>0</v>
      </c>
      <c r="O99" s="37">
        <f>'AEO 2022 36 Raw'!R81</f>
        <v>0</v>
      </c>
      <c r="P99" s="37">
        <f>'AEO 2022 36 Raw'!S81</f>
        <v>0</v>
      </c>
      <c r="Q99" s="37">
        <f>'AEO 2022 36 Raw'!T81</f>
        <v>0</v>
      </c>
      <c r="R99" s="37">
        <f>'AEO 2022 36 Raw'!U81</f>
        <v>0</v>
      </c>
      <c r="S99" s="37">
        <f>'AEO 2022 36 Raw'!V81</f>
        <v>0</v>
      </c>
      <c r="T99" s="37">
        <f>'AEO 2022 36 Raw'!W81</f>
        <v>0</v>
      </c>
      <c r="U99" s="37">
        <f>'AEO 2022 36 Raw'!X81</f>
        <v>0</v>
      </c>
      <c r="V99" s="37">
        <f>'AEO 2022 36 Raw'!Y81</f>
        <v>0</v>
      </c>
      <c r="W99" s="37">
        <f>'AEO 2022 36 Raw'!Z81</f>
        <v>0</v>
      </c>
      <c r="X99" s="37">
        <f>'AEO 2022 36 Raw'!AA81</f>
        <v>0</v>
      </c>
      <c r="Y99" s="37">
        <f>'AEO 2022 36 Raw'!AB81</f>
        <v>0</v>
      </c>
      <c r="Z99" s="37">
        <f>'AEO 2022 36 Raw'!AC81</f>
        <v>0</v>
      </c>
      <c r="AA99" s="37">
        <f>'AEO 2022 36 Raw'!AD81</f>
        <v>0</v>
      </c>
      <c r="AB99" s="37">
        <f>'AEO 2022 36 Raw'!AE81</f>
        <v>0</v>
      </c>
      <c r="AC99" s="37">
        <f>'AEO 2022 36 Raw'!AF81</f>
        <v>0</v>
      </c>
      <c r="AD99" s="37">
        <f>'AEO 2022 36 Raw'!AG81</f>
        <v>0</v>
      </c>
      <c r="AE99" s="37">
        <f>'AEO 2022 36 Raw'!AH81</f>
        <v>0</v>
      </c>
      <c r="AF99" s="37">
        <f>'AEO 2022 36 Raw'!AI81</f>
        <v>0</v>
      </c>
      <c r="AG99" s="46" t="str">
        <f>'AEO 2022 36 Raw'!AJ81</f>
        <v>- -</v>
      </c>
    </row>
    <row r="100" spans="1:33" ht="15" customHeight="1" x14ac:dyDescent="0.25">
      <c r="A100" s="21" t="s">
        <v>660</v>
      </c>
      <c r="B100" s="28" t="s">
        <v>661</v>
      </c>
      <c r="C100" s="37">
        <f>'AEO 2022 36 Raw'!F82</f>
        <v>0</v>
      </c>
      <c r="D100" s="37">
        <f>'AEO 2022 36 Raw'!G82</f>
        <v>0</v>
      </c>
      <c r="E100" s="37">
        <f>'AEO 2022 36 Raw'!H82</f>
        <v>0</v>
      </c>
      <c r="F100" s="37">
        <f>'AEO 2022 36 Raw'!I82</f>
        <v>0</v>
      </c>
      <c r="G100" s="37">
        <f>'AEO 2022 36 Raw'!J82</f>
        <v>0</v>
      </c>
      <c r="H100" s="37">
        <f>'AEO 2022 36 Raw'!K82</f>
        <v>0</v>
      </c>
      <c r="I100" s="37">
        <f>'AEO 2022 36 Raw'!L82</f>
        <v>0</v>
      </c>
      <c r="J100" s="37">
        <f>'AEO 2022 36 Raw'!M82</f>
        <v>0</v>
      </c>
      <c r="K100" s="37">
        <f>'AEO 2022 36 Raw'!N82</f>
        <v>0</v>
      </c>
      <c r="L100" s="37">
        <f>'AEO 2022 36 Raw'!O82</f>
        <v>0</v>
      </c>
      <c r="M100" s="37">
        <f>'AEO 2022 36 Raw'!P82</f>
        <v>0</v>
      </c>
      <c r="N100" s="37">
        <f>'AEO 2022 36 Raw'!Q82</f>
        <v>0</v>
      </c>
      <c r="O100" s="37">
        <f>'AEO 2022 36 Raw'!R82</f>
        <v>0</v>
      </c>
      <c r="P100" s="37">
        <f>'AEO 2022 36 Raw'!S82</f>
        <v>0</v>
      </c>
      <c r="Q100" s="37">
        <f>'AEO 2022 36 Raw'!T82</f>
        <v>0</v>
      </c>
      <c r="R100" s="37">
        <f>'AEO 2022 36 Raw'!U82</f>
        <v>0</v>
      </c>
      <c r="S100" s="37">
        <f>'AEO 2022 36 Raw'!V82</f>
        <v>0</v>
      </c>
      <c r="T100" s="37">
        <f>'AEO 2022 36 Raw'!W82</f>
        <v>0</v>
      </c>
      <c r="U100" s="37">
        <f>'AEO 2022 36 Raw'!X82</f>
        <v>0</v>
      </c>
      <c r="V100" s="37">
        <f>'AEO 2022 36 Raw'!Y82</f>
        <v>0</v>
      </c>
      <c r="W100" s="37">
        <f>'AEO 2022 36 Raw'!Z82</f>
        <v>0</v>
      </c>
      <c r="X100" s="37">
        <f>'AEO 2022 36 Raw'!AA82</f>
        <v>0</v>
      </c>
      <c r="Y100" s="37">
        <f>'AEO 2022 36 Raw'!AB82</f>
        <v>0</v>
      </c>
      <c r="Z100" s="37">
        <f>'AEO 2022 36 Raw'!AC82</f>
        <v>0</v>
      </c>
      <c r="AA100" s="37">
        <f>'AEO 2022 36 Raw'!AD82</f>
        <v>0</v>
      </c>
      <c r="AB100" s="37">
        <f>'AEO 2022 36 Raw'!AE82</f>
        <v>0</v>
      </c>
      <c r="AC100" s="37">
        <f>'AEO 2022 36 Raw'!AF82</f>
        <v>0</v>
      </c>
      <c r="AD100" s="37">
        <f>'AEO 2022 36 Raw'!AG82</f>
        <v>0</v>
      </c>
      <c r="AE100" s="37">
        <f>'AEO 2022 36 Raw'!AH82</f>
        <v>0</v>
      </c>
      <c r="AF100" s="37">
        <f>'AEO 2022 36 Raw'!AI82</f>
        <v>0</v>
      </c>
      <c r="AG100" s="46" t="str">
        <f>'AEO 2022 36 Raw'!AJ82</f>
        <v>- -</v>
      </c>
    </row>
    <row r="101" spans="1:33" ht="15" customHeight="1" x14ac:dyDescent="0.25">
      <c r="A101" s="21" t="s">
        <v>662</v>
      </c>
      <c r="B101" s="28" t="s">
        <v>663</v>
      </c>
      <c r="C101" s="37">
        <f>'AEO 2022 36 Raw'!F83</f>
        <v>12.477963000000001</v>
      </c>
      <c r="D101" s="37">
        <f>'AEO 2022 36 Raw'!G83</f>
        <v>13.793504</v>
      </c>
      <c r="E101" s="37">
        <f>'AEO 2022 36 Raw'!H83</f>
        <v>14.834682000000001</v>
      </c>
      <c r="F101" s="37">
        <f>'AEO 2022 36 Raw'!I83</f>
        <v>15.666634999999999</v>
      </c>
      <c r="G101" s="37">
        <f>'AEO 2022 36 Raw'!J83</f>
        <v>16.267980999999999</v>
      </c>
      <c r="H101" s="37">
        <f>'AEO 2022 36 Raw'!K83</f>
        <v>16.741019999999999</v>
      </c>
      <c r="I101" s="37">
        <f>'AEO 2022 36 Raw'!L83</f>
        <v>17.114504</v>
      </c>
      <c r="J101" s="37">
        <f>'AEO 2022 36 Raw'!M83</f>
        <v>17.446342000000001</v>
      </c>
      <c r="K101" s="37">
        <f>'AEO 2022 36 Raw'!N83</f>
        <v>17.72954</v>
      </c>
      <c r="L101" s="37">
        <f>'AEO 2022 36 Raw'!O83</f>
        <v>18.047923999999998</v>
      </c>
      <c r="M101" s="37">
        <f>'AEO 2022 36 Raw'!P83</f>
        <v>18.30442</v>
      </c>
      <c r="N101" s="37">
        <f>'AEO 2022 36 Raw'!Q83</f>
        <v>18.707191000000002</v>
      </c>
      <c r="O101" s="37">
        <f>'AEO 2022 36 Raw'!R83</f>
        <v>18.982341999999999</v>
      </c>
      <c r="P101" s="37">
        <f>'AEO 2022 36 Raw'!S83</f>
        <v>19.165638000000001</v>
      </c>
      <c r="Q101" s="37">
        <f>'AEO 2022 36 Raw'!T83</f>
        <v>19.309871999999999</v>
      </c>
      <c r="R101" s="37">
        <f>'AEO 2022 36 Raw'!U83</f>
        <v>19.448430999999999</v>
      </c>
      <c r="S101" s="37">
        <f>'AEO 2022 36 Raw'!V83</f>
        <v>19.614402999999999</v>
      </c>
      <c r="T101" s="37">
        <f>'AEO 2022 36 Raw'!W83</f>
        <v>19.795258</v>
      </c>
      <c r="U101" s="37">
        <f>'AEO 2022 36 Raw'!X83</f>
        <v>19.957488999999999</v>
      </c>
      <c r="V101" s="37">
        <f>'AEO 2022 36 Raw'!Y83</f>
        <v>20.208164</v>
      </c>
      <c r="W101" s="37">
        <f>'AEO 2022 36 Raw'!Z83</f>
        <v>20.387131</v>
      </c>
      <c r="X101" s="37">
        <f>'AEO 2022 36 Raw'!AA83</f>
        <v>20.583825999999998</v>
      </c>
      <c r="Y101" s="37">
        <f>'AEO 2022 36 Raw'!AB83</f>
        <v>20.784845000000001</v>
      </c>
      <c r="Z101" s="37">
        <f>'AEO 2022 36 Raw'!AC83</f>
        <v>20.966197999999999</v>
      </c>
      <c r="AA101" s="37">
        <f>'AEO 2022 36 Raw'!AD83</f>
        <v>21.179237000000001</v>
      </c>
      <c r="AB101" s="37">
        <f>'AEO 2022 36 Raw'!AE83</f>
        <v>21.441179000000002</v>
      </c>
      <c r="AC101" s="37">
        <f>'AEO 2022 36 Raw'!AF83</f>
        <v>21.690435000000001</v>
      </c>
      <c r="AD101" s="37">
        <f>'AEO 2022 36 Raw'!AG83</f>
        <v>21.909222</v>
      </c>
      <c r="AE101" s="37">
        <f>'AEO 2022 36 Raw'!AH83</f>
        <v>22.147282000000001</v>
      </c>
      <c r="AF101" s="37">
        <f>'AEO 2022 36 Raw'!AI83</f>
        <v>22.398439</v>
      </c>
      <c r="AG101" s="46">
        <f>'AEO 2022 36 Raw'!AJ83</f>
        <v>0.02</v>
      </c>
    </row>
    <row r="102" spans="1:33" ht="15" customHeight="1" x14ac:dyDescent="0.25">
      <c r="A102" s="21" t="s">
        <v>664</v>
      </c>
      <c r="B102" s="28" t="s">
        <v>631</v>
      </c>
      <c r="C102" s="37">
        <f>'AEO 2022 36 Raw'!F84</f>
        <v>12.477963000000001</v>
      </c>
      <c r="D102" s="37">
        <f>'AEO 2022 36 Raw'!G84</f>
        <v>13.793504</v>
      </c>
      <c r="E102" s="37">
        <f>'AEO 2022 36 Raw'!H84</f>
        <v>14.834682000000001</v>
      </c>
      <c r="F102" s="37">
        <f>'AEO 2022 36 Raw'!I84</f>
        <v>15.666634999999999</v>
      </c>
      <c r="G102" s="37">
        <f>'AEO 2022 36 Raw'!J84</f>
        <v>16.267980999999999</v>
      </c>
      <c r="H102" s="37">
        <f>'AEO 2022 36 Raw'!K84</f>
        <v>16.741019999999999</v>
      </c>
      <c r="I102" s="37">
        <f>'AEO 2022 36 Raw'!L84</f>
        <v>17.114504</v>
      </c>
      <c r="J102" s="37">
        <f>'AEO 2022 36 Raw'!M84</f>
        <v>17.446342000000001</v>
      </c>
      <c r="K102" s="37">
        <f>'AEO 2022 36 Raw'!N84</f>
        <v>17.72954</v>
      </c>
      <c r="L102" s="37">
        <f>'AEO 2022 36 Raw'!O84</f>
        <v>18.047923999999998</v>
      </c>
      <c r="M102" s="37">
        <f>'AEO 2022 36 Raw'!P84</f>
        <v>18.30442</v>
      </c>
      <c r="N102" s="37">
        <f>'AEO 2022 36 Raw'!Q84</f>
        <v>18.707191000000002</v>
      </c>
      <c r="O102" s="37">
        <f>'AEO 2022 36 Raw'!R84</f>
        <v>18.982341999999999</v>
      </c>
      <c r="P102" s="37">
        <f>'AEO 2022 36 Raw'!S84</f>
        <v>19.165638000000001</v>
      </c>
      <c r="Q102" s="37">
        <f>'AEO 2022 36 Raw'!T84</f>
        <v>19.309871999999999</v>
      </c>
      <c r="R102" s="37">
        <f>'AEO 2022 36 Raw'!U84</f>
        <v>19.448430999999999</v>
      </c>
      <c r="S102" s="37">
        <f>'AEO 2022 36 Raw'!V84</f>
        <v>19.614402999999999</v>
      </c>
      <c r="T102" s="37">
        <f>'AEO 2022 36 Raw'!W84</f>
        <v>19.795258</v>
      </c>
      <c r="U102" s="37">
        <f>'AEO 2022 36 Raw'!X84</f>
        <v>19.957488999999999</v>
      </c>
      <c r="V102" s="37">
        <f>'AEO 2022 36 Raw'!Y84</f>
        <v>20.208164</v>
      </c>
      <c r="W102" s="37">
        <f>'AEO 2022 36 Raw'!Z84</f>
        <v>20.387131</v>
      </c>
      <c r="X102" s="37">
        <f>'AEO 2022 36 Raw'!AA84</f>
        <v>20.583825999999998</v>
      </c>
      <c r="Y102" s="37">
        <f>'AEO 2022 36 Raw'!AB84</f>
        <v>20.784845000000001</v>
      </c>
      <c r="Z102" s="37">
        <f>'AEO 2022 36 Raw'!AC84</f>
        <v>20.966197999999999</v>
      </c>
      <c r="AA102" s="37">
        <f>'AEO 2022 36 Raw'!AD84</f>
        <v>21.179237000000001</v>
      </c>
      <c r="AB102" s="37">
        <f>'AEO 2022 36 Raw'!AE84</f>
        <v>21.441179000000002</v>
      </c>
      <c r="AC102" s="37">
        <f>'AEO 2022 36 Raw'!AF84</f>
        <v>21.690435000000001</v>
      </c>
      <c r="AD102" s="37">
        <f>'AEO 2022 36 Raw'!AG84</f>
        <v>21.909222</v>
      </c>
      <c r="AE102" s="37">
        <f>'AEO 2022 36 Raw'!AH84</f>
        <v>22.147282000000001</v>
      </c>
      <c r="AF102" s="37">
        <f>'AEO 2022 36 Raw'!AI84</f>
        <v>22.398439</v>
      </c>
      <c r="AG102" s="46">
        <f>'AEO 2022 36 Raw'!AJ84</f>
        <v>0.02</v>
      </c>
    </row>
    <row r="103" spans="1:33" ht="15" customHeight="1" x14ac:dyDescent="0.25">
      <c r="A103" s="21" t="s">
        <v>665</v>
      </c>
      <c r="B103" s="28" t="s">
        <v>666</v>
      </c>
      <c r="C103" s="37">
        <f>'AEO 2022 36 Raw'!F85</f>
        <v>16.301704000000001</v>
      </c>
      <c r="D103" s="37">
        <f>'AEO 2022 36 Raw'!G85</f>
        <v>17.547011999999999</v>
      </c>
      <c r="E103" s="37">
        <f>'AEO 2022 36 Raw'!H85</f>
        <v>18.622335</v>
      </c>
      <c r="F103" s="37">
        <f>'AEO 2022 36 Raw'!I85</f>
        <v>19.491897999999999</v>
      </c>
      <c r="G103" s="37">
        <f>'AEO 2022 36 Raw'!J85</f>
        <v>20.109976</v>
      </c>
      <c r="H103" s="37">
        <f>'AEO 2022 36 Raw'!K85</f>
        <v>20.579369</v>
      </c>
      <c r="I103" s="37">
        <f>'AEO 2022 36 Raw'!L85</f>
        <v>20.933679999999999</v>
      </c>
      <c r="J103" s="37">
        <f>'AEO 2022 36 Raw'!M85</f>
        <v>21.270298</v>
      </c>
      <c r="K103" s="37">
        <f>'AEO 2022 36 Raw'!N85</f>
        <v>21.569614000000001</v>
      </c>
      <c r="L103" s="37">
        <f>'AEO 2022 36 Raw'!O85</f>
        <v>21.917065000000001</v>
      </c>
      <c r="M103" s="37">
        <f>'AEO 2022 36 Raw'!P85</f>
        <v>22.215467</v>
      </c>
      <c r="N103" s="37">
        <f>'AEO 2022 36 Raw'!Q85</f>
        <v>22.645309000000001</v>
      </c>
      <c r="O103" s="37">
        <f>'AEO 2022 36 Raw'!R85</f>
        <v>22.982285999999998</v>
      </c>
      <c r="P103" s="37">
        <f>'AEO 2022 36 Raw'!S85</f>
        <v>23.209263</v>
      </c>
      <c r="Q103" s="37">
        <f>'AEO 2022 36 Raw'!T85</f>
        <v>23.405518000000001</v>
      </c>
      <c r="R103" s="37">
        <f>'AEO 2022 36 Raw'!U85</f>
        <v>23.604969000000001</v>
      </c>
      <c r="S103" s="37">
        <f>'AEO 2022 36 Raw'!V85</f>
        <v>23.846478000000001</v>
      </c>
      <c r="T103" s="37">
        <f>'AEO 2022 36 Raw'!W85</f>
        <v>24.105305000000001</v>
      </c>
      <c r="U103" s="37">
        <f>'AEO 2022 36 Raw'!X85</f>
        <v>24.36289</v>
      </c>
      <c r="V103" s="37">
        <f>'AEO 2022 36 Raw'!Y85</f>
        <v>24.704181999999999</v>
      </c>
      <c r="W103" s="37">
        <f>'AEO 2022 36 Raw'!Z85</f>
        <v>24.970692</v>
      </c>
      <c r="X103" s="37">
        <f>'AEO 2022 36 Raw'!AA85</f>
        <v>25.262255</v>
      </c>
      <c r="Y103" s="37">
        <f>'AEO 2022 36 Raw'!AB85</f>
        <v>25.560244000000001</v>
      </c>
      <c r="Z103" s="37">
        <f>'AEO 2022 36 Raw'!AC85</f>
        <v>25.848763999999999</v>
      </c>
      <c r="AA103" s="37">
        <f>'AEO 2022 36 Raw'!AD85</f>
        <v>26.188046</v>
      </c>
      <c r="AB103" s="37">
        <f>'AEO 2022 36 Raw'!AE85</f>
        <v>26.592486999999998</v>
      </c>
      <c r="AC103" s="37">
        <f>'AEO 2022 36 Raw'!AF85</f>
        <v>26.986263000000001</v>
      </c>
      <c r="AD103" s="37">
        <f>'AEO 2022 36 Raw'!AG85</f>
        <v>27.338573</v>
      </c>
      <c r="AE103" s="37">
        <f>'AEO 2022 36 Raw'!AH85</f>
        <v>27.711731</v>
      </c>
      <c r="AF103" s="37">
        <f>'AEO 2022 36 Raw'!AI85</f>
        <v>28.118931</v>
      </c>
      <c r="AG103" s="46">
        <f>'AEO 2022 36 Raw'!AJ85</f>
        <v>1.9E-2</v>
      </c>
    </row>
    <row r="104" spans="1:33" ht="15" customHeight="1" x14ac:dyDescent="0.25">
      <c r="A104" s="21" t="s">
        <v>667</v>
      </c>
      <c r="B104" s="28" t="s">
        <v>631</v>
      </c>
      <c r="C104" s="37">
        <f>'AEO 2022 36 Raw'!F86</f>
        <v>5.1457280000000001</v>
      </c>
      <c r="D104" s="37">
        <f>'AEO 2022 36 Raw'!G86</f>
        <v>5.4155300000000004</v>
      </c>
      <c r="E104" s="37">
        <f>'AEO 2022 36 Raw'!H86</f>
        <v>5.6667259999999997</v>
      </c>
      <c r="F104" s="37">
        <f>'AEO 2022 36 Raw'!I86</f>
        <v>5.8826809999999998</v>
      </c>
      <c r="G104" s="37">
        <f>'AEO 2022 36 Raw'!J86</f>
        <v>6.0324710000000001</v>
      </c>
      <c r="H104" s="37">
        <f>'AEO 2022 36 Raw'!K86</f>
        <v>6.1450709999999997</v>
      </c>
      <c r="I104" s="37">
        <f>'AEO 2022 36 Raw'!L86</f>
        <v>6.2252260000000001</v>
      </c>
      <c r="J104" s="37">
        <f>'AEO 2022 36 Raw'!M86</f>
        <v>6.3161719999999999</v>
      </c>
      <c r="K104" s="37">
        <f>'AEO 2022 36 Raw'!N86</f>
        <v>6.4043400000000004</v>
      </c>
      <c r="L104" s="37">
        <f>'AEO 2022 36 Raw'!O86</f>
        <v>6.5122450000000001</v>
      </c>
      <c r="M104" s="37">
        <f>'AEO 2022 36 Raw'!P86</f>
        <v>6.6093140000000004</v>
      </c>
      <c r="N104" s="37">
        <f>'AEO 2022 36 Raw'!Q86</f>
        <v>6.748399</v>
      </c>
      <c r="O104" s="37">
        <f>'AEO 2022 36 Raw'!R86</f>
        <v>6.8689020000000003</v>
      </c>
      <c r="P104" s="37">
        <f>'AEO 2022 36 Raw'!S86</f>
        <v>6.9505619999999997</v>
      </c>
      <c r="Q104" s="37">
        <f>'AEO 2022 36 Raw'!T86</f>
        <v>7.0213859999999997</v>
      </c>
      <c r="R104" s="37">
        <f>'AEO 2022 36 Raw'!U86</f>
        <v>7.0946740000000004</v>
      </c>
      <c r="S104" s="37">
        <f>'AEO 2022 36 Raw'!V86</f>
        <v>7.185988</v>
      </c>
      <c r="T104" s="37">
        <f>'AEO 2022 36 Raw'!W86</f>
        <v>7.2829810000000004</v>
      </c>
      <c r="U104" s="37">
        <f>'AEO 2022 36 Raw'!X86</f>
        <v>7.3823730000000003</v>
      </c>
      <c r="V104" s="37">
        <f>'AEO 2022 36 Raw'!Y86</f>
        <v>7.5055540000000001</v>
      </c>
      <c r="W104" s="37">
        <f>'AEO 2022 36 Raw'!Z86</f>
        <v>7.6054139999999997</v>
      </c>
      <c r="X104" s="37">
        <f>'AEO 2022 36 Raw'!AA86</f>
        <v>7.7121620000000002</v>
      </c>
      <c r="Y104" s="37">
        <f>'AEO 2022 36 Raw'!AB86</f>
        <v>7.8212539999999997</v>
      </c>
      <c r="Z104" s="37">
        <f>'AEO 2022 36 Raw'!AC86</f>
        <v>7.9291010000000002</v>
      </c>
      <c r="AA104" s="37">
        <f>'AEO 2022 36 Raw'!AD86</f>
        <v>8.0552329999999994</v>
      </c>
      <c r="AB104" s="37">
        <f>'AEO 2022 36 Raw'!AE86</f>
        <v>8.2040240000000004</v>
      </c>
      <c r="AC104" s="37">
        <f>'AEO 2022 36 Raw'!AF86</f>
        <v>8.3485770000000006</v>
      </c>
      <c r="AD104" s="37">
        <f>'AEO 2022 36 Raw'!AG86</f>
        <v>8.4775720000000003</v>
      </c>
      <c r="AE104" s="37">
        <f>'AEO 2022 36 Raw'!AH86</f>
        <v>8.6149170000000002</v>
      </c>
      <c r="AF104" s="37">
        <f>'AEO 2022 36 Raw'!AI86</f>
        <v>8.7713579999999993</v>
      </c>
      <c r="AG104" s="46">
        <f>'AEO 2022 36 Raw'!AJ86</f>
        <v>1.9E-2</v>
      </c>
    </row>
    <row r="105" spans="1:33" ht="15" customHeight="1" x14ac:dyDescent="0.25">
      <c r="A105" s="21" t="s">
        <v>668</v>
      </c>
      <c r="B105" s="28" t="s">
        <v>657</v>
      </c>
      <c r="C105" s="37">
        <f>'AEO 2022 36 Raw'!F87</f>
        <v>11.155976000000001</v>
      </c>
      <c r="D105" s="37">
        <f>'AEO 2022 36 Raw'!G87</f>
        <v>12.131482999999999</v>
      </c>
      <c r="E105" s="37">
        <f>'AEO 2022 36 Raw'!H87</f>
        <v>12.95561</v>
      </c>
      <c r="F105" s="37">
        <f>'AEO 2022 36 Raw'!I87</f>
        <v>13.609216999999999</v>
      </c>
      <c r="G105" s="37">
        <f>'AEO 2022 36 Raw'!J87</f>
        <v>14.077503999999999</v>
      </c>
      <c r="H105" s="37">
        <f>'AEO 2022 36 Raw'!K87</f>
        <v>14.434298999999999</v>
      </c>
      <c r="I105" s="37">
        <f>'AEO 2022 36 Raw'!L87</f>
        <v>14.708454</v>
      </c>
      <c r="J105" s="37">
        <f>'AEO 2022 36 Raw'!M87</f>
        <v>14.954126</v>
      </c>
      <c r="K105" s="37">
        <f>'AEO 2022 36 Raw'!N87</f>
        <v>15.165274</v>
      </c>
      <c r="L105" s="37">
        <f>'AEO 2022 36 Raw'!O87</f>
        <v>15.404819</v>
      </c>
      <c r="M105" s="37">
        <f>'AEO 2022 36 Raw'!P87</f>
        <v>15.606153000000001</v>
      </c>
      <c r="N105" s="37">
        <f>'AEO 2022 36 Raw'!Q87</f>
        <v>15.896910999999999</v>
      </c>
      <c r="O105" s="37">
        <f>'AEO 2022 36 Raw'!R87</f>
        <v>16.113384</v>
      </c>
      <c r="P105" s="37">
        <f>'AEO 2022 36 Raw'!S87</f>
        <v>16.258700999999999</v>
      </c>
      <c r="Q105" s="37">
        <f>'AEO 2022 36 Raw'!T87</f>
        <v>16.384132000000001</v>
      </c>
      <c r="R105" s="37">
        <f>'AEO 2022 36 Raw'!U87</f>
        <v>16.510296</v>
      </c>
      <c r="S105" s="37">
        <f>'AEO 2022 36 Raw'!V87</f>
        <v>16.660488000000001</v>
      </c>
      <c r="T105" s="37">
        <f>'AEO 2022 36 Raw'!W87</f>
        <v>16.822323000000001</v>
      </c>
      <c r="U105" s="37">
        <f>'AEO 2022 36 Raw'!X87</f>
        <v>16.980516000000001</v>
      </c>
      <c r="V105" s="37">
        <f>'AEO 2022 36 Raw'!Y87</f>
        <v>17.198626999999998</v>
      </c>
      <c r="W105" s="37">
        <f>'AEO 2022 36 Raw'!Z87</f>
        <v>17.365276000000001</v>
      </c>
      <c r="X105" s="37">
        <f>'AEO 2022 36 Raw'!AA87</f>
        <v>17.550093</v>
      </c>
      <c r="Y105" s="37">
        <f>'AEO 2022 36 Raw'!AB87</f>
        <v>17.738989</v>
      </c>
      <c r="Z105" s="37">
        <f>'AEO 2022 36 Raw'!AC87</f>
        <v>17.919661999999999</v>
      </c>
      <c r="AA105" s="37">
        <f>'AEO 2022 36 Raw'!AD87</f>
        <v>18.132812000000001</v>
      </c>
      <c r="AB105" s="37">
        <f>'AEO 2022 36 Raw'!AE87</f>
        <v>18.388463999999999</v>
      </c>
      <c r="AC105" s="37">
        <f>'AEO 2022 36 Raw'!AF87</f>
        <v>18.637688000000001</v>
      </c>
      <c r="AD105" s="37">
        <f>'AEO 2022 36 Raw'!AG87</f>
        <v>18.861000000000001</v>
      </c>
      <c r="AE105" s="37">
        <f>'AEO 2022 36 Raw'!AH87</f>
        <v>19.096814999999999</v>
      </c>
      <c r="AF105" s="37">
        <f>'AEO 2022 36 Raw'!AI87</f>
        <v>19.347572</v>
      </c>
      <c r="AG105" s="46">
        <f>'AEO 2022 36 Raw'!AJ87</f>
        <v>1.9E-2</v>
      </c>
    </row>
    <row r="106" spans="1:33" ht="15" customHeight="1" x14ac:dyDescent="0.25">
      <c r="A106" s="21" t="s">
        <v>669</v>
      </c>
      <c r="B106" s="28" t="s">
        <v>659</v>
      </c>
      <c r="C106" s="37">
        <f>'AEO 2022 36 Raw'!F88</f>
        <v>0</v>
      </c>
      <c r="D106" s="37">
        <f>'AEO 2022 36 Raw'!G88</f>
        <v>0</v>
      </c>
      <c r="E106" s="37">
        <f>'AEO 2022 36 Raw'!H88</f>
        <v>0</v>
      </c>
      <c r="F106" s="37">
        <f>'AEO 2022 36 Raw'!I88</f>
        <v>0</v>
      </c>
      <c r="G106" s="37">
        <f>'AEO 2022 36 Raw'!J88</f>
        <v>0</v>
      </c>
      <c r="H106" s="37">
        <f>'AEO 2022 36 Raw'!K88</f>
        <v>0</v>
      </c>
      <c r="I106" s="37">
        <f>'AEO 2022 36 Raw'!L88</f>
        <v>0</v>
      </c>
      <c r="J106" s="37">
        <f>'AEO 2022 36 Raw'!M88</f>
        <v>0</v>
      </c>
      <c r="K106" s="37">
        <f>'AEO 2022 36 Raw'!N88</f>
        <v>0</v>
      </c>
      <c r="L106" s="37">
        <f>'AEO 2022 36 Raw'!O88</f>
        <v>0</v>
      </c>
      <c r="M106" s="37">
        <f>'AEO 2022 36 Raw'!P88</f>
        <v>0</v>
      </c>
      <c r="N106" s="37">
        <f>'AEO 2022 36 Raw'!Q88</f>
        <v>0</v>
      </c>
      <c r="O106" s="37">
        <f>'AEO 2022 36 Raw'!R88</f>
        <v>0</v>
      </c>
      <c r="P106" s="37">
        <f>'AEO 2022 36 Raw'!S88</f>
        <v>0</v>
      </c>
      <c r="Q106" s="37">
        <f>'AEO 2022 36 Raw'!T88</f>
        <v>0</v>
      </c>
      <c r="R106" s="37">
        <f>'AEO 2022 36 Raw'!U88</f>
        <v>0</v>
      </c>
      <c r="S106" s="37">
        <f>'AEO 2022 36 Raw'!V88</f>
        <v>0</v>
      </c>
      <c r="T106" s="37">
        <f>'AEO 2022 36 Raw'!W88</f>
        <v>0</v>
      </c>
      <c r="U106" s="37">
        <f>'AEO 2022 36 Raw'!X88</f>
        <v>0</v>
      </c>
      <c r="V106" s="37">
        <f>'AEO 2022 36 Raw'!Y88</f>
        <v>0</v>
      </c>
      <c r="W106" s="37">
        <f>'AEO 2022 36 Raw'!Z88</f>
        <v>0</v>
      </c>
      <c r="X106" s="37">
        <f>'AEO 2022 36 Raw'!AA88</f>
        <v>0</v>
      </c>
      <c r="Y106" s="37">
        <f>'AEO 2022 36 Raw'!AB88</f>
        <v>0</v>
      </c>
      <c r="Z106" s="37">
        <f>'AEO 2022 36 Raw'!AC88</f>
        <v>0</v>
      </c>
      <c r="AA106" s="37">
        <f>'AEO 2022 36 Raw'!AD88</f>
        <v>0</v>
      </c>
      <c r="AB106" s="37">
        <f>'AEO 2022 36 Raw'!AE88</f>
        <v>0</v>
      </c>
      <c r="AC106" s="37">
        <f>'AEO 2022 36 Raw'!AF88</f>
        <v>0</v>
      </c>
      <c r="AD106" s="37">
        <f>'AEO 2022 36 Raw'!AG88</f>
        <v>0</v>
      </c>
      <c r="AE106" s="37">
        <f>'AEO 2022 36 Raw'!AH88</f>
        <v>0</v>
      </c>
      <c r="AF106" s="37">
        <f>'AEO 2022 36 Raw'!AI88</f>
        <v>0</v>
      </c>
      <c r="AG106" s="46" t="str">
        <f>'AEO 2022 36 Raw'!AJ88</f>
        <v>- -</v>
      </c>
    </row>
    <row r="107" spans="1:33" ht="15" customHeight="1" x14ac:dyDescent="0.25">
      <c r="A107" s="21" t="s">
        <v>670</v>
      </c>
      <c r="B107" s="28" t="s">
        <v>661</v>
      </c>
      <c r="C107" s="37">
        <f>'AEO 2022 36 Raw'!F89</f>
        <v>0</v>
      </c>
      <c r="D107" s="37">
        <f>'AEO 2022 36 Raw'!G89</f>
        <v>0</v>
      </c>
      <c r="E107" s="37">
        <f>'AEO 2022 36 Raw'!H89</f>
        <v>0</v>
      </c>
      <c r="F107" s="37">
        <f>'AEO 2022 36 Raw'!I89</f>
        <v>0</v>
      </c>
      <c r="G107" s="37">
        <f>'AEO 2022 36 Raw'!J89</f>
        <v>0</v>
      </c>
      <c r="H107" s="37">
        <f>'AEO 2022 36 Raw'!K89</f>
        <v>0</v>
      </c>
      <c r="I107" s="37">
        <f>'AEO 2022 36 Raw'!L89</f>
        <v>0</v>
      </c>
      <c r="J107" s="37">
        <f>'AEO 2022 36 Raw'!M89</f>
        <v>0</v>
      </c>
      <c r="K107" s="37">
        <f>'AEO 2022 36 Raw'!N89</f>
        <v>0</v>
      </c>
      <c r="L107" s="37">
        <f>'AEO 2022 36 Raw'!O89</f>
        <v>0</v>
      </c>
      <c r="M107" s="37">
        <f>'AEO 2022 36 Raw'!P89</f>
        <v>0</v>
      </c>
      <c r="N107" s="37">
        <f>'AEO 2022 36 Raw'!Q89</f>
        <v>0</v>
      </c>
      <c r="O107" s="37">
        <f>'AEO 2022 36 Raw'!R89</f>
        <v>0</v>
      </c>
      <c r="P107" s="37">
        <f>'AEO 2022 36 Raw'!S89</f>
        <v>0</v>
      </c>
      <c r="Q107" s="37">
        <f>'AEO 2022 36 Raw'!T89</f>
        <v>0</v>
      </c>
      <c r="R107" s="37">
        <f>'AEO 2022 36 Raw'!U89</f>
        <v>0</v>
      </c>
      <c r="S107" s="37">
        <f>'AEO 2022 36 Raw'!V89</f>
        <v>0</v>
      </c>
      <c r="T107" s="37">
        <f>'AEO 2022 36 Raw'!W89</f>
        <v>0</v>
      </c>
      <c r="U107" s="37">
        <f>'AEO 2022 36 Raw'!X89</f>
        <v>0</v>
      </c>
      <c r="V107" s="37">
        <f>'AEO 2022 36 Raw'!Y89</f>
        <v>0</v>
      </c>
      <c r="W107" s="37">
        <f>'AEO 2022 36 Raw'!Z89</f>
        <v>0</v>
      </c>
      <c r="X107" s="37">
        <f>'AEO 2022 36 Raw'!AA89</f>
        <v>0</v>
      </c>
      <c r="Y107" s="37">
        <f>'AEO 2022 36 Raw'!AB89</f>
        <v>0</v>
      </c>
      <c r="Z107" s="37">
        <f>'AEO 2022 36 Raw'!AC89</f>
        <v>0</v>
      </c>
      <c r="AA107" s="37">
        <f>'AEO 2022 36 Raw'!AD89</f>
        <v>0</v>
      </c>
      <c r="AB107" s="37">
        <f>'AEO 2022 36 Raw'!AE89</f>
        <v>0</v>
      </c>
      <c r="AC107" s="37">
        <f>'AEO 2022 36 Raw'!AF89</f>
        <v>0</v>
      </c>
      <c r="AD107" s="37">
        <f>'AEO 2022 36 Raw'!AG89</f>
        <v>0</v>
      </c>
      <c r="AE107" s="37">
        <f>'AEO 2022 36 Raw'!AH89</f>
        <v>0</v>
      </c>
      <c r="AF107" s="37">
        <f>'AEO 2022 36 Raw'!AI89</f>
        <v>0</v>
      </c>
      <c r="AG107" s="46" t="str">
        <f>'AEO 2022 36 Raw'!AJ89</f>
        <v>- -</v>
      </c>
    </row>
    <row r="108" spans="1:33" ht="12" customHeight="1" x14ac:dyDescent="0.25"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46"/>
    </row>
    <row r="109" spans="1:33" ht="15" customHeight="1" x14ac:dyDescent="0.25">
      <c r="A109" s="21" t="s">
        <v>671</v>
      </c>
      <c r="B109" s="25" t="s">
        <v>5</v>
      </c>
      <c r="C109" s="37">
        <f>'AEO 2022 36 Raw'!F90</f>
        <v>202.60760500000001</v>
      </c>
      <c r="D109" s="37">
        <f>'AEO 2022 36 Raw'!G90</f>
        <v>202.67034899999999</v>
      </c>
      <c r="E109" s="37">
        <f>'AEO 2022 36 Raw'!H90</f>
        <v>202.301987</v>
      </c>
      <c r="F109" s="37">
        <f>'AEO 2022 36 Raw'!I90</f>
        <v>202.25782799999999</v>
      </c>
      <c r="G109" s="37">
        <f>'AEO 2022 36 Raw'!J90</f>
        <v>201.53964199999999</v>
      </c>
      <c r="H109" s="37">
        <f>'AEO 2022 36 Raw'!K90</f>
        <v>200.46554599999999</v>
      </c>
      <c r="I109" s="37">
        <f>'AEO 2022 36 Raw'!L90</f>
        <v>198.82484400000001</v>
      </c>
      <c r="J109" s="37">
        <f>'AEO 2022 36 Raw'!M90</f>
        <v>197.571091</v>
      </c>
      <c r="K109" s="37">
        <f>'AEO 2022 36 Raw'!N90</f>
        <v>196.387146</v>
      </c>
      <c r="L109" s="37">
        <f>'AEO 2022 36 Raw'!O90</f>
        <v>195.37728899999999</v>
      </c>
      <c r="M109" s="37">
        <f>'AEO 2022 36 Raw'!P90</f>
        <v>194.215317</v>
      </c>
      <c r="N109" s="37">
        <f>'AEO 2022 36 Raw'!Q90</f>
        <v>193.45500200000001</v>
      </c>
      <c r="O109" s="37">
        <f>'AEO 2022 36 Raw'!R90</f>
        <v>192.654022</v>
      </c>
      <c r="P109" s="37">
        <f>'AEO 2022 36 Raw'!S90</f>
        <v>191.35882599999999</v>
      </c>
      <c r="Q109" s="37">
        <f>'AEO 2022 36 Raw'!T90</f>
        <v>190.01480100000001</v>
      </c>
      <c r="R109" s="37">
        <f>'AEO 2022 36 Raw'!U90</f>
        <v>188.70800800000001</v>
      </c>
      <c r="S109" s="37">
        <f>'AEO 2022 36 Raw'!V90</f>
        <v>187.69018600000001</v>
      </c>
      <c r="T109" s="37">
        <f>'AEO 2022 36 Raw'!W90</f>
        <v>186.74340799999999</v>
      </c>
      <c r="U109" s="37">
        <f>'AEO 2022 36 Raw'!X90</f>
        <v>185.896637</v>
      </c>
      <c r="V109" s="37">
        <f>'AEO 2022 36 Raw'!Y90</f>
        <v>185.16184999999999</v>
      </c>
      <c r="W109" s="37">
        <f>'AEO 2022 36 Raw'!Z90</f>
        <v>184.171997</v>
      </c>
      <c r="X109" s="37">
        <f>'AEO 2022 36 Raw'!AA90</f>
        <v>183.248672</v>
      </c>
      <c r="Y109" s="37">
        <f>'AEO 2022 36 Raw'!AB90</f>
        <v>182.37503100000001</v>
      </c>
      <c r="Z109" s="37">
        <f>'AEO 2022 36 Raw'!AC90</f>
        <v>181.53639200000001</v>
      </c>
      <c r="AA109" s="37">
        <f>'AEO 2022 36 Raw'!AD90</f>
        <v>180.866623</v>
      </c>
      <c r="AB109" s="37">
        <f>'AEO 2022 36 Raw'!AE90</f>
        <v>180.416855</v>
      </c>
      <c r="AC109" s="37">
        <f>'AEO 2022 36 Raw'!AF90</f>
        <v>179.85386700000001</v>
      </c>
      <c r="AD109" s="37">
        <f>'AEO 2022 36 Raw'!AG90</f>
        <v>179.120789</v>
      </c>
      <c r="AE109" s="37">
        <f>'AEO 2022 36 Raw'!AH90</f>
        <v>178.56260700000001</v>
      </c>
      <c r="AF109" s="37">
        <f>'AEO 2022 36 Raw'!AI90</f>
        <v>178.36497499999999</v>
      </c>
      <c r="AG109" s="46">
        <f>'AEO 2022 36 Raw'!AJ90</f>
        <v>-4.0000000000000001E-3</v>
      </c>
    </row>
    <row r="110" spans="1:33" ht="15" customHeight="1" x14ac:dyDescent="0.25">
      <c r="A110" s="21" t="s">
        <v>672</v>
      </c>
      <c r="B110" s="28" t="s">
        <v>673</v>
      </c>
      <c r="C110" s="37">
        <f>'AEO 2022 36 Raw'!F91</f>
        <v>163.685654</v>
      </c>
      <c r="D110" s="37">
        <f>'AEO 2022 36 Raw'!G91</f>
        <v>163.47460899999999</v>
      </c>
      <c r="E110" s="37">
        <f>'AEO 2022 36 Raw'!H91</f>
        <v>162.914886</v>
      </c>
      <c r="F110" s="37">
        <f>'AEO 2022 36 Raw'!I91</f>
        <v>162.61544799999999</v>
      </c>
      <c r="G110" s="37">
        <f>'AEO 2022 36 Raw'!J91</f>
        <v>161.77375799999999</v>
      </c>
      <c r="H110" s="37">
        <f>'AEO 2022 36 Raw'!K91</f>
        <v>160.647415</v>
      </c>
      <c r="I110" s="37">
        <f>'AEO 2022 36 Raw'!L91</f>
        <v>159.06926000000001</v>
      </c>
      <c r="J110" s="37">
        <f>'AEO 2022 36 Raw'!M91</f>
        <v>157.803223</v>
      </c>
      <c r="K110" s="37">
        <f>'AEO 2022 36 Raw'!N91</f>
        <v>156.59487899999999</v>
      </c>
      <c r="L110" s="37">
        <f>'AEO 2022 36 Raw'!O91</f>
        <v>155.526993</v>
      </c>
      <c r="M110" s="37">
        <f>'AEO 2022 36 Raw'!P91</f>
        <v>154.33966100000001</v>
      </c>
      <c r="N110" s="37">
        <f>'AEO 2022 36 Raw'!Q91</f>
        <v>153.472824</v>
      </c>
      <c r="O110" s="37">
        <f>'AEO 2022 36 Raw'!R91</f>
        <v>152.57455400000001</v>
      </c>
      <c r="P110" s="37">
        <f>'AEO 2022 36 Raw'!S91</f>
        <v>151.28649899999999</v>
      </c>
      <c r="Q110" s="37">
        <f>'AEO 2022 36 Raw'!T91</f>
        <v>149.962189</v>
      </c>
      <c r="R110" s="37">
        <f>'AEO 2022 36 Raw'!U91</f>
        <v>148.669678</v>
      </c>
      <c r="S110" s="37">
        <f>'AEO 2022 36 Raw'!V91</f>
        <v>147.60678100000001</v>
      </c>
      <c r="T110" s="37">
        <f>'AEO 2022 36 Raw'!W91</f>
        <v>146.601257</v>
      </c>
      <c r="U110" s="37">
        <f>'AEO 2022 36 Raw'!X91</f>
        <v>145.675522</v>
      </c>
      <c r="V110" s="37">
        <f>'AEO 2022 36 Raw'!Y91</f>
        <v>144.83853099999999</v>
      </c>
      <c r="W110" s="37">
        <f>'AEO 2022 36 Raw'!Z91</f>
        <v>143.80323799999999</v>
      </c>
      <c r="X110" s="37">
        <f>'AEO 2022 36 Raw'!AA91</f>
        <v>142.821381</v>
      </c>
      <c r="Y110" s="37">
        <f>'AEO 2022 36 Raw'!AB91</f>
        <v>141.879593</v>
      </c>
      <c r="Z110" s="37">
        <f>'AEO 2022 36 Raw'!AC91</f>
        <v>140.96629300000001</v>
      </c>
      <c r="AA110" s="37">
        <f>'AEO 2022 36 Raw'!AD91</f>
        <v>140.185089</v>
      </c>
      <c r="AB110" s="37">
        <f>'AEO 2022 36 Raw'!AE91</f>
        <v>139.57482899999999</v>
      </c>
      <c r="AC110" s="37">
        <f>'AEO 2022 36 Raw'!AF91</f>
        <v>138.877274</v>
      </c>
      <c r="AD110" s="37">
        <f>'AEO 2022 36 Raw'!AG91</f>
        <v>138.049072</v>
      </c>
      <c r="AE110" s="37">
        <f>'AEO 2022 36 Raw'!AH91</f>
        <v>137.35638399999999</v>
      </c>
      <c r="AF110" s="37">
        <f>'AEO 2022 36 Raw'!AI91</f>
        <v>136.940979</v>
      </c>
      <c r="AG110" s="46">
        <f>'AEO 2022 36 Raw'!AJ91</f>
        <v>-6.0000000000000001E-3</v>
      </c>
    </row>
    <row r="111" spans="1:33" ht="15" customHeight="1" x14ac:dyDescent="0.25">
      <c r="A111" s="21" t="s">
        <v>674</v>
      </c>
      <c r="B111" s="28" t="s">
        <v>557</v>
      </c>
      <c r="C111" s="37">
        <f>'AEO 2022 36 Raw'!F92</f>
        <v>38.921951</v>
      </c>
      <c r="D111" s="37">
        <f>'AEO 2022 36 Raw'!G92</f>
        <v>39.195743999999998</v>
      </c>
      <c r="E111" s="37">
        <f>'AEO 2022 36 Raw'!H92</f>
        <v>39.387096</v>
      </c>
      <c r="F111" s="37">
        <f>'AEO 2022 36 Raw'!I92</f>
        <v>39.642375999999999</v>
      </c>
      <c r="G111" s="37">
        <f>'AEO 2022 36 Raw'!J92</f>
        <v>39.765881</v>
      </c>
      <c r="H111" s="37">
        <f>'AEO 2022 36 Raw'!K92</f>
        <v>39.818134000000001</v>
      </c>
      <c r="I111" s="37">
        <f>'AEO 2022 36 Raw'!L92</f>
        <v>39.755580999999999</v>
      </c>
      <c r="J111" s="37">
        <f>'AEO 2022 36 Raw'!M92</f>
        <v>39.767871999999997</v>
      </c>
      <c r="K111" s="37">
        <f>'AEO 2022 36 Raw'!N92</f>
        <v>39.792267000000002</v>
      </c>
      <c r="L111" s="37">
        <f>'AEO 2022 36 Raw'!O92</f>
        <v>39.850287999999999</v>
      </c>
      <c r="M111" s="37">
        <f>'AEO 2022 36 Raw'!P92</f>
        <v>39.875660000000003</v>
      </c>
      <c r="N111" s="37">
        <f>'AEO 2022 36 Raw'!Q92</f>
        <v>39.982182000000002</v>
      </c>
      <c r="O111" s="37">
        <f>'AEO 2022 36 Raw'!R92</f>
        <v>40.079464000000002</v>
      </c>
      <c r="P111" s="37">
        <f>'AEO 2022 36 Raw'!S92</f>
        <v>40.072322999999997</v>
      </c>
      <c r="Q111" s="37">
        <f>'AEO 2022 36 Raw'!T92</f>
        <v>40.052605</v>
      </c>
      <c r="R111" s="37">
        <f>'AEO 2022 36 Raw'!U92</f>
        <v>40.038333999999999</v>
      </c>
      <c r="S111" s="37">
        <f>'AEO 2022 36 Raw'!V92</f>
        <v>40.083396999999998</v>
      </c>
      <c r="T111" s="37">
        <f>'AEO 2022 36 Raw'!W92</f>
        <v>40.142150999999998</v>
      </c>
      <c r="U111" s="37">
        <f>'AEO 2022 36 Raw'!X92</f>
        <v>40.221114999999998</v>
      </c>
      <c r="V111" s="37">
        <f>'AEO 2022 36 Raw'!Y92</f>
        <v>40.323318</v>
      </c>
      <c r="W111" s="37">
        <f>'AEO 2022 36 Raw'!Z92</f>
        <v>40.368763000000001</v>
      </c>
      <c r="X111" s="37">
        <f>'AEO 2022 36 Raw'!AA92</f>
        <v>40.427295999999998</v>
      </c>
      <c r="Y111" s="37">
        <f>'AEO 2022 36 Raw'!AB92</f>
        <v>40.495441</v>
      </c>
      <c r="Z111" s="37">
        <f>'AEO 2022 36 Raw'!AC92</f>
        <v>40.570098999999999</v>
      </c>
      <c r="AA111" s="37">
        <f>'AEO 2022 36 Raw'!AD92</f>
        <v>40.681530000000002</v>
      </c>
      <c r="AB111" s="37">
        <f>'AEO 2022 36 Raw'!AE92</f>
        <v>40.842022</v>
      </c>
      <c r="AC111" s="37">
        <f>'AEO 2022 36 Raw'!AF92</f>
        <v>40.976593000000001</v>
      </c>
      <c r="AD111" s="37">
        <f>'AEO 2022 36 Raw'!AG92</f>
        <v>41.071716000000002</v>
      </c>
      <c r="AE111" s="37">
        <f>'AEO 2022 36 Raw'!AH92</f>
        <v>41.206226000000001</v>
      </c>
      <c r="AF111" s="37">
        <f>'AEO 2022 36 Raw'!AI92</f>
        <v>41.423999999999999</v>
      </c>
      <c r="AG111" s="46">
        <f>'AEO 2022 36 Raw'!AJ92</f>
        <v>2E-3</v>
      </c>
    </row>
    <row r="112" spans="1:33" ht="12" customHeight="1" x14ac:dyDescent="0.25"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46"/>
    </row>
    <row r="113" spans="1:33" ht="15" customHeight="1" x14ac:dyDescent="0.25">
      <c r="A113" s="21" t="s">
        <v>675</v>
      </c>
      <c r="B113" s="28" t="s">
        <v>4</v>
      </c>
      <c r="C113" s="37">
        <f>'AEO 2022 36 Raw'!F93</f>
        <v>125.034561</v>
      </c>
      <c r="D113" s="37">
        <f>'AEO 2022 36 Raw'!G93</f>
        <v>126.333389</v>
      </c>
      <c r="E113" s="37">
        <f>'AEO 2022 36 Raw'!H93</f>
        <v>127.051025</v>
      </c>
      <c r="F113" s="37">
        <f>'AEO 2022 36 Raw'!I93</f>
        <v>127.568619</v>
      </c>
      <c r="G113" s="37">
        <f>'AEO 2022 36 Raw'!J93</f>
        <v>127.841385</v>
      </c>
      <c r="H113" s="37">
        <f>'AEO 2022 36 Raw'!K93</f>
        <v>128.109161</v>
      </c>
      <c r="I113" s="37">
        <f>'AEO 2022 36 Raw'!L93</f>
        <v>128.131821</v>
      </c>
      <c r="J113" s="37">
        <f>'AEO 2022 36 Raw'!M93</f>
        <v>128.17013499999999</v>
      </c>
      <c r="K113" s="37">
        <f>'AEO 2022 36 Raw'!N93</f>
        <v>128.20394899999999</v>
      </c>
      <c r="L113" s="37">
        <f>'AEO 2022 36 Raw'!O93</f>
        <v>128.19549599999999</v>
      </c>
      <c r="M113" s="37">
        <f>'AEO 2022 36 Raw'!P93</f>
        <v>128.16146900000001</v>
      </c>
      <c r="N113" s="37">
        <f>'AEO 2022 36 Raw'!Q93</f>
        <v>128.16503900000001</v>
      </c>
      <c r="O113" s="37">
        <f>'AEO 2022 36 Raw'!R93</f>
        <v>128.19001800000001</v>
      </c>
      <c r="P113" s="37">
        <f>'AEO 2022 36 Raw'!S93</f>
        <v>128.088257</v>
      </c>
      <c r="Q113" s="37">
        <f>'AEO 2022 36 Raw'!T93</f>
        <v>127.912575</v>
      </c>
      <c r="R113" s="37">
        <f>'AEO 2022 36 Raw'!U93</f>
        <v>127.748581</v>
      </c>
      <c r="S113" s="37">
        <f>'AEO 2022 36 Raw'!V93</f>
        <v>127.630478</v>
      </c>
      <c r="T113" s="37">
        <f>'AEO 2022 36 Raw'!W93</f>
        <v>127.58284</v>
      </c>
      <c r="U113" s="37">
        <f>'AEO 2022 36 Raw'!X93</f>
        <v>127.601418</v>
      </c>
      <c r="V113" s="37">
        <f>'AEO 2022 36 Raw'!Y93</f>
        <v>127.64003</v>
      </c>
      <c r="W113" s="37">
        <f>'AEO 2022 36 Raw'!Z93</f>
        <v>127.662811</v>
      </c>
      <c r="X113" s="37">
        <f>'AEO 2022 36 Raw'!AA93</f>
        <v>127.659431</v>
      </c>
      <c r="Y113" s="37">
        <f>'AEO 2022 36 Raw'!AB93</f>
        <v>127.643906</v>
      </c>
      <c r="Z113" s="37">
        <f>'AEO 2022 36 Raw'!AC93</f>
        <v>127.614059</v>
      </c>
      <c r="AA113" s="37">
        <f>'AEO 2022 36 Raw'!AD93</f>
        <v>127.559479</v>
      </c>
      <c r="AB113" s="37">
        <f>'AEO 2022 36 Raw'!AE93</f>
        <v>127.548615</v>
      </c>
      <c r="AC113" s="37">
        <f>'AEO 2022 36 Raw'!AF93</f>
        <v>127.539215</v>
      </c>
      <c r="AD113" s="37">
        <f>'AEO 2022 36 Raw'!AG93</f>
        <v>127.51091</v>
      </c>
      <c r="AE113" s="37">
        <f>'AEO 2022 36 Raw'!AH93</f>
        <v>127.52413199999999</v>
      </c>
      <c r="AF113" s="37">
        <f>'AEO 2022 36 Raw'!AI93</f>
        <v>127.529572</v>
      </c>
      <c r="AG113" s="46">
        <f>'AEO 2022 36 Raw'!AJ93</f>
        <v>1E-3</v>
      </c>
    </row>
    <row r="114" spans="1:33" ht="15" customHeight="1" x14ac:dyDescent="0.25">
      <c r="A114" s="21" t="s">
        <v>676</v>
      </c>
      <c r="B114" s="28" t="s">
        <v>3</v>
      </c>
      <c r="C114" s="37">
        <f>'AEO 2022 36 Raw'!F94</f>
        <v>747.91564900000003</v>
      </c>
      <c r="D114" s="37">
        <f>'AEO 2022 36 Raw'!G94</f>
        <v>699.222351</v>
      </c>
      <c r="E114" s="37">
        <f>'AEO 2022 36 Raw'!H94</f>
        <v>679.98339799999997</v>
      </c>
      <c r="F114" s="37">
        <f>'AEO 2022 36 Raw'!I94</f>
        <v>663.084473</v>
      </c>
      <c r="G114" s="37">
        <f>'AEO 2022 36 Raw'!J94</f>
        <v>651.87914999999998</v>
      </c>
      <c r="H114" s="37">
        <f>'AEO 2022 36 Raw'!K94</f>
        <v>638.84497099999999</v>
      </c>
      <c r="I114" s="37">
        <f>'AEO 2022 36 Raw'!L94</f>
        <v>622.07836899999995</v>
      </c>
      <c r="J114" s="37">
        <f>'AEO 2022 36 Raw'!M94</f>
        <v>627.26721199999997</v>
      </c>
      <c r="K114" s="37">
        <f>'AEO 2022 36 Raw'!N94</f>
        <v>621.32171600000004</v>
      </c>
      <c r="L114" s="37">
        <f>'AEO 2022 36 Raw'!O94</f>
        <v>611.93481399999996</v>
      </c>
      <c r="M114" s="37">
        <f>'AEO 2022 36 Raw'!P94</f>
        <v>608.225281</v>
      </c>
      <c r="N114" s="37">
        <f>'AEO 2022 36 Raw'!Q94</f>
        <v>611.03344700000002</v>
      </c>
      <c r="O114" s="37">
        <f>'AEO 2022 36 Raw'!R94</f>
        <v>613.15045199999997</v>
      </c>
      <c r="P114" s="37">
        <f>'AEO 2022 36 Raw'!S94</f>
        <v>603.66564900000003</v>
      </c>
      <c r="Q114" s="37">
        <f>'AEO 2022 36 Raw'!T94</f>
        <v>601.21069299999999</v>
      </c>
      <c r="R114" s="37">
        <f>'AEO 2022 36 Raw'!U94</f>
        <v>602.07238800000005</v>
      </c>
      <c r="S114" s="37">
        <f>'AEO 2022 36 Raw'!V94</f>
        <v>608.08264199999996</v>
      </c>
      <c r="T114" s="37">
        <f>'AEO 2022 36 Raw'!W94</f>
        <v>614.80841099999998</v>
      </c>
      <c r="U114" s="37">
        <f>'AEO 2022 36 Raw'!X94</f>
        <v>620.77978499999995</v>
      </c>
      <c r="V114" s="37">
        <f>'AEO 2022 36 Raw'!Y94</f>
        <v>626.37329099999999</v>
      </c>
      <c r="W114" s="37">
        <f>'AEO 2022 36 Raw'!Z94</f>
        <v>629.80364999999995</v>
      </c>
      <c r="X114" s="37">
        <f>'AEO 2022 36 Raw'!AA94</f>
        <v>635.45318599999996</v>
      </c>
      <c r="Y114" s="37">
        <f>'AEO 2022 36 Raw'!AB94</f>
        <v>639.785706</v>
      </c>
      <c r="Z114" s="37">
        <f>'AEO 2022 36 Raw'!AC94</f>
        <v>646.99542199999996</v>
      </c>
      <c r="AA114" s="37">
        <f>'AEO 2022 36 Raw'!AD94</f>
        <v>645.08941700000003</v>
      </c>
      <c r="AB114" s="37">
        <f>'AEO 2022 36 Raw'!AE94</f>
        <v>648.41216999999995</v>
      </c>
      <c r="AC114" s="37">
        <f>'AEO 2022 36 Raw'!AF94</f>
        <v>656.76415999999995</v>
      </c>
      <c r="AD114" s="37">
        <f>'AEO 2022 36 Raw'!AG94</f>
        <v>665.00036599999999</v>
      </c>
      <c r="AE114" s="37">
        <f>'AEO 2022 36 Raw'!AH94</f>
        <v>672.35607900000002</v>
      </c>
      <c r="AF114" s="37">
        <f>'AEO 2022 36 Raw'!AI94</f>
        <v>677.73187299999995</v>
      </c>
      <c r="AG114" s="46">
        <f>'AEO 2022 36 Raw'!AJ94</f>
        <v>-3.0000000000000001E-3</v>
      </c>
    </row>
    <row r="115" spans="1:33" ht="12" customHeight="1" x14ac:dyDescent="0.25"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46"/>
    </row>
    <row r="116" spans="1:33" ht="15" customHeight="1" x14ac:dyDescent="0.25">
      <c r="A116" s="21" t="s">
        <v>677</v>
      </c>
      <c r="B116" s="25" t="s">
        <v>2</v>
      </c>
      <c r="C116" s="37">
        <f>'AEO 2022 36 Raw'!F95</f>
        <v>26244.806640999999</v>
      </c>
      <c r="D116" s="37">
        <f>'AEO 2022 36 Raw'!G95</f>
        <v>26975.708984000001</v>
      </c>
      <c r="E116" s="37">
        <f>'AEO 2022 36 Raw'!H95</f>
        <v>27274.701172000001</v>
      </c>
      <c r="F116" s="37">
        <f>'AEO 2022 36 Raw'!I95</f>
        <v>27173.480468999998</v>
      </c>
      <c r="G116" s="37">
        <f>'AEO 2022 36 Raw'!J95</f>
        <v>27080.394531000002</v>
      </c>
      <c r="H116" s="37">
        <f>'AEO 2022 36 Raw'!K95</f>
        <v>26925.607422000001</v>
      </c>
      <c r="I116" s="37">
        <f>'AEO 2022 36 Raw'!L95</f>
        <v>26709.462890999999</v>
      </c>
      <c r="J116" s="37">
        <f>'AEO 2022 36 Raw'!M95</f>
        <v>26548.693359000001</v>
      </c>
      <c r="K116" s="37">
        <f>'AEO 2022 36 Raw'!N95</f>
        <v>26369.65625</v>
      </c>
      <c r="L116" s="37">
        <f>'AEO 2022 36 Raw'!O95</f>
        <v>26230.953125</v>
      </c>
      <c r="M116" s="37">
        <f>'AEO 2022 36 Raw'!P95</f>
        <v>26111.044922000001</v>
      </c>
      <c r="N116" s="37">
        <f>'AEO 2022 36 Raw'!Q95</f>
        <v>26006.732422000001</v>
      </c>
      <c r="O116" s="37">
        <f>'AEO 2022 36 Raw'!R95</f>
        <v>25910.369140999999</v>
      </c>
      <c r="P116" s="37">
        <f>'AEO 2022 36 Raw'!S95</f>
        <v>25767.394531000002</v>
      </c>
      <c r="Q116" s="37">
        <f>'AEO 2022 36 Raw'!T95</f>
        <v>25653.138672000001</v>
      </c>
      <c r="R116" s="37">
        <f>'AEO 2022 36 Raw'!U95</f>
        <v>25561.289062</v>
      </c>
      <c r="S116" s="37">
        <f>'AEO 2022 36 Raw'!V95</f>
        <v>25507.443359000001</v>
      </c>
      <c r="T116" s="37">
        <f>'AEO 2022 36 Raw'!W95</f>
        <v>25474.335938</v>
      </c>
      <c r="U116" s="37">
        <f>'AEO 2022 36 Raw'!X95</f>
        <v>25480.076172000001</v>
      </c>
      <c r="V116" s="37">
        <f>'AEO 2022 36 Raw'!Y95</f>
        <v>25496.828125</v>
      </c>
      <c r="W116" s="37">
        <f>'AEO 2022 36 Raw'!Z95</f>
        <v>25518.642577999999</v>
      </c>
      <c r="X116" s="37">
        <f>'AEO 2022 36 Raw'!AA95</f>
        <v>25568.271484000001</v>
      </c>
      <c r="Y116" s="37">
        <f>'AEO 2022 36 Raw'!AB95</f>
        <v>25623.419922000001</v>
      </c>
      <c r="Z116" s="37">
        <f>'AEO 2022 36 Raw'!AC95</f>
        <v>25681.949218999998</v>
      </c>
      <c r="AA116" s="37">
        <f>'AEO 2022 36 Raw'!AD95</f>
        <v>25758.699218999998</v>
      </c>
      <c r="AB116" s="37">
        <f>'AEO 2022 36 Raw'!AE95</f>
        <v>25883.232422000001</v>
      </c>
      <c r="AC116" s="37">
        <f>'AEO 2022 36 Raw'!AF95</f>
        <v>26014.853515999999</v>
      </c>
      <c r="AD116" s="37">
        <f>'AEO 2022 36 Raw'!AG95</f>
        <v>26131.515625</v>
      </c>
      <c r="AE116" s="37">
        <f>'AEO 2022 36 Raw'!AH95</f>
        <v>26263.519531000002</v>
      </c>
      <c r="AF116" s="37">
        <f>'AEO 2022 36 Raw'!AI95</f>
        <v>26454.951172000001</v>
      </c>
      <c r="AG116" s="46">
        <f>'AEO 2022 36 Raw'!AJ95</f>
        <v>0</v>
      </c>
    </row>
    <row r="117" spans="1:33" ht="15" customHeight="1" thickBot="1" x14ac:dyDescent="0.3"/>
    <row r="118" spans="1:33" ht="15" customHeight="1" x14ac:dyDescent="0.25">
      <c r="B118" s="44" t="s">
        <v>678</v>
      </c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</row>
    <row r="119" spans="1:33" ht="15" customHeight="1" x14ac:dyDescent="0.25">
      <c r="B119" s="32" t="s">
        <v>679</v>
      </c>
    </row>
    <row r="120" spans="1:33" ht="15" customHeight="1" x14ac:dyDescent="0.25">
      <c r="B120" s="32" t="s">
        <v>680</v>
      </c>
    </row>
    <row r="121" spans="1:33" ht="15" customHeight="1" x14ac:dyDescent="0.25">
      <c r="B121" s="32" t="s">
        <v>681</v>
      </c>
    </row>
    <row r="122" spans="1:33" ht="15" customHeight="1" x14ac:dyDescent="0.25">
      <c r="B122" s="32" t="s">
        <v>682</v>
      </c>
    </row>
    <row r="123" spans="1:33" ht="15" customHeight="1" x14ac:dyDescent="0.25">
      <c r="B123" s="32" t="s">
        <v>543</v>
      </c>
    </row>
    <row r="124" spans="1:33" ht="15" customHeight="1" x14ac:dyDescent="0.25">
      <c r="B124" s="32" t="s">
        <v>542</v>
      </c>
    </row>
    <row r="125" spans="1:33" ht="15" customHeight="1" x14ac:dyDescent="0.25">
      <c r="B125" s="32" t="s">
        <v>683</v>
      </c>
    </row>
    <row r="126" spans="1:33" ht="15" customHeight="1" x14ac:dyDescent="0.25">
      <c r="B126" s="32" t="s">
        <v>684</v>
      </c>
    </row>
    <row r="127" spans="1:33" ht="15" customHeight="1" x14ac:dyDescent="0.25">
      <c r="A127" s="21"/>
      <c r="B127" s="2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0"/>
    </row>
    <row r="128" spans="1:33" ht="12" customHeight="1" x14ac:dyDescent="0.25">
      <c r="A128" s="21"/>
      <c r="B128" s="2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0"/>
    </row>
    <row r="129" spans="1:33" ht="12" customHeight="1" x14ac:dyDescent="0.25">
      <c r="A129" s="21"/>
      <c r="B129" s="2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0"/>
    </row>
    <row r="130" spans="1:33" ht="12" customHeight="1" x14ac:dyDescent="0.25">
      <c r="A130" s="21"/>
      <c r="B130" s="2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0"/>
    </row>
    <row r="131" spans="1:33" ht="12" customHeight="1" x14ac:dyDescent="0.25">
      <c r="A131" s="21"/>
      <c r="B131" s="2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0"/>
    </row>
    <row r="132" spans="1:33" ht="12" customHeight="1" x14ac:dyDescent="0.25">
      <c r="A132" s="21"/>
      <c r="B132" s="2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0"/>
    </row>
    <row r="133" spans="1:33" ht="12" customHeight="1" x14ac:dyDescent="0.25"/>
    <row r="134" spans="1:33" ht="12" customHeight="1" x14ac:dyDescent="0.25">
      <c r="A134" s="21"/>
      <c r="B134" s="25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27"/>
    </row>
    <row r="135" spans="1:33" ht="12" customHeight="1" x14ac:dyDescent="0.25">
      <c r="A135" s="21"/>
      <c r="B135" s="2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0"/>
    </row>
    <row r="136" spans="1:33" ht="12" customHeight="1" x14ac:dyDescent="0.25">
      <c r="A136" s="21"/>
      <c r="B136" s="2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0"/>
    </row>
    <row r="137" spans="1:33" ht="12" customHeight="1" x14ac:dyDescent="0.25">
      <c r="A137" s="21"/>
      <c r="B137" s="2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0"/>
    </row>
    <row r="138" spans="1:33" ht="12" customHeight="1" x14ac:dyDescent="0.25">
      <c r="A138" s="21"/>
      <c r="B138" s="2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0"/>
    </row>
    <row r="139" spans="1:33" ht="12" customHeight="1" x14ac:dyDescent="0.25">
      <c r="A139" s="21"/>
      <c r="B139" s="2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0"/>
    </row>
    <row r="140" spans="1:33" ht="12" customHeight="1" x14ac:dyDescent="0.25">
      <c r="A140" s="21"/>
      <c r="B140" s="2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0"/>
    </row>
    <row r="141" spans="1:33" ht="12" customHeight="1" x14ac:dyDescent="0.25">
      <c r="A141" s="21"/>
      <c r="B141" s="2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0"/>
    </row>
    <row r="142" spans="1:33" ht="12" customHeight="1" x14ac:dyDescent="0.25"/>
    <row r="143" spans="1:33" ht="12" customHeight="1" x14ac:dyDescent="0.25">
      <c r="A143" s="21"/>
      <c r="B143" s="25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27"/>
    </row>
    <row r="144" spans="1:33" ht="12" customHeight="1" x14ac:dyDescent="0.25">
      <c r="A144" s="21"/>
      <c r="B144" s="2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0"/>
    </row>
    <row r="145" spans="1:33" ht="12" customHeight="1" x14ac:dyDescent="0.25">
      <c r="A145" s="21"/>
      <c r="B145" s="2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0"/>
    </row>
    <row r="146" spans="1:33" ht="12" customHeight="1" x14ac:dyDescent="0.25">
      <c r="A146" s="21"/>
      <c r="B146" s="2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0"/>
    </row>
    <row r="147" spans="1:33" ht="12" customHeight="1" x14ac:dyDescent="0.25">
      <c r="A147" s="21"/>
      <c r="B147" s="2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0"/>
    </row>
    <row r="148" spans="1:33" ht="12" customHeight="1" x14ac:dyDescent="0.25">
      <c r="A148" s="21"/>
      <c r="B148" s="2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0"/>
    </row>
    <row r="149" spans="1:33" ht="12" customHeight="1" x14ac:dyDescent="0.25">
      <c r="A149" s="21"/>
      <c r="B149" s="2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0"/>
    </row>
    <row r="150" spans="1:33" ht="15" customHeight="1" x14ac:dyDescent="0.25">
      <c r="A150" s="21"/>
      <c r="B150" s="2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0"/>
    </row>
    <row r="153" spans="1:33" ht="15" customHeight="1" x14ac:dyDescent="0.25">
      <c r="A153" s="21"/>
      <c r="B153" s="25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27"/>
    </row>
    <row r="154" spans="1:33" ht="15" customHeight="1" x14ac:dyDescent="0.25">
      <c r="A154" s="21"/>
      <c r="B154" s="2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0"/>
    </row>
    <row r="155" spans="1:33" ht="15" customHeight="1" x14ac:dyDescent="0.25">
      <c r="A155" s="21"/>
      <c r="B155" s="2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0"/>
    </row>
    <row r="156" spans="1:33" ht="15" customHeight="1" x14ac:dyDescent="0.25">
      <c r="A156" s="21"/>
      <c r="B156" s="2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0"/>
    </row>
    <row r="157" spans="1:33" ht="15" customHeight="1" x14ac:dyDescent="0.25">
      <c r="A157" s="21"/>
      <c r="B157" s="2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0"/>
    </row>
    <row r="159" spans="1:33" ht="15" customHeight="1" x14ac:dyDescent="0.25">
      <c r="A159" s="21"/>
      <c r="B159" s="25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27"/>
    </row>
    <row r="160" spans="1:33" ht="15" customHeight="1" x14ac:dyDescent="0.25">
      <c r="A160" s="21"/>
      <c r="B160" s="2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0"/>
    </row>
    <row r="161" spans="1:33" ht="15" customHeight="1" x14ac:dyDescent="0.25">
      <c r="A161" s="21"/>
      <c r="B161" s="2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0"/>
    </row>
    <row r="162" spans="1:33" ht="15" customHeight="1" x14ac:dyDescent="0.25">
      <c r="A162" s="21"/>
      <c r="B162" s="2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0"/>
    </row>
    <row r="163" spans="1:33" ht="12" customHeight="1" x14ac:dyDescent="0.25">
      <c r="A163" s="21"/>
      <c r="B163" s="2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0"/>
    </row>
    <row r="165" spans="1:33" ht="15" customHeight="1" x14ac:dyDescent="0.25">
      <c r="A165" s="21"/>
      <c r="B165" s="25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27"/>
    </row>
    <row r="166" spans="1:33" ht="15" customHeight="1" x14ac:dyDescent="0.25">
      <c r="A166" s="21"/>
      <c r="B166" s="2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0"/>
    </row>
    <row r="167" spans="1:33" ht="15" customHeight="1" x14ac:dyDescent="0.25">
      <c r="A167" s="21"/>
      <c r="B167" s="2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0"/>
    </row>
    <row r="168" spans="1:33" ht="15" customHeight="1" x14ac:dyDescent="0.25">
      <c r="A168" s="21"/>
      <c r="B168" s="2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0"/>
    </row>
    <row r="169" spans="1:33" ht="15" customHeight="1" x14ac:dyDescent="0.25">
      <c r="A169" s="21"/>
      <c r="B169" s="2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0"/>
    </row>
    <row r="171" spans="1:33" ht="15" customHeight="1" x14ac:dyDescent="0.25">
      <c r="A171" s="21"/>
      <c r="B171" s="25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27"/>
    </row>
    <row r="172" spans="1:33" ht="12" customHeight="1" x14ac:dyDescent="0.25">
      <c r="A172" s="21"/>
      <c r="B172" s="2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0"/>
    </row>
    <row r="173" spans="1:33" ht="15" customHeight="1" x14ac:dyDescent="0.25">
      <c r="A173" s="21"/>
      <c r="B173" s="2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0"/>
    </row>
    <row r="175" spans="1:33" ht="15" customHeight="1" x14ac:dyDescent="0.25">
      <c r="A175" s="21"/>
      <c r="B175" s="25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27"/>
    </row>
    <row r="176" spans="1:33" ht="15" customHeight="1" x14ac:dyDescent="0.25">
      <c r="A176" s="21"/>
      <c r="B176" s="2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0"/>
    </row>
    <row r="177" spans="1:33" ht="15" customHeight="1" x14ac:dyDescent="0.25">
      <c r="A177" s="21"/>
      <c r="B177" s="2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0"/>
    </row>
    <row r="178" spans="1:33" ht="15" customHeight="1" x14ac:dyDescent="0.25">
      <c r="A178" s="21"/>
      <c r="B178" s="2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0"/>
    </row>
    <row r="180" spans="1:33" ht="15" customHeight="1" x14ac:dyDescent="0.25">
      <c r="A180" s="21"/>
      <c r="B180" s="25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27"/>
    </row>
    <row r="181" spans="1:33" ht="12" customHeight="1" x14ac:dyDescent="0.25">
      <c r="A181" s="21"/>
      <c r="B181" s="2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0"/>
    </row>
    <row r="182" spans="1:33" ht="12" customHeight="1" x14ac:dyDescent="0.25">
      <c r="A182" s="21"/>
      <c r="B182" s="2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0"/>
    </row>
    <row r="183" spans="1:33" ht="15" customHeight="1" x14ac:dyDescent="0.25">
      <c r="A183" s="21"/>
      <c r="B183" s="2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0"/>
    </row>
    <row r="184" spans="1:33" ht="15" customHeight="1" x14ac:dyDescent="0.25">
      <c r="A184" s="21"/>
      <c r="B184" s="2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0"/>
    </row>
    <row r="185" spans="1:33" ht="15" customHeight="1" x14ac:dyDescent="0.25">
      <c r="A185" s="21"/>
      <c r="B185" s="2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0"/>
    </row>
    <row r="186" spans="1:33" ht="15" customHeight="1" x14ac:dyDescent="0.25">
      <c r="A186" s="21"/>
      <c r="B186" s="2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0"/>
    </row>
    <row r="187" spans="1:33" ht="15" customHeight="1" x14ac:dyDescent="0.25">
      <c r="A187" s="21"/>
      <c r="B187" s="2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0"/>
    </row>
    <row r="188" spans="1:33" ht="12" customHeight="1" x14ac:dyDescent="0.25">
      <c r="A188" s="21"/>
      <c r="B188" s="2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0"/>
    </row>
    <row r="189" spans="1:33" ht="15" customHeight="1" x14ac:dyDescent="0.25">
      <c r="A189" s="21"/>
      <c r="B189" s="2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0"/>
    </row>
    <row r="190" spans="1:33" ht="15" customHeight="1" x14ac:dyDescent="0.25">
      <c r="A190" s="21"/>
      <c r="B190" s="2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0"/>
    </row>
    <row r="191" spans="1:33" ht="15" customHeight="1" x14ac:dyDescent="0.25">
      <c r="A191" s="21"/>
      <c r="B191" s="2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0"/>
    </row>
    <row r="192" spans="1:33" ht="15" customHeight="1" x14ac:dyDescent="0.25">
      <c r="A192" s="21"/>
      <c r="B192" s="2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0"/>
    </row>
    <row r="193" spans="1:33" ht="15" customHeight="1" x14ac:dyDescent="0.25">
      <c r="A193" s="21"/>
      <c r="B193" s="2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0"/>
    </row>
    <row r="194" spans="1:33" ht="12" customHeight="1" x14ac:dyDescent="0.25">
      <c r="A194" s="21"/>
      <c r="B194" s="2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0"/>
    </row>
    <row r="195" spans="1:33" ht="15" customHeight="1" x14ac:dyDescent="0.25">
      <c r="A195" s="21"/>
      <c r="B195" s="2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0"/>
    </row>
    <row r="196" spans="1:33" ht="15" customHeight="1" x14ac:dyDescent="0.25">
      <c r="A196" s="21"/>
      <c r="B196" s="2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0"/>
    </row>
    <row r="197" spans="1:33" ht="15" customHeight="1" x14ac:dyDescent="0.25">
      <c r="A197" s="21"/>
      <c r="B197" s="2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0"/>
    </row>
    <row r="198" spans="1:33" ht="15" customHeight="1" x14ac:dyDescent="0.25">
      <c r="A198" s="21"/>
      <c r="B198" s="2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0"/>
    </row>
    <row r="199" spans="1:33" ht="15" customHeight="1" x14ac:dyDescent="0.25">
      <c r="A199" s="21"/>
      <c r="B199" s="2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0"/>
    </row>
    <row r="200" spans="1:33" ht="12" customHeight="1" x14ac:dyDescent="0.25">
      <c r="A200" s="21"/>
      <c r="B200" s="2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0"/>
    </row>
    <row r="201" spans="1:33" ht="15" customHeight="1" x14ac:dyDescent="0.25">
      <c r="A201" s="21"/>
      <c r="B201" s="2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0"/>
    </row>
    <row r="202" spans="1:33" ht="15" customHeight="1" x14ac:dyDescent="0.25">
      <c r="A202" s="21"/>
      <c r="B202" s="2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0"/>
    </row>
    <row r="203" spans="1:33" ht="15" customHeight="1" x14ac:dyDescent="0.25">
      <c r="A203" s="21"/>
      <c r="B203" s="2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0"/>
    </row>
    <row r="204" spans="1:33" ht="12" customHeight="1" x14ac:dyDescent="0.25">
      <c r="A204" s="21"/>
      <c r="B204" s="2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0"/>
    </row>
    <row r="205" spans="1:33" ht="15" customHeight="1" x14ac:dyDescent="0.25">
      <c r="A205" s="21"/>
      <c r="B205" s="25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27"/>
    </row>
    <row r="206" spans="1:33" ht="15" customHeight="1" x14ac:dyDescent="0.25">
      <c r="A206" s="21"/>
      <c r="B206" s="2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0"/>
    </row>
    <row r="207" spans="1:33" ht="15" customHeight="1" x14ac:dyDescent="0.25">
      <c r="A207" s="21"/>
      <c r="B207" s="2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0"/>
    </row>
    <row r="208" spans="1:33" ht="15" customHeight="1" x14ac:dyDescent="0.25">
      <c r="A208" s="21"/>
      <c r="B208" s="2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0"/>
    </row>
    <row r="209" spans="1:33" ht="12" customHeight="1" x14ac:dyDescent="0.25">
      <c r="A209" s="21"/>
      <c r="B209" s="2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0"/>
    </row>
    <row r="210" spans="1:33" ht="15" customHeight="1" x14ac:dyDescent="0.25">
      <c r="A210" s="21"/>
      <c r="B210" s="2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0"/>
    </row>
    <row r="211" spans="1:33" ht="15" customHeight="1" x14ac:dyDescent="0.25">
      <c r="A211" s="21"/>
      <c r="B211" s="2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0"/>
    </row>
    <row r="212" spans="1:33" ht="15" customHeight="1" x14ac:dyDescent="0.25">
      <c r="A212" s="21"/>
      <c r="B212" s="2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0"/>
    </row>
    <row r="213" spans="1:33" ht="15" customHeight="1" x14ac:dyDescent="0.25">
      <c r="A213" s="21"/>
      <c r="B213" s="2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0"/>
    </row>
    <row r="214" spans="1:33" ht="15" customHeight="1" x14ac:dyDescent="0.25">
      <c r="A214" s="21"/>
      <c r="B214" s="2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0"/>
    </row>
    <row r="215" spans="1:33" ht="15" customHeight="1" x14ac:dyDescent="0.25">
      <c r="A215" s="21"/>
      <c r="B215" s="2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0"/>
    </row>
    <row r="216" spans="1:33" ht="15" customHeight="1" x14ac:dyDescent="0.25">
      <c r="A216" s="21"/>
      <c r="B216" s="2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0"/>
    </row>
    <row r="217" spans="1:33" ht="15" customHeight="1" x14ac:dyDescent="0.25">
      <c r="A217" s="21"/>
      <c r="B217" s="2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0"/>
    </row>
    <row r="219" spans="1:33" ht="15" customHeight="1" x14ac:dyDescent="0.25">
      <c r="A219" s="21"/>
      <c r="B219" s="25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27"/>
    </row>
    <row r="220" spans="1:33" ht="15" customHeight="1" x14ac:dyDescent="0.25">
      <c r="A220" s="21"/>
      <c r="B220" s="2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0"/>
    </row>
    <row r="221" spans="1:33" ht="15" customHeight="1" x14ac:dyDescent="0.25">
      <c r="A221" s="21"/>
      <c r="B221" s="2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0"/>
    </row>
    <row r="223" spans="1:33" ht="15" customHeight="1" x14ac:dyDescent="0.25">
      <c r="A223" s="21"/>
      <c r="B223" s="2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0"/>
    </row>
    <row r="224" spans="1:33" ht="15" customHeight="1" x14ac:dyDescent="0.25">
      <c r="A224" s="21"/>
      <c r="B224" s="2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0"/>
    </row>
    <row r="226" spans="1:33" ht="15" customHeight="1" x14ac:dyDescent="0.25">
      <c r="A226" s="21"/>
      <c r="B226" s="39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1"/>
    </row>
    <row r="227" spans="1:33" ht="15" customHeight="1" x14ac:dyDescent="0.25"/>
    <row r="228" spans="1:33" ht="15" customHeight="1" x14ac:dyDescent="0.25">
      <c r="B228" s="42"/>
    </row>
    <row r="229" spans="1:33" ht="15" customHeight="1" x14ac:dyDescent="0.25">
      <c r="B229" s="32"/>
    </row>
    <row r="230" spans="1:33" ht="15" customHeight="1" x14ac:dyDescent="0.25">
      <c r="B230" s="32"/>
    </row>
    <row r="231" spans="1:33" ht="15" customHeight="1" x14ac:dyDescent="0.25">
      <c r="B231" s="32"/>
    </row>
    <row r="232" spans="1:33" ht="15" customHeight="1" x14ac:dyDescent="0.25">
      <c r="B232" s="32"/>
    </row>
    <row r="233" spans="1:33" ht="15" customHeight="1" x14ac:dyDescent="0.25">
      <c r="B233" s="32"/>
    </row>
    <row r="234" spans="1:33" ht="15" customHeight="1" x14ac:dyDescent="0.25">
      <c r="B234" s="32"/>
    </row>
    <row r="235" spans="1:33" ht="15" customHeight="1" x14ac:dyDescent="0.25">
      <c r="B235" s="32"/>
    </row>
    <row r="236" spans="1:33" ht="15" customHeight="1" x14ac:dyDescent="0.25">
      <c r="B236" s="32"/>
    </row>
    <row r="248" ht="12" customHeight="1" x14ac:dyDescent="0.25"/>
    <row r="252" ht="12" customHeight="1" x14ac:dyDescent="0.25"/>
    <row r="255" ht="12" customHeight="1" x14ac:dyDescent="0.25"/>
    <row r="257" spans="2:33" ht="15" customHeight="1" x14ac:dyDescent="0.25"/>
    <row r="258" spans="2:33" ht="15" customHeight="1" x14ac:dyDescent="0.25"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</row>
    <row r="267" spans="2:33" ht="12" customHeight="1" x14ac:dyDescent="0.25"/>
    <row r="268" spans="2:33" ht="12" customHeight="1" x14ac:dyDescent="0.25"/>
    <row r="269" spans="2:33" ht="12" customHeight="1" x14ac:dyDescent="0.25"/>
    <row r="270" spans="2:33" ht="12" customHeight="1" x14ac:dyDescent="0.25"/>
    <row r="271" spans="2:33" ht="12" customHeight="1" x14ac:dyDescent="0.25"/>
    <row r="272" spans="2:33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3" ht="15" customHeight="1" x14ac:dyDescent="0.25"/>
    <row r="304" ht="15" customHeight="1" x14ac:dyDescent="0.25"/>
    <row r="310" ht="12" customHeight="1" x14ac:dyDescent="0.25"/>
    <row r="327" ht="12" customHeight="1" x14ac:dyDescent="0.25"/>
    <row r="329" ht="12" customHeight="1" x14ac:dyDescent="0.25"/>
    <row r="339" spans="2:33" ht="15" customHeight="1" x14ac:dyDescent="0.25"/>
    <row r="340" spans="2:33" ht="15" customHeight="1" x14ac:dyDescent="0.25"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</row>
    <row r="346" spans="2:33" ht="12" customHeight="1" x14ac:dyDescent="0.25"/>
    <row r="347" spans="2:33" ht="12" customHeight="1" x14ac:dyDescent="0.25"/>
    <row r="348" spans="2:33" ht="12" customHeight="1" x14ac:dyDescent="0.25"/>
    <row r="349" spans="2:33" ht="12" customHeight="1" x14ac:dyDescent="0.25"/>
    <row r="350" spans="2:33" ht="12" customHeight="1" x14ac:dyDescent="0.25"/>
    <row r="351" spans="2:33" ht="12" customHeight="1" x14ac:dyDescent="0.25"/>
    <row r="352" spans="2:33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8" ht="15" customHeight="1" x14ac:dyDescent="0.25"/>
    <row r="379" ht="15" customHeight="1" x14ac:dyDescent="0.25"/>
    <row r="385" ht="12" customHeight="1" x14ac:dyDescent="0.25"/>
    <row r="402" ht="12" customHeight="1" x14ac:dyDescent="0.25"/>
    <row r="405" ht="12" customHeight="1" x14ac:dyDescent="0.25"/>
    <row r="411" ht="12" customHeight="1" x14ac:dyDescent="0.25"/>
    <row r="428" ht="12" customHeight="1" x14ac:dyDescent="0.25"/>
    <row r="431" ht="12" customHeight="1" x14ac:dyDescent="0.25"/>
    <row r="435" ht="12" customHeight="1" x14ac:dyDescent="0.25"/>
    <row r="446" ht="12" customHeight="1" x14ac:dyDescent="0.25"/>
    <row r="449" spans="2:33" ht="12" customHeight="1" x14ac:dyDescent="0.25"/>
    <row r="451" spans="2:33" ht="15" customHeight="1" x14ac:dyDescent="0.25"/>
    <row r="452" spans="2:33" ht="15" customHeight="1" x14ac:dyDescent="0.25"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</row>
    <row r="460" spans="2:33" ht="12" customHeight="1" x14ac:dyDescent="0.25"/>
    <row r="461" spans="2:33" ht="12" customHeight="1" x14ac:dyDescent="0.25"/>
    <row r="462" spans="2:33" ht="12" customHeight="1" x14ac:dyDescent="0.25"/>
    <row r="463" spans="2:33" ht="12" customHeight="1" x14ac:dyDescent="0.25"/>
    <row r="464" spans="2:33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3" ht="15" customHeight="1" x14ac:dyDescent="0.25"/>
    <row r="504" ht="15" customHeight="1" x14ac:dyDescent="0.25"/>
    <row r="510" ht="12" customHeight="1" x14ac:dyDescent="0.25"/>
    <row r="527" ht="12" customHeight="1" x14ac:dyDescent="0.25"/>
    <row r="529" ht="12" customHeight="1" x14ac:dyDescent="0.25"/>
    <row r="535" ht="12" customHeight="1" x14ac:dyDescent="0.25"/>
    <row r="552" spans="2:33" ht="12" customHeight="1" x14ac:dyDescent="0.25"/>
    <row r="554" spans="2:33" ht="12" customHeight="1" x14ac:dyDescent="0.25"/>
    <row r="556" spans="2:33" ht="15" customHeight="1" x14ac:dyDescent="0.25"/>
    <row r="557" spans="2:33" ht="15" customHeight="1" x14ac:dyDescent="0.25"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</row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8" ht="15" customHeight="1" x14ac:dyDescent="0.25"/>
    <row r="579" ht="15" customHeight="1" x14ac:dyDescent="0.25"/>
    <row r="584" ht="12" customHeight="1" x14ac:dyDescent="0.25"/>
    <row r="600" ht="12" customHeight="1" x14ac:dyDescent="0.25"/>
    <row r="602" ht="12" customHeight="1" x14ac:dyDescent="0.25"/>
    <row r="607" ht="12" customHeight="1" x14ac:dyDescent="0.25"/>
    <row r="623" ht="12" customHeight="1" x14ac:dyDescent="0.25"/>
    <row r="625" spans="2:33" ht="12" customHeight="1" x14ac:dyDescent="0.25"/>
    <row r="627" spans="2:33" ht="12" customHeight="1" x14ac:dyDescent="0.25"/>
    <row r="630" spans="2:33" ht="12" customHeight="1" x14ac:dyDescent="0.25"/>
    <row r="632" spans="2:33" ht="12" customHeight="1" x14ac:dyDescent="0.25"/>
    <row r="633" spans="2:33" ht="12" customHeight="1" x14ac:dyDescent="0.25"/>
    <row r="635" spans="2:33" ht="12" customHeight="1" x14ac:dyDescent="0.25"/>
    <row r="637" spans="2:33" ht="15" customHeight="1" x14ac:dyDescent="0.25"/>
    <row r="638" spans="2:33" ht="15" customHeight="1" x14ac:dyDescent="0.25"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</row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8" ht="15" customHeight="1" x14ac:dyDescent="0.25"/>
    <row r="679" ht="15" customHeight="1" x14ac:dyDescent="0.25"/>
    <row r="682" ht="12" customHeight="1" x14ac:dyDescent="0.25"/>
    <row r="698" ht="12" customHeight="1" x14ac:dyDescent="0.25"/>
    <row r="703" ht="12" customHeight="1" x14ac:dyDescent="0.25"/>
    <row r="709" spans="2:33" ht="15" customHeight="1" x14ac:dyDescent="0.25"/>
    <row r="710" spans="2:33" ht="15" customHeight="1" x14ac:dyDescent="0.25"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</row>
    <row r="716" spans="2:33" ht="12" customHeight="1" x14ac:dyDescent="0.25"/>
    <row r="717" spans="2:33" ht="12" customHeight="1" x14ac:dyDescent="0.25"/>
    <row r="718" spans="2:33" ht="12" customHeight="1" x14ac:dyDescent="0.25"/>
    <row r="719" spans="2:33" ht="12" customHeight="1" x14ac:dyDescent="0.25"/>
    <row r="720" spans="2:33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3" ht="15" customHeight="1" x14ac:dyDescent="0.25"/>
    <row r="754" ht="15" customHeight="1" x14ac:dyDescent="0.25"/>
    <row r="768" ht="12" customHeight="1" x14ac:dyDescent="0.25"/>
    <row r="780" ht="12" customHeight="1" x14ac:dyDescent="0.25"/>
    <row r="784" ht="12" customHeight="1" x14ac:dyDescent="0.25"/>
    <row r="796" ht="12" customHeight="1" x14ac:dyDescent="0.25"/>
    <row r="810" ht="12" customHeight="1" x14ac:dyDescent="0.25"/>
    <row r="814" ht="12" customHeight="1" x14ac:dyDescent="0.25"/>
    <row r="825" ht="12" customHeight="1" x14ac:dyDescent="0.25"/>
    <row r="835" ht="12" customHeight="1" x14ac:dyDescent="0.25"/>
    <row r="847" ht="12" customHeight="1" x14ac:dyDescent="0.25"/>
    <row r="858" ht="12" customHeight="1" x14ac:dyDescent="0.25"/>
    <row r="870" ht="12" customHeight="1" x14ac:dyDescent="0.25"/>
    <row r="881" spans="2:33" ht="12" customHeight="1" x14ac:dyDescent="0.25"/>
    <row r="885" spans="2:33" ht="15" customHeight="1" x14ac:dyDescent="0.25"/>
    <row r="886" spans="2:33" ht="15" customHeight="1" x14ac:dyDescent="0.25"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</row>
    <row r="889" spans="2:33" ht="12" customHeight="1" x14ac:dyDescent="0.25"/>
    <row r="890" spans="2:33" ht="12" customHeight="1" x14ac:dyDescent="0.25"/>
    <row r="891" spans="2:33" ht="12" customHeight="1" x14ac:dyDescent="0.25"/>
    <row r="892" spans="2:33" ht="12" customHeight="1" x14ac:dyDescent="0.25"/>
    <row r="893" spans="2:33" ht="12" customHeight="1" x14ac:dyDescent="0.25"/>
    <row r="894" spans="2:33" ht="12" customHeight="1" x14ac:dyDescent="0.25"/>
    <row r="895" spans="2:33" ht="12" customHeight="1" x14ac:dyDescent="0.25"/>
    <row r="896" spans="2:33" ht="12" customHeight="1" x14ac:dyDescent="0.25"/>
    <row r="897" ht="12" customHeight="1" x14ac:dyDescent="0.25"/>
    <row r="898" ht="12" customHeight="1" x14ac:dyDescent="0.25"/>
    <row r="899" ht="12" customHeight="1" x14ac:dyDescent="0.25"/>
    <row r="903" ht="15" customHeight="1" x14ac:dyDescent="0.25"/>
    <row r="904" ht="15" customHeight="1" x14ac:dyDescent="0.25"/>
    <row r="910" ht="12" customHeight="1" x14ac:dyDescent="0.25"/>
    <row r="927" ht="12" customHeight="1" x14ac:dyDescent="0.25"/>
    <row r="929" ht="12" customHeight="1" x14ac:dyDescent="0.25"/>
    <row r="935" ht="12" customHeight="1" x14ac:dyDescent="0.25"/>
    <row r="952" ht="12" customHeight="1" x14ac:dyDescent="0.25"/>
    <row r="954" ht="12" customHeight="1" x14ac:dyDescent="0.25"/>
    <row r="956" ht="12" customHeight="1" x14ac:dyDescent="0.25"/>
    <row r="968" spans="2:33" ht="15" customHeight="1" x14ac:dyDescent="0.25"/>
    <row r="969" spans="2:33" ht="15" customHeight="1" x14ac:dyDescent="0.25"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</row>
    <row r="975" spans="2:33" ht="12" customHeight="1" x14ac:dyDescent="0.25"/>
    <row r="976" spans="2:33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3" ht="15" customHeight="1" x14ac:dyDescent="0.25"/>
    <row r="1004" ht="15" customHeight="1" x14ac:dyDescent="0.25"/>
    <row r="1010" ht="12" customHeight="1" x14ac:dyDescent="0.25"/>
    <row r="1027" ht="12" customHeight="1" x14ac:dyDescent="0.25"/>
    <row r="1030" ht="12" customHeight="1" x14ac:dyDescent="0.25"/>
    <row r="1036" ht="12" customHeight="1" x14ac:dyDescent="0.25"/>
    <row r="1053" ht="12" customHeight="1" x14ac:dyDescent="0.25"/>
    <row r="1056" ht="12" customHeight="1" x14ac:dyDescent="0.25"/>
    <row r="1058" spans="2:33" ht="12" customHeight="1" x14ac:dyDescent="0.25"/>
    <row r="1070" spans="2:33" ht="15" customHeight="1" x14ac:dyDescent="0.25"/>
    <row r="1071" spans="2:33" ht="15" customHeight="1" x14ac:dyDescent="0.25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43"/>
      <c r="X1071" s="43"/>
      <c r="Y1071" s="43"/>
      <c r="Z1071" s="43"/>
      <c r="AA1071" s="43"/>
      <c r="AB1071" s="43"/>
      <c r="AC1071" s="43"/>
      <c r="AD1071" s="43"/>
      <c r="AE1071" s="43"/>
      <c r="AF1071" s="43"/>
      <c r="AG1071" s="43"/>
    </row>
    <row r="1077" ht="12" customHeight="1" x14ac:dyDescent="0.25"/>
    <row r="1078" ht="12" customHeight="1" x14ac:dyDescent="0.25"/>
    <row r="1079" ht="12" customHeight="1" x14ac:dyDescent="0.25"/>
    <row r="1080" ht="12" customHeight="1" x14ac:dyDescent="0.25"/>
    <row r="1081" ht="12" customHeight="1" x14ac:dyDescent="0.25"/>
    <row r="1082" ht="12" customHeight="1" x14ac:dyDescent="0.25"/>
    <row r="1083" ht="12" customHeight="1" x14ac:dyDescent="0.25"/>
    <row r="1084" ht="12" customHeight="1" x14ac:dyDescent="0.25"/>
    <row r="1085" ht="12" customHeight="1" x14ac:dyDescent="0.25"/>
    <row r="1086" ht="12" customHeight="1" x14ac:dyDescent="0.25"/>
    <row r="1087" ht="12" customHeight="1" x14ac:dyDescent="0.25"/>
    <row r="1088" ht="12" customHeight="1" x14ac:dyDescent="0.25"/>
    <row r="1089" ht="12" customHeight="1" x14ac:dyDescent="0.25"/>
    <row r="1090" ht="12" customHeight="1" x14ac:dyDescent="0.25"/>
    <row r="1091" ht="12" customHeight="1" x14ac:dyDescent="0.25"/>
    <row r="1092" ht="12" customHeight="1" x14ac:dyDescent="0.25"/>
    <row r="1093" ht="12" customHeight="1" x14ac:dyDescent="0.25"/>
    <row r="1094" ht="12" customHeight="1" x14ac:dyDescent="0.25"/>
    <row r="1095" ht="12" customHeight="1" x14ac:dyDescent="0.25"/>
    <row r="1096" ht="12" customHeight="1" x14ac:dyDescent="0.25"/>
    <row r="1097" ht="12" customHeight="1" x14ac:dyDescent="0.25"/>
    <row r="1098" ht="12" customHeight="1" x14ac:dyDescent="0.25"/>
    <row r="1099" ht="12" customHeight="1" x14ac:dyDescent="0.25"/>
    <row r="1103" ht="15" customHeight="1" x14ac:dyDescent="0.25"/>
    <row r="1104" ht="15" customHeight="1" x14ac:dyDescent="0.25"/>
    <row r="1110" ht="12" customHeight="1" x14ac:dyDescent="0.25"/>
    <row r="1127" ht="12" customHeight="1" x14ac:dyDescent="0.25"/>
    <row r="1129" ht="12" customHeight="1" x14ac:dyDescent="0.25"/>
    <row r="1135" ht="12" customHeight="1" x14ac:dyDescent="0.25"/>
    <row r="1152" ht="12" customHeight="1" x14ac:dyDescent="0.25"/>
    <row r="1154" ht="12" customHeight="1" x14ac:dyDescent="0.25"/>
    <row r="1156" ht="12" customHeight="1" x14ac:dyDescent="0.25"/>
    <row r="1168" ht="15" customHeight="1" x14ac:dyDescent="0.25"/>
    <row r="1169" spans="2:33" ht="15" customHeight="1" x14ac:dyDescent="0.25"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  <c r="S1169" s="43"/>
      <c r="T1169" s="43"/>
      <c r="U1169" s="43"/>
      <c r="V1169" s="43"/>
      <c r="W1169" s="43"/>
      <c r="X1169" s="43"/>
      <c r="Y1169" s="43"/>
      <c r="Z1169" s="43"/>
      <c r="AA1169" s="43"/>
      <c r="AB1169" s="43"/>
      <c r="AC1169" s="43"/>
      <c r="AD1169" s="43"/>
      <c r="AE1169" s="43"/>
      <c r="AF1169" s="43"/>
      <c r="AG1169" s="43"/>
    </row>
    <row r="1175" spans="2:33" ht="12" customHeight="1" x14ac:dyDescent="0.25"/>
    <row r="1176" spans="2:33" ht="12" customHeight="1" x14ac:dyDescent="0.25"/>
    <row r="1177" spans="2:33" ht="12" customHeight="1" x14ac:dyDescent="0.25"/>
    <row r="1178" spans="2:33" ht="12" customHeight="1" x14ac:dyDescent="0.25"/>
    <row r="1179" spans="2:33" ht="12" customHeight="1" x14ac:dyDescent="0.25"/>
    <row r="1180" spans="2:33" ht="12" customHeight="1" x14ac:dyDescent="0.25"/>
    <row r="1181" spans="2:33" ht="12" customHeight="1" x14ac:dyDescent="0.25"/>
    <row r="1182" spans="2:33" ht="12" customHeight="1" x14ac:dyDescent="0.25"/>
    <row r="1183" spans="2:33" ht="12" customHeight="1" x14ac:dyDescent="0.25"/>
    <row r="1184" spans="2:33" ht="12" customHeight="1" x14ac:dyDescent="0.25"/>
    <row r="1185" ht="12" customHeight="1" x14ac:dyDescent="0.25"/>
    <row r="1186" ht="12" customHeight="1" x14ac:dyDescent="0.25"/>
    <row r="1187" ht="12" customHeight="1" x14ac:dyDescent="0.25"/>
    <row r="1188" ht="12" customHeight="1" x14ac:dyDescent="0.25"/>
    <row r="1189" ht="12" customHeight="1" x14ac:dyDescent="0.25"/>
    <row r="1190" ht="12" customHeight="1" x14ac:dyDescent="0.25"/>
    <row r="1191" ht="12" customHeight="1" x14ac:dyDescent="0.25"/>
    <row r="1192" ht="12" customHeight="1" x14ac:dyDescent="0.25"/>
    <row r="1193" ht="12" customHeight="1" x14ac:dyDescent="0.25"/>
    <row r="1194" ht="12" customHeight="1" x14ac:dyDescent="0.25"/>
    <row r="1195" ht="12" customHeight="1" x14ac:dyDescent="0.25"/>
    <row r="1196" ht="12" customHeight="1" x14ac:dyDescent="0.25"/>
    <row r="1197" ht="12" customHeight="1" x14ac:dyDescent="0.25"/>
    <row r="1198" ht="12" customHeight="1" x14ac:dyDescent="0.25"/>
    <row r="1199" ht="12" customHeight="1" x14ac:dyDescent="0.25"/>
    <row r="1203" ht="15" customHeight="1" x14ac:dyDescent="0.25"/>
    <row r="1204" ht="15" customHeight="1" x14ac:dyDescent="0.25"/>
    <row r="1210" ht="12" customHeight="1" x14ac:dyDescent="0.25"/>
    <row r="1227" ht="12" customHeight="1" x14ac:dyDescent="0.25"/>
    <row r="1229" ht="12" customHeight="1" x14ac:dyDescent="0.25"/>
    <row r="1235" ht="12" customHeight="1" x14ac:dyDescent="0.25"/>
    <row r="1252" ht="12" customHeight="1" x14ac:dyDescent="0.25"/>
    <row r="1254" ht="12" customHeight="1" x14ac:dyDescent="0.25"/>
    <row r="1256" ht="12" customHeight="1" x14ac:dyDescent="0.25"/>
    <row r="1268" spans="2:33" ht="15" customHeight="1" x14ac:dyDescent="0.25"/>
    <row r="1269" spans="2:33" ht="15" customHeight="1" x14ac:dyDescent="0.25">
      <c r="B1269" s="43"/>
      <c r="C1269" s="43"/>
      <c r="D1269" s="4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  <c r="S1269" s="43"/>
      <c r="T1269" s="43"/>
      <c r="U1269" s="43"/>
      <c r="V1269" s="43"/>
      <c r="W1269" s="43"/>
      <c r="X1269" s="43"/>
      <c r="Y1269" s="43"/>
      <c r="Z1269" s="43"/>
      <c r="AA1269" s="43"/>
      <c r="AB1269" s="43"/>
      <c r="AC1269" s="43"/>
      <c r="AD1269" s="43"/>
      <c r="AE1269" s="43"/>
      <c r="AF1269" s="43"/>
      <c r="AG1269" s="43"/>
    </row>
    <row r="1275" spans="2:33" ht="12" customHeight="1" x14ac:dyDescent="0.25"/>
    <row r="1276" spans="2:33" ht="12" customHeight="1" x14ac:dyDescent="0.25"/>
    <row r="1277" spans="2:33" ht="12" customHeight="1" x14ac:dyDescent="0.25"/>
    <row r="1278" spans="2:33" ht="12" customHeight="1" x14ac:dyDescent="0.25"/>
    <row r="1279" spans="2:33" ht="12" customHeight="1" x14ac:dyDescent="0.25"/>
    <row r="1280" spans="2:33" ht="12" customHeight="1" x14ac:dyDescent="0.25"/>
    <row r="1281" ht="12" customHeight="1" x14ac:dyDescent="0.25"/>
    <row r="1282" ht="12" customHeight="1" x14ac:dyDescent="0.25"/>
    <row r="1283" ht="12" customHeight="1" x14ac:dyDescent="0.25"/>
    <row r="1284" ht="12" customHeight="1" x14ac:dyDescent="0.25"/>
    <row r="1285" ht="12" customHeight="1" x14ac:dyDescent="0.25"/>
    <row r="1286" ht="12" customHeight="1" x14ac:dyDescent="0.25"/>
    <row r="1287" ht="12" customHeight="1" x14ac:dyDescent="0.25"/>
    <row r="1288" ht="12" customHeight="1" x14ac:dyDescent="0.25"/>
    <row r="1289" ht="12" customHeight="1" x14ac:dyDescent="0.25"/>
    <row r="1290" ht="12" customHeight="1" x14ac:dyDescent="0.25"/>
    <row r="1291" ht="12" customHeight="1" x14ac:dyDescent="0.25"/>
    <row r="1292" ht="12" customHeight="1" x14ac:dyDescent="0.25"/>
    <row r="1293" ht="12" customHeight="1" x14ac:dyDescent="0.25"/>
    <row r="1294" ht="12" customHeight="1" x14ac:dyDescent="0.25"/>
    <row r="1295" ht="12" customHeight="1" x14ac:dyDescent="0.25"/>
    <row r="1296" ht="12" customHeight="1" x14ac:dyDescent="0.25"/>
    <row r="1297" ht="12" customHeight="1" x14ac:dyDescent="0.25"/>
    <row r="1298" ht="12" customHeight="1" x14ac:dyDescent="0.25"/>
    <row r="1299" ht="12" customHeight="1" x14ac:dyDescent="0.25"/>
    <row r="1303" ht="15" customHeight="1" x14ac:dyDescent="0.25"/>
    <row r="1304" ht="15" customHeight="1" x14ac:dyDescent="0.25"/>
    <row r="1306" ht="12" customHeight="1" x14ac:dyDescent="0.25"/>
    <row r="1311" ht="12" customHeight="1" x14ac:dyDescent="0.25"/>
    <row r="1315" ht="12" customHeight="1" x14ac:dyDescent="0.25"/>
    <row r="1331" ht="12" customHeight="1" x14ac:dyDescent="0.25"/>
    <row r="1362" ht="12" customHeight="1" x14ac:dyDescent="0.25"/>
    <row r="1378" ht="12" customHeight="1" x14ac:dyDescent="0.25"/>
    <row r="1397" ht="12" customHeight="1" x14ac:dyDescent="0.25"/>
    <row r="1452" ht="12" customHeight="1" x14ac:dyDescent="0.25"/>
    <row r="1464" ht="12" customHeight="1" x14ac:dyDescent="0.25"/>
    <row r="1483" spans="2:33" ht="15" customHeight="1" x14ac:dyDescent="0.25"/>
    <row r="1484" spans="2:33" ht="15" customHeight="1" x14ac:dyDescent="0.25">
      <c r="B1484" s="43"/>
      <c r="C1484" s="43"/>
      <c r="D1484" s="43"/>
      <c r="E1484" s="43"/>
      <c r="F1484" s="43"/>
      <c r="G1484" s="43"/>
      <c r="H1484" s="43"/>
      <c r="I1484" s="43"/>
      <c r="J1484" s="43"/>
      <c r="K1484" s="43"/>
      <c r="L1484" s="43"/>
      <c r="M1484" s="43"/>
      <c r="N1484" s="43"/>
      <c r="O1484" s="43"/>
      <c r="P1484" s="43"/>
      <c r="Q1484" s="43"/>
      <c r="R1484" s="43"/>
      <c r="S1484" s="43"/>
      <c r="T1484" s="43"/>
      <c r="U1484" s="43"/>
      <c r="V1484" s="43"/>
      <c r="W1484" s="43"/>
      <c r="X1484" s="43"/>
      <c r="Y1484" s="43"/>
      <c r="Z1484" s="43"/>
      <c r="AA1484" s="43"/>
      <c r="AB1484" s="43"/>
      <c r="AC1484" s="43"/>
      <c r="AD1484" s="43"/>
      <c r="AE1484" s="43"/>
      <c r="AF1484" s="43"/>
      <c r="AG1484" s="43"/>
    </row>
    <row r="1494" ht="12" customHeight="1" x14ac:dyDescent="0.25"/>
    <row r="1495" ht="12" customHeight="1" x14ac:dyDescent="0.25"/>
    <row r="1496" ht="12" customHeight="1" x14ac:dyDescent="0.25"/>
    <row r="1497" ht="12" customHeight="1" x14ac:dyDescent="0.25"/>
    <row r="1498" ht="12" customHeight="1" x14ac:dyDescent="0.25"/>
    <row r="1499" ht="12" customHeight="1" x14ac:dyDescent="0.25"/>
    <row r="1500" ht="12" customHeight="1" x14ac:dyDescent="0.25"/>
    <row r="1501" ht="12" customHeight="1" x14ac:dyDescent="0.25"/>
    <row r="1502" ht="12" customHeight="1" x14ac:dyDescent="0.25"/>
    <row r="1503" ht="12" customHeight="1" x14ac:dyDescent="0.25"/>
    <row r="1504" ht="12" customHeight="1" x14ac:dyDescent="0.25"/>
    <row r="1505" ht="12" customHeight="1" x14ac:dyDescent="0.25"/>
    <row r="1506" ht="12" customHeight="1" x14ac:dyDescent="0.25"/>
    <row r="1507" ht="12" customHeight="1" x14ac:dyDescent="0.25"/>
    <row r="1508" ht="12" customHeight="1" x14ac:dyDescent="0.25"/>
    <row r="1509" ht="12" customHeight="1" x14ac:dyDescent="0.25"/>
    <row r="1510" ht="12" customHeight="1" x14ac:dyDescent="0.25"/>
    <row r="1511" ht="12" customHeight="1" x14ac:dyDescent="0.25"/>
    <row r="1512" ht="12" customHeight="1" x14ac:dyDescent="0.25"/>
    <row r="1513" ht="12" customHeight="1" x14ac:dyDescent="0.25"/>
    <row r="1514" ht="12" customHeight="1" x14ac:dyDescent="0.25"/>
    <row r="1515" ht="12" customHeight="1" x14ac:dyDescent="0.25"/>
    <row r="1516" ht="12" customHeight="1" x14ac:dyDescent="0.25"/>
    <row r="1517" ht="12" customHeight="1" x14ac:dyDescent="0.25"/>
    <row r="1518" ht="12" customHeight="1" x14ac:dyDescent="0.25"/>
    <row r="1519" ht="12" customHeight="1" x14ac:dyDescent="0.25"/>
    <row r="1520" ht="12" customHeight="1" x14ac:dyDescent="0.25"/>
    <row r="1521" ht="12" customHeight="1" x14ac:dyDescent="0.25"/>
    <row r="1522" ht="12" customHeight="1" x14ac:dyDescent="0.25"/>
    <row r="1523" ht="12" customHeight="1" x14ac:dyDescent="0.25"/>
    <row r="1524" ht="12" customHeight="1" x14ac:dyDescent="0.25"/>
    <row r="1528" ht="15" customHeight="1" x14ac:dyDescent="0.25"/>
    <row r="1529" ht="15" customHeight="1" x14ac:dyDescent="0.25"/>
    <row r="1584" ht="12" customHeight="1" x14ac:dyDescent="0.25"/>
    <row r="1585" ht="12" customHeight="1" x14ac:dyDescent="0.25"/>
    <row r="1640" ht="12" customHeight="1" x14ac:dyDescent="0.25"/>
    <row r="1641" ht="12" customHeight="1" x14ac:dyDescent="0.25"/>
    <row r="1696" ht="12" customHeight="1" x14ac:dyDescent="0.25"/>
    <row r="1697" ht="12" customHeight="1" x14ac:dyDescent="0.25"/>
    <row r="1712" ht="15" customHeight="1" x14ac:dyDescent="0.25"/>
    <row r="1713" spans="2:33" ht="15" customHeight="1" x14ac:dyDescent="0.25">
      <c r="B1713" s="43"/>
      <c r="C1713" s="43"/>
      <c r="D1713" s="43"/>
      <c r="E1713" s="43"/>
      <c r="F1713" s="43"/>
      <c r="G1713" s="43"/>
      <c r="H1713" s="43"/>
      <c r="I1713" s="43"/>
      <c r="J1713" s="43"/>
      <c r="K1713" s="43"/>
      <c r="L1713" s="43"/>
      <c r="M1713" s="43"/>
      <c r="N1713" s="43"/>
      <c r="O1713" s="43"/>
      <c r="P1713" s="43"/>
      <c r="Q1713" s="43"/>
      <c r="R1713" s="43"/>
      <c r="S1713" s="43"/>
      <c r="T1713" s="43"/>
      <c r="U1713" s="43"/>
      <c r="V1713" s="43"/>
      <c r="W1713" s="43"/>
      <c r="X1713" s="43"/>
      <c r="Y1713" s="43"/>
      <c r="Z1713" s="43"/>
      <c r="AA1713" s="43"/>
      <c r="AB1713" s="43"/>
      <c r="AC1713" s="43"/>
      <c r="AD1713" s="43"/>
      <c r="AE1713" s="43"/>
      <c r="AF1713" s="43"/>
      <c r="AG1713" s="43"/>
    </row>
    <row r="1714" spans="2:33" ht="12" customHeight="1" x14ac:dyDescent="0.25"/>
    <row r="1715" spans="2:33" ht="12" customHeight="1" x14ac:dyDescent="0.25"/>
    <row r="1716" spans="2:33" ht="12" customHeight="1" x14ac:dyDescent="0.25"/>
    <row r="1717" spans="2:33" ht="12" customHeight="1" x14ac:dyDescent="0.25"/>
    <row r="1718" spans="2:33" ht="12" customHeight="1" x14ac:dyDescent="0.25"/>
    <row r="1719" spans="2:33" ht="12" customHeight="1" x14ac:dyDescent="0.25"/>
    <row r="1720" spans="2:33" ht="12" customHeight="1" x14ac:dyDescent="0.25"/>
    <row r="1721" spans="2:33" ht="12" customHeight="1" x14ac:dyDescent="0.25"/>
    <row r="1722" spans="2:33" ht="12" customHeight="1" x14ac:dyDescent="0.25"/>
    <row r="1723" spans="2:33" ht="12" customHeight="1" x14ac:dyDescent="0.25"/>
    <row r="1724" spans="2:33" ht="12" customHeight="1" x14ac:dyDescent="0.25"/>
    <row r="1728" spans="2:33" ht="15" customHeight="1" x14ac:dyDescent="0.25"/>
    <row r="1729" ht="15" customHeight="1" x14ac:dyDescent="0.25"/>
    <row r="1731" ht="12" customHeight="1" x14ac:dyDescent="0.25"/>
    <row r="1767" ht="12" customHeight="1" x14ac:dyDescent="0.25"/>
    <row r="1813" ht="12" customHeight="1" x14ac:dyDescent="0.25"/>
    <row r="1849" ht="12" customHeight="1" x14ac:dyDescent="0.25"/>
    <row r="1885" ht="12" customHeight="1" x14ac:dyDescent="0.25"/>
    <row r="1887" ht="12" customHeight="1" x14ac:dyDescent="0.25"/>
    <row r="1923" ht="12" customHeight="1" x14ac:dyDescent="0.25"/>
    <row r="1959" ht="12" customHeight="1" x14ac:dyDescent="0.25"/>
    <row r="1960" ht="12" customHeight="1" x14ac:dyDescent="0.25"/>
    <row r="1961" ht="12" customHeight="1" x14ac:dyDescent="0.25"/>
    <row r="1970" ht="12" customHeight="1" x14ac:dyDescent="0.25"/>
    <row r="1979" ht="12" customHeight="1" x14ac:dyDescent="0.25"/>
    <row r="1989" spans="2:33" ht="15" customHeight="1" x14ac:dyDescent="0.25"/>
    <row r="1990" spans="2:33" ht="15" customHeight="1" x14ac:dyDescent="0.25">
      <c r="B1990" s="43"/>
      <c r="C1990" s="43"/>
      <c r="D1990" s="43"/>
      <c r="E1990" s="43"/>
      <c r="F1990" s="43"/>
      <c r="G1990" s="43"/>
      <c r="H1990" s="43"/>
      <c r="I1990" s="43"/>
      <c r="J1990" s="43"/>
      <c r="K1990" s="43"/>
      <c r="L1990" s="43"/>
      <c r="M1990" s="43"/>
      <c r="N1990" s="43"/>
      <c r="O1990" s="43"/>
      <c r="P1990" s="43"/>
      <c r="Q1990" s="43"/>
      <c r="R1990" s="43"/>
      <c r="S1990" s="43"/>
      <c r="T1990" s="43"/>
      <c r="U1990" s="43"/>
      <c r="V1990" s="43"/>
      <c r="W1990" s="43"/>
      <c r="X1990" s="43"/>
      <c r="Y1990" s="43"/>
      <c r="Z1990" s="43"/>
      <c r="AA1990" s="43"/>
      <c r="AB1990" s="43"/>
      <c r="AC1990" s="43"/>
      <c r="AD1990" s="43"/>
      <c r="AE1990" s="43"/>
      <c r="AF1990" s="43"/>
      <c r="AG1990" s="43"/>
    </row>
    <row r="1998" spans="2:33" ht="12" customHeight="1" x14ac:dyDescent="0.25"/>
    <row r="1999" spans="2:33" ht="12" customHeight="1" x14ac:dyDescent="0.25"/>
    <row r="2000" spans="2:33" ht="12" customHeight="1" x14ac:dyDescent="0.25"/>
    <row r="2001" ht="12" customHeight="1" x14ac:dyDescent="0.25"/>
    <row r="2002" ht="12" customHeight="1" x14ac:dyDescent="0.25"/>
    <row r="2003" ht="12" customHeight="1" x14ac:dyDescent="0.25"/>
    <row r="2004" ht="12" customHeight="1" x14ac:dyDescent="0.25"/>
    <row r="2005" ht="12" customHeight="1" x14ac:dyDescent="0.25"/>
    <row r="2006" ht="12" customHeight="1" x14ac:dyDescent="0.25"/>
    <row r="2007" ht="12" customHeight="1" x14ac:dyDescent="0.25"/>
    <row r="2008" ht="12" customHeight="1" x14ac:dyDescent="0.25"/>
    <row r="2009" ht="12" customHeight="1" x14ac:dyDescent="0.25"/>
    <row r="2010" ht="12" customHeight="1" x14ac:dyDescent="0.25"/>
    <row r="2011" ht="12" customHeight="1" x14ac:dyDescent="0.25"/>
    <row r="2012" ht="12" customHeight="1" x14ac:dyDescent="0.25"/>
    <row r="2013" ht="12" customHeight="1" x14ac:dyDescent="0.25"/>
    <row r="2014" ht="12" customHeight="1" x14ac:dyDescent="0.25"/>
    <row r="2015" ht="12" customHeight="1" x14ac:dyDescent="0.25"/>
    <row r="2016" ht="12" customHeight="1" x14ac:dyDescent="0.25"/>
    <row r="2017" ht="12" customHeight="1" x14ac:dyDescent="0.25"/>
    <row r="2018" ht="12" customHeight="1" x14ac:dyDescent="0.25"/>
    <row r="2019" ht="12" customHeight="1" x14ac:dyDescent="0.25"/>
    <row r="2020" ht="12" customHeight="1" x14ac:dyDescent="0.25"/>
    <row r="2021" ht="12" customHeight="1" x14ac:dyDescent="0.25"/>
    <row r="2022" ht="12" customHeight="1" x14ac:dyDescent="0.25"/>
    <row r="2023" ht="12" customHeight="1" x14ac:dyDescent="0.25"/>
    <row r="2024" ht="12" customHeight="1" x14ac:dyDescent="0.25"/>
    <row r="2025" ht="12" customHeight="1" x14ac:dyDescent="0.25"/>
    <row r="2026" ht="12" customHeight="1" x14ac:dyDescent="0.25"/>
    <row r="2027" ht="12" customHeight="1" x14ac:dyDescent="0.25"/>
    <row r="2028" ht="12" customHeight="1" x14ac:dyDescent="0.25"/>
    <row r="2029" ht="12" customHeight="1" x14ac:dyDescent="0.25"/>
    <row r="2030" ht="12" customHeight="1" x14ac:dyDescent="0.25"/>
    <row r="2031" ht="12" customHeight="1" x14ac:dyDescent="0.25"/>
    <row r="2032" ht="12" customHeight="1" x14ac:dyDescent="0.25"/>
    <row r="2033" ht="12" customHeight="1" x14ac:dyDescent="0.25"/>
    <row r="2034" ht="12" customHeight="1" x14ac:dyDescent="0.25"/>
    <row r="2035" ht="12" customHeight="1" x14ac:dyDescent="0.25"/>
    <row r="2036" ht="12" customHeight="1" x14ac:dyDescent="0.25"/>
    <row r="2037" ht="12" customHeight="1" x14ac:dyDescent="0.25"/>
    <row r="2038" ht="12" customHeight="1" x14ac:dyDescent="0.25"/>
    <row r="2039" ht="12" customHeight="1" x14ac:dyDescent="0.25"/>
    <row r="2040" ht="12" customHeight="1" x14ac:dyDescent="0.25"/>
    <row r="2041" ht="12" customHeight="1" x14ac:dyDescent="0.25"/>
    <row r="2042" ht="12" customHeight="1" x14ac:dyDescent="0.25"/>
    <row r="2043" ht="12" customHeight="1" x14ac:dyDescent="0.25"/>
    <row r="2044" ht="12" customHeight="1" x14ac:dyDescent="0.25"/>
    <row r="2045" ht="12" customHeight="1" x14ac:dyDescent="0.25"/>
    <row r="2046" ht="12" customHeight="1" x14ac:dyDescent="0.25"/>
    <row r="2047" ht="12" customHeight="1" x14ac:dyDescent="0.25"/>
    <row r="2048" ht="12" customHeight="1" x14ac:dyDescent="0.25"/>
    <row r="2049" ht="12" customHeight="1" x14ac:dyDescent="0.25"/>
    <row r="2053" ht="15" customHeight="1" x14ac:dyDescent="0.25"/>
    <row r="2054" ht="15" customHeight="1" x14ac:dyDescent="0.25"/>
    <row r="2144" ht="12" customHeight="1" x14ac:dyDescent="0.25"/>
    <row r="2234" ht="12" customHeight="1" x14ac:dyDescent="0.25"/>
    <row r="2324" spans="2:33" ht="15" customHeight="1" x14ac:dyDescent="0.25"/>
    <row r="2325" spans="2:33" ht="15" customHeight="1" x14ac:dyDescent="0.25">
      <c r="B2325" s="43"/>
      <c r="C2325" s="43"/>
      <c r="D2325" s="43"/>
      <c r="E2325" s="43"/>
      <c r="F2325" s="43"/>
      <c r="G2325" s="43"/>
      <c r="H2325" s="43"/>
      <c r="I2325" s="43"/>
      <c r="J2325" s="43"/>
      <c r="K2325" s="43"/>
      <c r="L2325" s="43"/>
      <c r="M2325" s="43"/>
      <c r="N2325" s="43"/>
      <c r="O2325" s="43"/>
      <c r="P2325" s="43"/>
      <c r="Q2325" s="43"/>
      <c r="R2325" s="43"/>
      <c r="S2325" s="43"/>
      <c r="T2325" s="43"/>
      <c r="U2325" s="43"/>
      <c r="V2325" s="43"/>
      <c r="W2325" s="43"/>
      <c r="X2325" s="43"/>
      <c r="Y2325" s="43"/>
      <c r="Z2325" s="43"/>
      <c r="AA2325" s="43"/>
      <c r="AB2325" s="43"/>
      <c r="AC2325" s="43"/>
      <c r="AD2325" s="43"/>
      <c r="AE2325" s="43"/>
      <c r="AF2325" s="43"/>
      <c r="AG2325" s="43"/>
    </row>
    <row r="2327" spans="2:33" ht="12" customHeight="1" x14ac:dyDescent="0.25"/>
    <row r="2328" spans="2:33" ht="12" customHeight="1" x14ac:dyDescent="0.25"/>
    <row r="2329" spans="2:33" ht="12" customHeight="1" x14ac:dyDescent="0.25"/>
    <row r="2330" spans="2:33" ht="12" customHeight="1" x14ac:dyDescent="0.25"/>
    <row r="2331" spans="2:33" ht="12" customHeight="1" x14ac:dyDescent="0.25"/>
    <row r="2332" spans="2:33" ht="12" customHeight="1" x14ac:dyDescent="0.25"/>
    <row r="2333" spans="2:33" ht="12" customHeight="1" x14ac:dyDescent="0.25"/>
    <row r="2334" spans="2:33" ht="12" customHeight="1" x14ac:dyDescent="0.25"/>
    <row r="2335" spans="2:33" ht="12" customHeight="1" x14ac:dyDescent="0.25"/>
    <row r="2336" spans="2:33" ht="12" customHeight="1" x14ac:dyDescent="0.25"/>
    <row r="2337" ht="12" customHeight="1" x14ac:dyDescent="0.25"/>
    <row r="2338" ht="12" customHeight="1" x14ac:dyDescent="0.25"/>
    <row r="2339" ht="12" customHeight="1" x14ac:dyDescent="0.25"/>
    <row r="2340" ht="12" customHeight="1" x14ac:dyDescent="0.25"/>
    <row r="2341" ht="12" customHeight="1" x14ac:dyDescent="0.25"/>
    <row r="2342" ht="12" customHeight="1" x14ac:dyDescent="0.25"/>
    <row r="2343" ht="12" customHeight="1" x14ac:dyDescent="0.25"/>
    <row r="2344" ht="12" customHeight="1" x14ac:dyDescent="0.25"/>
    <row r="2345" ht="12" customHeight="1" x14ac:dyDescent="0.25"/>
    <row r="2346" ht="12" customHeight="1" x14ac:dyDescent="0.25"/>
    <row r="2347" ht="12" customHeight="1" x14ac:dyDescent="0.25"/>
    <row r="2348" ht="12" customHeight="1" x14ac:dyDescent="0.25"/>
    <row r="2349" ht="12" customHeight="1" x14ac:dyDescent="0.25"/>
    <row r="2353" ht="15" customHeight="1" x14ac:dyDescent="0.25"/>
    <row r="2354" ht="15" customHeight="1" x14ac:dyDescent="0.25"/>
    <row r="2372" ht="12" customHeight="1" x14ac:dyDescent="0.25"/>
    <row r="2390" ht="12" customHeight="1" x14ac:dyDescent="0.25"/>
    <row r="2408" ht="12" customHeight="1" x14ac:dyDescent="0.25"/>
    <row r="2426" ht="12" customHeight="1" x14ac:dyDescent="0.25"/>
    <row r="2444" ht="12" customHeight="1" x14ac:dyDescent="0.25"/>
    <row r="2462" ht="12" customHeight="1" x14ac:dyDescent="0.25"/>
    <row r="2463" ht="12" customHeight="1" x14ac:dyDescent="0.25"/>
    <row r="2481" ht="12" customHeight="1" x14ac:dyDescent="0.25"/>
    <row r="2499" ht="12" customHeight="1" x14ac:dyDescent="0.25"/>
    <row r="2517" ht="12" customHeight="1" x14ac:dyDescent="0.25"/>
    <row r="2518" ht="12" customHeight="1" x14ac:dyDescent="0.25"/>
    <row r="2536" ht="12" customHeight="1" x14ac:dyDescent="0.25"/>
    <row r="2554" ht="12" customHeight="1" x14ac:dyDescent="0.25"/>
    <row r="2572" ht="12" customHeight="1" x14ac:dyDescent="0.25"/>
    <row r="2590" ht="12" customHeight="1" x14ac:dyDescent="0.25"/>
    <row r="2608" ht="12" customHeight="1" x14ac:dyDescent="0.25"/>
    <row r="2626" ht="12" customHeight="1" x14ac:dyDescent="0.25"/>
    <row r="2644" spans="2:33" ht="15" customHeight="1" x14ac:dyDescent="0.25"/>
    <row r="2645" spans="2:33" ht="15" customHeight="1" x14ac:dyDescent="0.25">
      <c r="B2645" s="43"/>
      <c r="C2645" s="43"/>
      <c r="D2645" s="43"/>
      <c r="E2645" s="43"/>
      <c r="F2645" s="43"/>
      <c r="G2645" s="43"/>
      <c r="H2645" s="43"/>
      <c r="I2645" s="43"/>
      <c r="J2645" s="43"/>
      <c r="K2645" s="43"/>
      <c r="L2645" s="43"/>
      <c r="M2645" s="43"/>
      <c r="N2645" s="43"/>
      <c r="O2645" s="43"/>
      <c r="P2645" s="43"/>
      <c r="Q2645" s="43"/>
      <c r="R2645" s="43"/>
      <c r="S2645" s="43"/>
      <c r="T2645" s="43"/>
      <c r="U2645" s="43"/>
      <c r="V2645" s="43"/>
      <c r="W2645" s="43"/>
      <c r="X2645" s="43"/>
      <c r="Y2645" s="43"/>
      <c r="Z2645" s="43"/>
      <c r="AA2645" s="43"/>
      <c r="AB2645" s="43"/>
      <c r="AC2645" s="43"/>
      <c r="AD2645" s="43"/>
      <c r="AE2645" s="43"/>
      <c r="AF2645" s="43"/>
      <c r="AG2645" s="43"/>
    </row>
    <row r="2647" spans="2:33" ht="12" customHeight="1" x14ac:dyDescent="0.25"/>
    <row r="2648" spans="2:33" ht="12" customHeight="1" x14ac:dyDescent="0.25"/>
    <row r="2649" spans="2:33" ht="12" customHeight="1" x14ac:dyDescent="0.25"/>
    <row r="2650" spans="2:33" ht="12" customHeight="1" x14ac:dyDescent="0.25"/>
    <row r="2651" spans="2:33" ht="12" customHeight="1" x14ac:dyDescent="0.25"/>
    <row r="2652" spans="2:33" ht="12" customHeight="1" x14ac:dyDescent="0.25"/>
    <row r="2653" spans="2:33" ht="12" customHeight="1" x14ac:dyDescent="0.25"/>
    <row r="2654" spans="2:33" ht="12" customHeight="1" x14ac:dyDescent="0.25"/>
    <row r="2655" spans="2:33" ht="12" customHeight="1" x14ac:dyDescent="0.25"/>
    <row r="2656" spans="2:33" ht="12" customHeight="1" x14ac:dyDescent="0.25"/>
    <row r="2657" ht="12" customHeight="1" x14ac:dyDescent="0.25"/>
    <row r="2658" ht="12" customHeight="1" x14ac:dyDescent="0.25"/>
    <row r="2659" ht="12" customHeight="1" x14ac:dyDescent="0.25"/>
    <row r="2660" ht="12" customHeight="1" x14ac:dyDescent="0.25"/>
    <row r="2661" ht="12" customHeight="1" x14ac:dyDescent="0.25"/>
    <row r="2662" ht="12" customHeight="1" x14ac:dyDescent="0.25"/>
    <row r="2663" ht="12" customHeight="1" x14ac:dyDescent="0.25"/>
    <row r="2664" ht="12" customHeight="1" x14ac:dyDescent="0.25"/>
    <row r="2665" ht="12" customHeight="1" x14ac:dyDescent="0.25"/>
    <row r="2666" ht="12" customHeight="1" x14ac:dyDescent="0.25"/>
    <row r="2667" ht="12" customHeight="1" x14ac:dyDescent="0.25"/>
    <row r="2668" ht="12" customHeight="1" x14ac:dyDescent="0.25"/>
    <row r="2669" ht="12" customHeight="1" x14ac:dyDescent="0.25"/>
    <row r="2670" ht="12" customHeight="1" x14ac:dyDescent="0.25"/>
    <row r="2671" ht="12" customHeight="1" x14ac:dyDescent="0.25"/>
    <row r="2672" ht="12" customHeight="1" x14ac:dyDescent="0.25"/>
    <row r="2673" ht="12" customHeight="1" x14ac:dyDescent="0.25"/>
    <row r="2674" ht="12" customHeight="1" x14ac:dyDescent="0.25"/>
    <row r="2678" ht="15" customHeight="1" x14ac:dyDescent="0.25"/>
    <row r="2679" ht="15" customHeight="1" x14ac:dyDescent="0.25"/>
    <row r="2697" ht="12" customHeight="1" x14ac:dyDescent="0.25"/>
    <row r="2715" ht="12" customHeight="1" x14ac:dyDescent="0.25"/>
    <row r="2733" ht="12" customHeight="1" x14ac:dyDescent="0.25"/>
    <row r="2751" ht="12" customHeight="1" x14ac:dyDescent="0.25"/>
    <row r="2786" ht="12" customHeight="1" x14ac:dyDescent="0.25"/>
    <row r="2804" ht="12" customHeight="1" x14ac:dyDescent="0.25"/>
    <row r="2839" ht="12" customHeight="1" x14ac:dyDescent="0.25"/>
    <row r="2857" ht="12" customHeight="1" x14ac:dyDescent="0.25"/>
    <row r="2875" ht="12" customHeight="1" x14ac:dyDescent="0.25"/>
    <row r="2893" ht="12" customHeight="1" x14ac:dyDescent="0.25"/>
    <row r="2911" ht="12" customHeight="1" x14ac:dyDescent="0.25"/>
    <row r="2929" ht="12" customHeight="1" x14ac:dyDescent="0.25"/>
    <row r="2947" ht="12" customHeight="1" x14ac:dyDescent="0.25"/>
    <row r="2965" spans="2:33" ht="12" customHeight="1" x14ac:dyDescent="0.25"/>
    <row r="2970" spans="2:33" ht="15" customHeight="1" x14ac:dyDescent="0.25"/>
    <row r="2971" spans="2:33" ht="15" customHeight="1" x14ac:dyDescent="0.25">
      <c r="B2971" s="43"/>
      <c r="C2971" s="43"/>
      <c r="D2971" s="43"/>
      <c r="E2971" s="43"/>
      <c r="F2971" s="43"/>
      <c r="G2971" s="43"/>
      <c r="H2971" s="43"/>
      <c r="I2971" s="43"/>
      <c r="J2971" s="43"/>
      <c r="K2971" s="43"/>
      <c r="L2971" s="43"/>
      <c r="M2971" s="43"/>
      <c r="N2971" s="43"/>
      <c r="O2971" s="43"/>
      <c r="P2971" s="43"/>
      <c r="Q2971" s="43"/>
      <c r="R2971" s="43"/>
      <c r="S2971" s="43"/>
      <c r="T2971" s="43"/>
      <c r="U2971" s="43"/>
      <c r="V2971" s="43"/>
      <c r="W2971" s="43"/>
      <c r="X2971" s="43"/>
      <c r="Y2971" s="43"/>
      <c r="Z2971" s="43"/>
      <c r="AA2971" s="43"/>
      <c r="AB2971" s="43"/>
      <c r="AC2971" s="43"/>
      <c r="AD2971" s="43"/>
      <c r="AE2971" s="43"/>
      <c r="AF2971" s="43"/>
      <c r="AG2971" s="43"/>
    </row>
    <row r="2973" spans="2:33" ht="12" customHeight="1" x14ac:dyDescent="0.25"/>
    <row r="2974" spans="2:33" ht="12" customHeight="1" x14ac:dyDescent="0.25"/>
    <row r="2975" spans="2:33" ht="12" customHeight="1" x14ac:dyDescent="0.25"/>
    <row r="2976" spans="2:33" ht="12" customHeight="1" x14ac:dyDescent="0.25"/>
    <row r="2977" ht="12" customHeight="1" x14ac:dyDescent="0.25"/>
    <row r="2978" ht="12" customHeight="1" x14ac:dyDescent="0.25"/>
    <row r="2979" ht="12" customHeight="1" x14ac:dyDescent="0.25"/>
    <row r="2980" ht="12" customHeight="1" x14ac:dyDescent="0.25"/>
    <row r="2981" ht="12" customHeight="1" x14ac:dyDescent="0.25"/>
    <row r="2982" ht="12" customHeight="1" x14ac:dyDescent="0.25"/>
    <row r="2983" ht="12" customHeight="1" x14ac:dyDescent="0.25"/>
    <row r="2984" ht="12" customHeight="1" x14ac:dyDescent="0.25"/>
    <row r="2985" ht="12" customHeight="1" x14ac:dyDescent="0.25"/>
    <row r="2986" ht="12" customHeight="1" x14ac:dyDescent="0.25"/>
    <row r="2987" ht="12" customHeight="1" x14ac:dyDescent="0.25"/>
    <row r="2988" ht="12" customHeight="1" x14ac:dyDescent="0.25"/>
    <row r="2989" ht="12" customHeight="1" x14ac:dyDescent="0.25"/>
    <row r="2990" ht="12" customHeight="1" x14ac:dyDescent="0.25"/>
    <row r="2991" ht="12" customHeight="1" x14ac:dyDescent="0.25"/>
    <row r="2992" ht="12" customHeight="1" x14ac:dyDescent="0.25"/>
    <row r="2993" ht="12" customHeight="1" x14ac:dyDescent="0.25"/>
    <row r="2994" ht="12" customHeight="1" x14ac:dyDescent="0.25"/>
    <row r="2995" ht="12" customHeight="1" x14ac:dyDescent="0.25"/>
    <row r="2996" ht="12" customHeight="1" x14ac:dyDescent="0.25"/>
    <row r="2997" ht="12" customHeight="1" x14ac:dyDescent="0.25"/>
    <row r="2998" ht="12" customHeight="1" x14ac:dyDescent="0.25"/>
    <row r="2999" ht="12" customHeight="1" x14ac:dyDescent="0.25"/>
    <row r="3003" ht="15" customHeight="1" x14ac:dyDescent="0.25"/>
    <row r="3004" ht="15" customHeight="1" x14ac:dyDescent="0.25"/>
    <row r="3022" ht="12" customHeight="1" x14ac:dyDescent="0.25"/>
    <row r="3040" ht="12" customHeight="1" x14ac:dyDescent="0.25"/>
    <row r="3058" ht="12" customHeight="1" x14ac:dyDescent="0.25"/>
    <row r="3076" ht="12" customHeight="1" x14ac:dyDescent="0.25"/>
    <row r="3111" ht="12" customHeight="1" x14ac:dyDescent="0.25"/>
    <row r="3129" ht="12" customHeight="1" x14ac:dyDescent="0.25"/>
    <row r="3147" ht="12" customHeight="1" x14ac:dyDescent="0.25"/>
    <row r="3165" ht="12" customHeight="1" x14ac:dyDescent="0.25"/>
    <row r="3166" ht="12" customHeight="1" x14ac:dyDescent="0.25"/>
    <row r="3184" ht="12" customHeight="1" x14ac:dyDescent="0.25"/>
    <row r="3202" ht="12" customHeight="1" x14ac:dyDescent="0.25"/>
    <row r="3220" ht="12" customHeight="1" x14ac:dyDescent="0.25"/>
    <row r="3238" ht="12" customHeight="1" x14ac:dyDescent="0.25"/>
    <row r="3256" ht="12" customHeight="1" x14ac:dyDescent="0.25"/>
    <row r="3274" ht="12" customHeight="1" x14ac:dyDescent="0.25"/>
    <row r="3292" spans="2:33" ht="15" customHeight="1" x14ac:dyDescent="0.25"/>
    <row r="3293" spans="2:33" ht="15" customHeight="1" x14ac:dyDescent="0.25">
      <c r="B3293" s="43"/>
      <c r="C3293" s="43"/>
      <c r="D3293" s="43"/>
      <c r="E3293" s="43"/>
      <c r="F3293" s="43"/>
      <c r="G3293" s="43"/>
      <c r="H3293" s="43"/>
      <c r="I3293" s="43"/>
      <c r="J3293" s="43"/>
      <c r="K3293" s="43"/>
      <c r="L3293" s="43"/>
      <c r="M3293" s="43"/>
      <c r="N3293" s="43"/>
      <c r="O3293" s="43"/>
      <c r="P3293" s="43"/>
      <c r="Q3293" s="43"/>
      <c r="R3293" s="43"/>
      <c r="S3293" s="43"/>
      <c r="T3293" s="43"/>
      <c r="U3293" s="43"/>
      <c r="V3293" s="43"/>
      <c r="W3293" s="43"/>
      <c r="X3293" s="43"/>
      <c r="Y3293" s="43"/>
      <c r="Z3293" s="43"/>
      <c r="AA3293" s="43"/>
      <c r="AB3293" s="43"/>
      <c r="AC3293" s="43"/>
      <c r="AD3293" s="43"/>
      <c r="AE3293" s="43"/>
      <c r="AF3293" s="43"/>
      <c r="AG3293" s="43"/>
    </row>
    <row r="3294" spans="2:33" ht="12" customHeight="1" x14ac:dyDescent="0.25"/>
    <row r="3295" spans="2:33" ht="12" customHeight="1" x14ac:dyDescent="0.25"/>
    <row r="3296" spans="2:33" ht="12" customHeight="1" x14ac:dyDescent="0.25"/>
    <row r="3297" ht="12" customHeight="1" x14ac:dyDescent="0.25"/>
    <row r="3298" ht="12" customHeight="1" x14ac:dyDescent="0.25"/>
    <row r="3299" ht="12" customHeight="1" x14ac:dyDescent="0.25"/>
    <row r="3300" ht="12" customHeight="1" x14ac:dyDescent="0.25"/>
    <row r="3301" ht="12" customHeight="1" x14ac:dyDescent="0.25"/>
    <row r="3302" ht="12" customHeight="1" x14ac:dyDescent="0.25"/>
    <row r="3303" ht="12" customHeight="1" x14ac:dyDescent="0.25"/>
    <row r="3304" ht="12" customHeight="1" x14ac:dyDescent="0.25"/>
    <row r="3305" ht="12" customHeight="1" x14ac:dyDescent="0.25"/>
    <row r="3306" ht="12" customHeight="1" x14ac:dyDescent="0.25"/>
    <row r="3307" ht="12" customHeight="1" x14ac:dyDescent="0.25"/>
    <row r="3308" ht="12" customHeight="1" x14ac:dyDescent="0.25"/>
    <row r="3309" ht="12" customHeight="1" x14ac:dyDescent="0.25"/>
    <row r="3310" ht="12" customHeight="1" x14ac:dyDescent="0.25"/>
    <row r="3311" ht="12" customHeight="1" x14ac:dyDescent="0.25"/>
    <row r="3312" ht="12" customHeight="1" x14ac:dyDescent="0.25"/>
    <row r="3313" ht="12" customHeight="1" x14ac:dyDescent="0.25"/>
    <row r="3314" ht="12" customHeight="1" x14ac:dyDescent="0.25"/>
    <row r="3315" ht="12" customHeight="1" x14ac:dyDescent="0.25"/>
    <row r="3316" ht="12" customHeight="1" x14ac:dyDescent="0.25"/>
    <row r="3317" ht="12" customHeight="1" x14ac:dyDescent="0.25"/>
    <row r="3318" ht="12" customHeight="1" x14ac:dyDescent="0.25"/>
    <row r="3319" ht="12" customHeight="1" x14ac:dyDescent="0.25"/>
    <row r="3320" ht="12" customHeight="1" x14ac:dyDescent="0.25"/>
    <row r="3321" ht="12" customHeight="1" x14ac:dyDescent="0.25"/>
    <row r="3322" ht="12" customHeight="1" x14ac:dyDescent="0.25"/>
    <row r="3323" ht="12" customHeight="1" x14ac:dyDescent="0.25"/>
    <row r="3324" ht="12" customHeight="1" x14ac:dyDescent="0.25"/>
    <row r="3328" ht="15" customHeight="1" x14ac:dyDescent="0.25"/>
    <row r="3329" ht="15" customHeight="1" x14ac:dyDescent="0.25"/>
    <row r="3335" ht="12" customHeight="1" x14ac:dyDescent="0.25"/>
    <row r="3352" ht="12" customHeight="1" x14ac:dyDescent="0.25"/>
    <row r="3355" ht="12" customHeight="1" x14ac:dyDescent="0.25"/>
    <row r="3361" ht="12" customHeight="1" x14ac:dyDescent="0.25"/>
    <row r="3378" ht="12" customHeight="1" x14ac:dyDescent="0.25"/>
    <row r="3381" ht="12" customHeight="1" x14ac:dyDescent="0.25"/>
    <row r="3385" ht="12" customHeight="1" x14ac:dyDescent="0.25"/>
    <row r="3396" spans="2:33" ht="12" customHeight="1" x14ac:dyDescent="0.25"/>
    <row r="3399" spans="2:33" ht="12" customHeight="1" x14ac:dyDescent="0.25"/>
    <row r="3401" spans="2:33" ht="15" customHeight="1" x14ac:dyDescent="0.25"/>
    <row r="3402" spans="2:33" ht="15" customHeight="1" x14ac:dyDescent="0.25">
      <c r="B3402" s="43"/>
      <c r="C3402" s="43"/>
      <c r="D3402" s="43"/>
      <c r="E3402" s="43"/>
      <c r="F3402" s="43"/>
      <c r="G3402" s="43"/>
      <c r="H3402" s="43"/>
      <c r="I3402" s="43"/>
      <c r="J3402" s="43"/>
      <c r="K3402" s="43"/>
      <c r="L3402" s="43"/>
      <c r="M3402" s="43"/>
      <c r="N3402" s="43"/>
      <c r="O3402" s="43"/>
      <c r="P3402" s="43"/>
      <c r="Q3402" s="43"/>
      <c r="R3402" s="43"/>
      <c r="S3402" s="43"/>
      <c r="T3402" s="43"/>
      <c r="U3402" s="43"/>
      <c r="V3402" s="43"/>
      <c r="W3402" s="43"/>
      <c r="X3402" s="43"/>
      <c r="Y3402" s="43"/>
      <c r="Z3402" s="43"/>
      <c r="AA3402" s="43"/>
      <c r="AB3402" s="43"/>
      <c r="AC3402" s="43"/>
      <c r="AD3402" s="43"/>
      <c r="AE3402" s="43"/>
      <c r="AF3402" s="43"/>
      <c r="AG3402" s="43"/>
    </row>
    <row r="3410" ht="12" customHeight="1" x14ac:dyDescent="0.25"/>
    <row r="3411" ht="12" customHeight="1" x14ac:dyDescent="0.25"/>
    <row r="3412" ht="12" customHeight="1" x14ac:dyDescent="0.25"/>
    <row r="3413" ht="12" customHeight="1" x14ac:dyDescent="0.25"/>
    <row r="3414" ht="12" customHeight="1" x14ac:dyDescent="0.25"/>
    <row r="3415" ht="12" customHeight="1" x14ac:dyDescent="0.25"/>
    <row r="3416" ht="12" customHeight="1" x14ac:dyDescent="0.25"/>
    <row r="3417" ht="12" customHeight="1" x14ac:dyDescent="0.25"/>
    <row r="3418" ht="12" customHeight="1" x14ac:dyDescent="0.25"/>
    <row r="3419" ht="12" customHeight="1" x14ac:dyDescent="0.25"/>
    <row r="3420" ht="12" customHeight="1" x14ac:dyDescent="0.25"/>
    <row r="3421" ht="12" customHeight="1" x14ac:dyDescent="0.25"/>
    <row r="3422" ht="12" customHeight="1" x14ac:dyDescent="0.25"/>
    <row r="3423" ht="12" customHeight="1" x14ac:dyDescent="0.25"/>
    <row r="3424" ht="12" customHeight="1" x14ac:dyDescent="0.25"/>
    <row r="3425" ht="12" customHeight="1" x14ac:dyDescent="0.25"/>
    <row r="3426" ht="12" customHeight="1" x14ac:dyDescent="0.25"/>
    <row r="3427" ht="12" customHeight="1" x14ac:dyDescent="0.25"/>
    <row r="3428" ht="12" customHeight="1" x14ac:dyDescent="0.25"/>
    <row r="3429" ht="12" customHeight="1" x14ac:dyDescent="0.25"/>
    <row r="3430" ht="12" customHeight="1" x14ac:dyDescent="0.25"/>
    <row r="3431" ht="12" customHeight="1" x14ac:dyDescent="0.25"/>
    <row r="3432" ht="12" customHeight="1" x14ac:dyDescent="0.25"/>
    <row r="3433" ht="12" customHeight="1" x14ac:dyDescent="0.25"/>
    <row r="3434" ht="12" customHeight="1" x14ac:dyDescent="0.25"/>
    <row r="3435" ht="12" customHeight="1" x14ac:dyDescent="0.25"/>
    <row r="3436" ht="12" customHeight="1" x14ac:dyDescent="0.25"/>
    <row r="3437" ht="12" customHeight="1" x14ac:dyDescent="0.25"/>
    <row r="3438" ht="12" customHeight="1" x14ac:dyDescent="0.25"/>
    <row r="3439" ht="12" customHeight="1" x14ac:dyDescent="0.25"/>
    <row r="3440" ht="12" customHeight="1" x14ac:dyDescent="0.25"/>
    <row r="3441" ht="12" customHeight="1" x14ac:dyDescent="0.25"/>
    <row r="3442" ht="12" customHeight="1" x14ac:dyDescent="0.25"/>
    <row r="3443" ht="12" customHeight="1" x14ac:dyDescent="0.25"/>
    <row r="3444" ht="12" customHeight="1" x14ac:dyDescent="0.25"/>
    <row r="3445" ht="12" customHeight="1" x14ac:dyDescent="0.25"/>
    <row r="3446" ht="12" customHeight="1" x14ac:dyDescent="0.25"/>
    <row r="3447" ht="12" customHeight="1" x14ac:dyDescent="0.25"/>
    <row r="3448" ht="12" customHeight="1" x14ac:dyDescent="0.25"/>
    <row r="3449" ht="12" customHeight="1" x14ac:dyDescent="0.25"/>
    <row r="3453" ht="15" customHeight="1" x14ac:dyDescent="0.25"/>
    <row r="3454" ht="15" customHeight="1" x14ac:dyDescent="0.25"/>
    <row r="3460" ht="12" customHeight="1" x14ac:dyDescent="0.25"/>
    <row r="3477" ht="12" customHeight="1" x14ac:dyDescent="0.25"/>
    <row r="3480" ht="12" customHeight="1" x14ac:dyDescent="0.25"/>
    <row r="3486" ht="12" customHeight="1" x14ac:dyDescent="0.25"/>
    <row r="3503" ht="12" customHeight="1" x14ac:dyDescent="0.25"/>
    <row r="3506" ht="12" customHeight="1" x14ac:dyDescent="0.25"/>
    <row r="3510" ht="12" customHeight="1" x14ac:dyDescent="0.25"/>
    <row r="3521" spans="2:33" ht="12" customHeight="1" x14ac:dyDescent="0.25"/>
    <row r="3524" spans="2:33" ht="12" customHeight="1" x14ac:dyDescent="0.25"/>
    <row r="3526" spans="2:33" ht="15" customHeight="1" x14ac:dyDescent="0.25"/>
    <row r="3527" spans="2:33" ht="15" customHeight="1" x14ac:dyDescent="0.25">
      <c r="B3527" s="43"/>
      <c r="C3527" s="43"/>
      <c r="D3527" s="43"/>
      <c r="E3527" s="43"/>
      <c r="F3527" s="43"/>
      <c r="G3527" s="43"/>
      <c r="H3527" s="43"/>
      <c r="I3527" s="43"/>
      <c r="J3527" s="43"/>
      <c r="K3527" s="43"/>
      <c r="L3527" s="43"/>
      <c r="M3527" s="43"/>
      <c r="N3527" s="43"/>
      <c r="O3527" s="43"/>
      <c r="P3527" s="43"/>
      <c r="Q3527" s="43"/>
      <c r="R3527" s="43"/>
      <c r="S3527" s="43"/>
      <c r="T3527" s="43"/>
      <c r="U3527" s="43"/>
      <c r="V3527" s="43"/>
      <c r="W3527" s="43"/>
      <c r="X3527" s="43"/>
      <c r="Y3527" s="43"/>
      <c r="Z3527" s="43"/>
      <c r="AA3527" s="43"/>
      <c r="AB3527" s="43"/>
      <c r="AC3527" s="43"/>
      <c r="AD3527" s="43"/>
      <c r="AE3527" s="43"/>
      <c r="AF3527" s="43"/>
      <c r="AG3527" s="43"/>
    </row>
    <row r="3535" spans="2:33" ht="12" customHeight="1" x14ac:dyDescent="0.25"/>
    <row r="3536" spans="2:33" ht="12" customHeight="1" x14ac:dyDescent="0.25"/>
    <row r="3537" ht="12" customHeight="1" x14ac:dyDescent="0.25"/>
    <row r="3538" ht="12" customHeight="1" x14ac:dyDescent="0.25"/>
    <row r="3539" ht="12" customHeight="1" x14ac:dyDescent="0.25"/>
    <row r="3540" ht="12" customHeight="1" x14ac:dyDescent="0.25"/>
    <row r="3541" ht="12" customHeight="1" x14ac:dyDescent="0.25"/>
    <row r="3542" ht="12" customHeight="1" x14ac:dyDescent="0.25"/>
    <row r="3543" ht="12" customHeight="1" x14ac:dyDescent="0.25"/>
    <row r="3544" ht="12" customHeight="1" x14ac:dyDescent="0.25"/>
    <row r="3545" ht="12" customHeight="1" x14ac:dyDescent="0.25"/>
    <row r="3546" ht="12" customHeight="1" x14ac:dyDescent="0.25"/>
    <row r="3547" ht="12" customHeight="1" x14ac:dyDescent="0.25"/>
    <row r="3548" ht="12" customHeight="1" x14ac:dyDescent="0.25"/>
    <row r="3549" ht="12" customHeight="1" x14ac:dyDescent="0.25"/>
    <row r="3550" ht="12" customHeight="1" x14ac:dyDescent="0.25"/>
    <row r="3551" ht="12" customHeight="1" x14ac:dyDescent="0.25"/>
    <row r="3552" ht="12" customHeight="1" x14ac:dyDescent="0.25"/>
    <row r="3553" ht="12" customHeight="1" x14ac:dyDescent="0.25"/>
    <row r="3554" ht="12" customHeight="1" x14ac:dyDescent="0.25"/>
    <row r="3555" ht="12" customHeight="1" x14ac:dyDescent="0.25"/>
    <row r="3556" ht="12" customHeight="1" x14ac:dyDescent="0.25"/>
    <row r="3557" ht="12" customHeight="1" x14ac:dyDescent="0.25"/>
    <row r="3558" ht="12" customHeight="1" x14ac:dyDescent="0.25"/>
    <row r="3559" ht="12" customHeight="1" x14ac:dyDescent="0.25"/>
    <row r="3560" ht="12" customHeight="1" x14ac:dyDescent="0.25"/>
    <row r="3561" ht="12" customHeight="1" x14ac:dyDescent="0.25"/>
    <row r="3562" ht="12" customHeight="1" x14ac:dyDescent="0.25"/>
    <row r="3563" ht="12" customHeight="1" x14ac:dyDescent="0.25"/>
    <row r="3564" ht="12" customHeight="1" x14ac:dyDescent="0.25"/>
    <row r="3565" ht="12" customHeight="1" x14ac:dyDescent="0.25"/>
    <row r="3566" ht="12" customHeight="1" x14ac:dyDescent="0.25"/>
    <row r="3567" ht="12" customHeight="1" x14ac:dyDescent="0.25"/>
    <row r="3568" ht="12" customHeight="1" x14ac:dyDescent="0.25"/>
    <row r="3569" ht="12" customHeight="1" x14ac:dyDescent="0.25"/>
    <row r="3570" ht="12" customHeight="1" x14ac:dyDescent="0.25"/>
    <row r="3571" ht="12" customHeight="1" x14ac:dyDescent="0.25"/>
    <row r="3572" ht="12" customHeight="1" x14ac:dyDescent="0.25"/>
    <row r="3573" ht="12" customHeight="1" x14ac:dyDescent="0.25"/>
    <row r="3574" ht="12" customHeight="1" x14ac:dyDescent="0.25"/>
    <row r="3578" ht="15" customHeight="1" x14ac:dyDescent="0.25"/>
    <row r="3579" ht="15" customHeight="1" x14ac:dyDescent="0.25"/>
    <row r="3585" ht="12" customHeight="1" x14ac:dyDescent="0.25"/>
    <row r="3602" ht="12" customHeight="1" x14ac:dyDescent="0.25"/>
    <row r="3605" ht="12" customHeight="1" x14ac:dyDescent="0.25"/>
    <row r="3611" ht="12" customHeight="1" x14ac:dyDescent="0.25"/>
    <row r="3628" ht="12" customHeight="1" x14ac:dyDescent="0.25"/>
    <row r="3631" ht="12" customHeight="1" x14ac:dyDescent="0.25"/>
    <row r="3635" ht="12" customHeight="1" x14ac:dyDescent="0.25"/>
    <row r="3646" ht="12" customHeight="1" x14ac:dyDescent="0.25"/>
    <row r="3649" spans="2:33" ht="12" customHeight="1" x14ac:dyDescent="0.25"/>
    <row r="3651" spans="2:33" ht="15" customHeight="1" x14ac:dyDescent="0.25"/>
    <row r="3652" spans="2:33" ht="15" customHeight="1" x14ac:dyDescent="0.25">
      <c r="B3652" s="43"/>
      <c r="C3652" s="43"/>
      <c r="D3652" s="43"/>
      <c r="E3652" s="43"/>
      <c r="F3652" s="43"/>
      <c r="G3652" s="43"/>
      <c r="H3652" s="43"/>
      <c r="I3652" s="43"/>
      <c r="J3652" s="43"/>
      <c r="K3652" s="43"/>
      <c r="L3652" s="43"/>
      <c r="M3652" s="43"/>
      <c r="N3652" s="43"/>
      <c r="O3652" s="43"/>
      <c r="P3652" s="43"/>
      <c r="Q3652" s="43"/>
      <c r="R3652" s="43"/>
      <c r="S3652" s="43"/>
      <c r="T3652" s="43"/>
      <c r="U3652" s="43"/>
      <c r="V3652" s="43"/>
      <c r="W3652" s="43"/>
      <c r="X3652" s="43"/>
      <c r="Y3652" s="43"/>
      <c r="Z3652" s="43"/>
      <c r="AA3652" s="43"/>
      <c r="AB3652" s="43"/>
      <c r="AC3652" s="43"/>
      <c r="AD3652" s="43"/>
      <c r="AE3652" s="43"/>
      <c r="AF3652" s="43"/>
      <c r="AG3652" s="43"/>
    </row>
    <row r="3660" spans="2:33" ht="12" customHeight="1" x14ac:dyDescent="0.25"/>
    <row r="3661" spans="2:33" ht="12" customHeight="1" x14ac:dyDescent="0.25"/>
    <row r="3662" spans="2:33" ht="12" customHeight="1" x14ac:dyDescent="0.25"/>
    <row r="3663" spans="2:33" ht="12" customHeight="1" x14ac:dyDescent="0.25"/>
    <row r="3664" spans="2:33" ht="12" customHeight="1" x14ac:dyDescent="0.25"/>
    <row r="3665" ht="12" customHeight="1" x14ac:dyDescent="0.25"/>
    <row r="3666" ht="12" customHeight="1" x14ac:dyDescent="0.25"/>
    <row r="3667" ht="12" customHeight="1" x14ac:dyDescent="0.25"/>
    <row r="3668" ht="12" customHeight="1" x14ac:dyDescent="0.25"/>
    <row r="3669" ht="12" customHeight="1" x14ac:dyDescent="0.25"/>
    <row r="3670" ht="12" customHeight="1" x14ac:dyDescent="0.25"/>
    <row r="3671" ht="12" customHeight="1" x14ac:dyDescent="0.25"/>
    <row r="3672" ht="12" customHeight="1" x14ac:dyDescent="0.25"/>
    <row r="3673" ht="12" customHeight="1" x14ac:dyDescent="0.25"/>
    <row r="3674" ht="12" customHeight="1" x14ac:dyDescent="0.25"/>
    <row r="3675" ht="12" customHeight="1" x14ac:dyDescent="0.25"/>
    <row r="3676" ht="12" customHeight="1" x14ac:dyDescent="0.25"/>
    <row r="3677" ht="12" customHeight="1" x14ac:dyDescent="0.25"/>
    <row r="3678" ht="12" customHeight="1" x14ac:dyDescent="0.25"/>
    <row r="3679" ht="12" customHeight="1" x14ac:dyDescent="0.25"/>
    <row r="3680" ht="12" customHeight="1" x14ac:dyDescent="0.25"/>
    <row r="3681" ht="12" customHeight="1" x14ac:dyDescent="0.25"/>
    <row r="3682" ht="12" customHeight="1" x14ac:dyDescent="0.25"/>
    <row r="3683" ht="12" customHeight="1" x14ac:dyDescent="0.25"/>
    <row r="3684" ht="12" customHeight="1" x14ac:dyDescent="0.25"/>
    <row r="3685" ht="12" customHeight="1" x14ac:dyDescent="0.25"/>
    <row r="3686" ht="12" customHeight="1" x14ac:dyDescent="0.25"/>
    <row r="3687" ht="12" customHeight="1" x14ac:dyDescent="0.25"/>
    <row r="3688" ht="12" customHeight="1" x14ac:dyDescent="0.25"/>
    <row r="3689" ht="12" customHeight="1" x14ac:dyDescent="0.25"/>
    <row r="3690" ht="12" customHeight="1" x14ac:dyDescent="0.25"/>
    <row r="3691" ht="12" customHeight="1" x14ac:dyDescent="0.25"/>
    <row r="3692" ht="12" customHeight="1" x14ac:dyDescent="0.25"/>
    <row r="3693" ht="12" customHeight="1" x14ac:dyDescent="0.25"/>
    <row r="3694" ht="12" customHeight="1" x14ac:dyDescent="0.25"/>
    <row r="3695" ht="12" customHeight="1" x14ac:dyDescent="0.25"/>
    <row r="3696" ht="12" customHeight="1" x14ac:dyDescent="0.25"/>
    <row r="3697" ht="12" customHeight="1" x14ac:dyDescent="0.25"/>
    <row r="3698" ht="12" customHeight="1" x14ac:dyDescent="0.25"/>
    <row r="3699" ht="12" customHeight="1" x14ac:dyDescent="0.25"/>
    <row r="3703" ht="15" customHeight="1" x14ac:dyDescent="0.25"/>
    <row r="3704" ht="15" customHeight="1" x14ac:dyDescent="0.25"/>
    <row r="3710" ht="12" customHeight="1" x14ac:dyDescent="0.25"/>
    <row r="3727" ht="12" customHeight="1" x14ac:dyDescent="0.25"/>
    <row r="3730" ht="12" customHeight="1" x14ac:dyDescent="0.25"/>
    <row r="3736" ht="12" customHeight="1" x14ac:dyDescent="0.25"/>
    <row r="3753" ht="12" customHeight="1" x14ac:dyDescent="0.25"/>
    <row r="3756" ht="12" customHeight="1" x14ac:dyDescent="0.25"/>
    <row r="3760" ht="12" customHeight="1" x14ac:dyDescent="0.25"/>
    <row r="3771" ht="12" customHeight="1" x14ac:dyDescent="0.25"/>
    <row r="3774" ht="12" customHeight="1" x14ac:dyDescent="0.25"/>
    <row r="3776" ht="15" customHeight="1" x14ac:dyDescent="0.25"/>
    <row r="3777" spans="2:33" ht="15" customHeight="1" x14ac:dyDescent="0.25">
      <c r="B3777" s="43"/>
      <c r="C3777" s="43"/>
      <c r="D3777" s="43"/>
      <c r="E3777" s="43"/>
      <c r="F3777" s="43"/>
      <c r="G3777" s="43"/>
      <c r="H3777" s="43"/>
      <c r="I3777" s="43"/>
      <c r="J3777" s="43"/>
      <c r="K3777" s="43"/>
      <c r="L3777" s="43"/>
      <c r="M3777" s="43"/>
      <c r="N3777" s="43"/>
      <c r="O3777" s="43"/>
      <c r="P3777" s="43"/>
      <c r="Q3777" s="43"/>
      <c r="R3777" s="43"/>
      <c r="S3777" s="43"/>
      <c r="T3777" s="43"/>
      <c r="U3777" s="43"/>
      <c r="V3777" s="43"/>
      <c r="W3777" s="43"/>
      <c r="X3777" s="43"/>
      <c r="Y3777" s="43"/>
      <c r="Z3777" s="43"/>
      <c r="AA3777" s="43"/>
      <c r="AB3777" s="43"/>
      <c r="AC3777" s="43"/>
      <c r="AD3777" s="43"/>
      <c r="AE3777" s="43"/>
      <c r="AF3777" s="43"/>
      <c r="AG3777" s="43"/>
    </row>
    <row r="3785" spans="2:33" ht="12" customHeight="1" x14ac:dyDescent="0.25"/>
    <row r="3786" spans="2:33" ht="12" customHeight="1" x14ac:dyDescent="0.25"/>
    <row r="3787" spans="2:33" ht="12" customHeight="1" x14ac:dyDescent="0.25"/>
    <row r="3788" spans="2:33" ht="12" customHeight="1" x14ac:dyDescent="0.25"/>
    <row r="3789" spans="2:33" ht="12" customHeight="1" x14ac:dyDescent="0.25"/>
    <row r="3790" spans="2:33" ht="12" customHeight="1" x14ac:dyDescent="0.25"/>
    <row r="3791" spans="2:33" ht="12" customHeight="1" x14ac:dyDescent="0.25"/>
    <row r="3792" spans="2:33" ht="12" customHeight="1" x14ac:dyDescent="0.25"/>
    <row r="3793" ht="12" customHeight="1" x14ac:dyDescent="0.25"/>
    <row r="3794" ht="12" customHeight="1" x14ac:dyDescent="0.25"/>
    <row r="3795" ht="12" customHeight="1" x14ac:dyDescent="0.25"/>
    <row r="3796" ht="12" customHeight="1" x14ac:dyDescent="0.25"/>
    <row r="3797" ht="12" customHeight="1" x14ac:dyDescent="0.25"/>
    <row r="3798" ht="12" customHeight="1" x14ac:dyDescent="0.25"/>
    <row r="3799" ht="12" customHeight="1" x14ac:dyDescent="0.25"/>
    <row r="3800" ht="12" customHeight="1" x14ac:dyDescent="0.25"/>
    <row r="3801" ht="12" customHeight="1" x14ac:dyDescent="0.25"/>
    <row r="3802" ht="12" customHeight="1" x14ac:dyDescent="0.25"/>
    <row r="3803" ht="12" customHeight="1" x14ac:dyDescent="0.25"/>
    <row r="3804" ht="12" customHeight="1" x14ac:dyDescent="0.25"/>
    <row r="3805" ht="12" customHeight="1" x14ac:dyDescent="0.25"/>
    <row r="3806" ht="12" customHeight="1" x14ac:dyDescent="0.25"/>
    <row r="3807" ht="12" customHeight="1" x14ac:dyDescent="0.25"/>
    <row r="3808" ht="12" customHeight="1" x14ac:dyDescent="0.25"/>
    <row r="3809" ht="12" customHeight="1" x14ac:dyDescent="0.25"/>
    <row r="3810" ht="12" customHeight="1" x14ac:dyDescent="0.25"/>
    <row r="3811" ht="12" customHeight="1" x14ac:dyDescent="0.25"/>
    <row r="3812" ht="12" customHeight="1" x14ac:dyDescent="0.25"/>
    <row r="3813" ht="12" customHeight="1" x14ac:dyDescent="0.25"/>
    <row r="3814" ht="12" customHeight="1" x14ac:dyDescent="0.25"/>
    <row r="3815" ht="12" customHeight="1" x14ac:dyDescent="0.25"/>
    <row r="3816" ht="12" customHeight="1" x14ac:dyDescent="0.25"/>
    <row r="3817" ht="12" customHeight="1" x14ac:dyDescent="0.25"/>
    <row r="3818" ht="12" customHeight="1" x14ac:dyDescent="0.25"/>
    <row r="3819" ht="12" customHeight="1" x14ac:dyDescent="0.25"/>
    <row r="3820" ht="12" customHeight="1" x14ac:dyDescent="0.25"/>
    <row r="3821" ht="12" customHeight="1" x14ac:dyDescent="0.25"/>
    <row r="3822" ht="12" customHeight="1" x14ac:dyDescent="0.25"/>
    <row r="3823" ht="12" customHeight="1" x14ac:dyDescent="0.25"/>
    <row r="3824" ht="12" customHeight="1" x14ac:dyDescent="0.25"/>
    <row r="3828" ht="15" customHeight="1" x14ac:dyDescent="0.25"/>
    <row r="3829" ht="15" customHeight="1" x14ac:dyDescent="0.25"/>
    <row r="3835" ht="12" customHeight="1" x14ac:dyDescent="0.25"/>
    <row r="3852" ht="12" customHeight="1" x14ac:dyDescent="0.25"/>
    <row r="3855" ht="12" customHeight="1" x14ac:dyDescent="0.25"/>
    <row r="3861" ht="12" customHeight="1" x14ac:dyDescent="0.25"/>
    <row r="3878" ht="12" customHeight="1" x14ac:dyDescent="0.25"/>
    <row r="3881" ht="12" customHeight="1" x14ac:dyDescent="0.25"/>
    <row r="3885" ht="12" customHeight="1" x14ac:dyDescent="0.25"/>
    <row r="3896" spans="2:33" ht="12" customHeight="1" x14ac:dyDescent="0.25"/>
    <row r="3899" spans="2:33" ht="12" customHeight="1" x14ac:dyDescent="0.25"/>
    <row r="3901" spans="2:33" ht="15" customHeight="1" x14ac:dyDescent="0.25"/>
    <row r="3902" spans="2:33" ht="15" customHeight="1" x14ac:dyDescent="0.25">
      <c r="B3902" s="43"/>
      <c r="C3902" s="43"/>
      <c r="D3902" s="43"/>
      <c r="E3902" s="43"/>
      <c r="F3902" s="43"/>
      <c r="G3902" s="43"/>
      <c r="H3902" s="43"/>
      <c r="I3902" s="43"/>
      <c r="J3902" s="43"/>
      <c r="K3902" s="43"/>
      <c r="L3902" s="43"/>
      <c r="M3902" s="43"/>
      <c r="N3902" s="43"/>
      <c r="O3902" s="43"/>
      <c r="P3902" s="43"/>
      <c r="Q3902" s="43"/>
      <c r="R3902" s="43"/>
      <c r="S3902" s="43"/>
      <c r="T3902" s="43"/>
      <c r="U3902" s="43"/>
      <c r="V3902" s="43"/>
      <c r="W3902" s="43"/>
      <c r="X3902" s="43"/>
      <c r="Y3902" s="43"/>
      <c r="Z3902" s="43"/>
      <c r="AA3902" s="43"/>
      <c r="AB3902" s="43"/>
      <c r="AC3902" s="43"/>
      <c r="AD3902" s="43"/>
      <c r="AE3902" s="43"/>
      <c r="AF3902" s="43"/>
      <c r="AG3902" s="43"/>
    </row>
    <row r="3910" ht="12" customHeight="1" x14ac:dyDescent="0.25"/>
    <row r="3911" ht="12" customHeight="1" x14ac:dyDescent="0.25"/>
    <row r="3912" ht="12" customHeight="1" x14ac:dyDescent="0.25"/>
    <row r="3913" ht="12" customHeight="1" x14ac:dyDescent="0.25"/>
    <row r="3914" ht="12" customHeight="1" x14ac:dyDescent="0.25"/>
    <row r="3915" ht="12" customHeight="1" x14ac:dyDescent="0.25"/>
    <row r="3916" ht="12" customHeight="1" x14ac:dyDescent="0.25"/>
    <row r="3917" ht="12" customHeight="1" x14ac:dyDescent="0.25"/>
    <row r="3918" ht="12" customHeight="1" x14ac:dyDescent="0.25"/>
    <row r="3919" ht="12" customHeight="1" x14ac:dyDescent="0.25"/>
    <row r="3920" ht="12" customHeight="1" x14ac:dyDescent="0.25"/>
    <row r="3921" ht="12" customHeight="1" x14ac:dyDescent="0.25"/>
    <row r="3922" ht="12" customHeight="1" x14ac:dyDescent="0.25"/>
    <row r="3923" ht="12" customHeight="1" x14ac:dyDescent="0.25"/>
    <row r="3924" ht="12" customHeight="1" x14ac:dyDescent="0.25"/>
    <row r="3925" ht="12" customHeight="1" x14ac:dyDescent="0.25"/>
    <row r="3926" ht="12" customHeight="1" x14ac:dyDescent="0.25"/>
    <row r="3927" ht="12" customHeight="1" x14ac:dyDescent="0.25"/>
    <row r="3928" ht="12" customHeight="1" x14ac:dyDescent="0.25"/>
    <row r="3929" ht="12" customHeight="1" x14ac:dyDescent="0.25"/>
    <row r="3930" ht="12" customHeight="1" x14ac:dyDescent="0.25"/>
    <row r="3931" ht="12" customHeight="1" x14ac:dyDescent="0.25"/>
    <row r="3932" ht="12" customHeight="1" x14ac:dyDescent="0.25"/>
    <row r="3933" ht="12" customHeight="1" x14ac:dyDescent="0.25"/>
    <row r="3934" ht="12" customHeight="1" x14ac:dyDescent="0.25"/>
    <row r="3935" ht="12" customHeight="1" x14ac:dyDescent="0.25"/>
    <row r="3936" ht="12" customHeight="1" x14ac:dyDescent="0.25"/>
    <row r="3937" ht="12" customHeight="1" x14ac:dyDescent="0.25"/>
    <row r="3938" ht="12" customHeight="1" x14ac:dyDescent="0.25"/>
    <row r="3939" ht="12" customHeight="1" x14ac:dyDescent="0.25"/>
    <row r="3940" ht="12" customHeight="1" x14ac:dyDescent="0.25"/>
    <row r="3941" ht="12" customHeight="1" x14ac:dyDescent="0.25"/>
    <row r="3942" ht="12" customHeight="1" x14ac:dyDescent="0.25"/>
    <row r="3943" ht="12" customHeight="1" x14ac:dyDescent="0.25"/>
    <row r="3944" ht="12" customHeight="1" x14ac:dyDescent="0.25"/>
    <row r="3945" ht="12" customHeight="1" x14ac:dyDescent="0.25"/>
    <row r="3946" ht="12" customHeight="1" x14ac:dyDescent="0.25"/>
    <row r="3947" ht="12" customHeight="1" x14ac:dyDescent="0.25"/>
    <row r="3948" ht="12" customHeight="1" x14ac:dyDescent="0.25"/>
    <row r="3949" ht="12" customHeight="1" x14ac:dyDescent="0.25"/>
    <row r="3953" ht="15" customHeight="1" x14ac:dyDescent="0.25"/>
    <row r="3954" ht="15" customHeight="1" x14ac:dyDescent="0.25"/>
    <row r="3960" ht="12" customHeight="1" x14ac:dyDescent="0.25"/>
    <row r="3977" ht="12" customHeight="1" x14ac:dyDescent="0.25"/>
    <row r="3980" ht="12" customHeight="1" x14ac:dyDescent="0.25"/>
    <row r="3986" ht="12" customHeight="1" x14ac:dyDescent="0.25"/>
    <row r="4003" ht="12" customHeight="1" x14ac:dyDescent="0.25"/>
    <row r="4006" ht="12" customHeight="1" x14ac:dyDescent="0.25"/>
    <row r="4010" ht="12" customHeight="1" x14ac:dyDescent="0.25"/>
    <row r="4021" spans="2:33" ht="12" customHeight="1" x14ac:dyDescent="0.25"/>
    <row r="4024" spans="2:33" ht="12" customHeight="1" x14ac:dyDescent="0.25"/>
    <row r="4026" spans="2:33" ht="15" customHeight="1" x14ac:dyDescent="0.25"/>
    <row r="4027" spans="2:33" ht="15" customHeight="1" x14ac:dyDescent="0.25">
      <c r="B4027" s="43"/>
      <c r="C4027" s="43"/>
      <c r="D4027" s="43"/>
      <c r="E4027" s="43"/>
      <c r="F4027" s="43"/>
      <c r="G4027" s="43"/>
      <c r="H4027" s="43"/>
      <c r="I4027" s="43"/>
      <c r="J4027" s="43"/>
      <c r="K4027" s="43"/>
      <c r="L4027" s="43"/>
      <c r="M4027" s="43"/>
      <c r="N4027" s="43"/>
      <c r="O4027" s="43"/>
      <c r="P4027" s="43"/>
      <c r="Q4027" s="43"/>
      <c r="R4027" s="43"/>
      <c r="S4027" s="43"/>
      <c r="T4027" s="43"/>
      <c r="U4027" s="43"/>
      <c r="V4027" s="43"/>
      <c r="W4027" s="43"/>
      <c r="X4027" s="43"/>
      <c r="Y4027" s="43"/>
      <c r="Z4027" s="43"/>
      <c r="AA4027" s="43"/>
      <c r="AB4027" s="43"/>
      <c r="AC4027" s="43"/>
      <c r="AD4027" s="43"/>
      <c r="AE4027" s="43"/>
      <c r="AF4027" s="43"/>
      <c r="AG4027" s="43"/>
    </row>
    <row r="4035" ht="12" customHeight="1" x14ac:dyDescent="0.25"/>
    <row r="4036" ht="12" customHeight="1" x14ac:dyDescent="0.25"/>
    <row r="4037" ht="12" customHeight="1" x14ac:dyDescent="0.25"/>
    <row r="4038" ht="12" customHeight="1" x14ac:dyDescent="0.25"/>
    <row r="4039" ht="12" customHeight="1" x14ac:dyDescent="0.25"/>
    <row r="4040" ht="12" customHeight="1" x14ac:dyDescent="0.25"/>
    <row r="4041" ht="12" customHeight="1" x14ac:dyDescent="0.25"/>
    <row r="4042" ht="12" customHeight="1" x14ac:dyDescent="0.25"/>
    <row r="4043" ht="12" customHeight="1" x14ac:dyDescent="0.25"/>
    <row r="4044" ht="12" customHeight="1" x14ac:dyDescent="0.25"/>
    <row r="4045" ht="12" customHeight="1" x14ac:dyDescent="0.25"/>
    <row r="4046" ht="12" customHeight="1" x14ac:dyDescent="0.25"/>
    <row r="4047" ht="12" customHeight="1" x14ac:dyDescent="0.25"/>
    <row r="4048" ht="12" customHeight="1" x14ac:dyDescent="0.25"/>
    <row r="4049" ht="12" customHeight="1" x14ac:dyDescent="0.25"/>
    <row r="4050" ht="12" customHeight="1" x14ac:dyDescent="0.25"/>
    <row r="4051" ht="12" customHeight="1" x14ac:dyDescent="0.25"/>
    <row r="4052" ht="12" customHeight="1" x14ac:dyDescent="0.25"/>
    <row r="4053" ht="12" customHeight="1" x14ac:dyDescent="0.25"/>
    <row r="4054" ht="12" customHeight="1" x14ac:dyDescent="0.25"/>
    <row r="4055" ht="12" customHeight="1" x14ac:dyDescent="0.25"/>
    <row r="4056" ht="12" customHeight="1" x14ac:dyDescent="0.25"/>
    <row r="4057" ht="12" customHeight="1" x14ac:dyDescent="0.25"/>
    <row r="4058" ht="12" customHeight="1" x14ac:dyDescent="0.25"/>
    <row r="4059" ht="12" customHeight="1" x14ac:dyDescent="0.25"/>
    <row r="4060" ht="12" customHeight="1" x14ac:dyDescent="0.25"/>
    <row r="4061" ht="12" customHeight="1" x14ac:dyDescent="0.25"/>
    <row r="4062" ht="12" customHeight="1" x14ac:dyDescent="0.25"/>
    <row r="4063" ht="12" customHeight="1" x14ac:dyDescent="0.25"/>
    <row r="4064" ht="12" customHeight="1" x14ac:dyDescent="0.25"/>
    <row r="4065" ht="12" customHeight="1" x14ac:dyDescent="0.25"/>
    <row r="4066" ht="12" customHeight="1" x14ac:dyDescent="0.25"/>
    <row r="4067" ht="12" customHeight="1" x14ac:dyDescent="0.25"/>
    <row r="4068" ht="12" customHeight="1" x14ac:dyDescent="0.25"/>
    <row r="4069" ht="12" customHeight="1" x14ac:dyDescent="0.25"/>
    <row r="4070" ht="12" customHeight="1" x14ac:dyDescent="0.25"/>
    <row r="4071" ht="12" customHeight="1" x14ac:dyDescent="0.25"/>
    <row r="4072" ht="12" customHeight="1" x14ac:dyDescent="0.25"/>
    <row r="4073" ht="12" customHeight="1" x14ac:dyDescent="0.25"/>
    <row r="4074" ht="12" customHeight="1" x14ac:dyDescent="0.25"/>
    <row r="4078" ht="15" customHeight="1" x14ac:dyDescent="0.25"/>
    <row r="4079" ht="15" customHeight="1" x14ac:dyDescent="0.25"/>
    <row r="4085" ht="12" customHeight="1" x14ac:dyDescent="0.25"/>
    <row r="4102" ht="12" customHeight="1" x14ac:dyDescent="0.25"/>
    <row r="4105" ht="12" customHeight="1" x14ac:dyDescent="0.25"/>
    <row r="4111" ht="12" customHeight="1" x14ac:dyDescent="0.25"/>
    <row r="4128" ht="12" customHeight="1" x14ac:dyDescent="0.25"/>
    <row r="4131" ht="12" customHeight="1" x14ac:dyDescent="0.25"/>
    <row r="4135" ht="12" customHeight="1" x14ac:dyDescent="0.25"/>
    <row r="4146" spans="2:33" ht="12" customHeight="1" x14ac:dyDescent="0.25"/>
    <row r="4149" spans="2:33" ht="12" customHeight="1" x14ac:dyDescent="0.25"/>
    <row r="4151" spans="2:33" ht="15" customHeight="1" x14ac:dyDescent="0.25"/>
    <row r="4152" spans="2:33" ht="15" customHeight="1" x14ac:dyDescent="0.25">
      <c r="B4152" s="43"/>
      <c r="C4152" s="43"/>
      <c r="D4152" s="43"/>
      <c r="E4152" s="43"/>
      <c r="F4152" s="43"/>
      <c r="G4152" s="43"/>
      <c r="H4152" s="43"/>
      <c r="I4152" s="43"/>
      <c r="J4152" s="43"/>
      <c r="K4152" s="43"/>
      <c r="L4152" s="43"/>
      <c r="M4152" s="43"/>
      <c r="N4152" s="43"/>
      <c r="O4152" s="43"/>
      <c r="P4152" s="43"/>
      <c r="Q4152" s="43"/>
      <c r="R4152" s="43"/>
      <c r="S4152" s="43"/>
      <c r="T4152" s="43"/>
      <c r="U4152" s="43"/>
      <c r="V4152" s="43"/>
      <c r="W4152" s="43"/>
      <c r="X4152" s="43"/>
      <c r="Y4152" s="43"/>
      <c r="Z4152" s="43"/>
      <c r="AA4152" s="43"/>
      <c r="AB4152" s="43"/>
      <c r="AC4152" s="43"/>
      <c r="AD4152" s="43"/>
      <c r="AE4152" s="43"/>
      <c r="AF4152" s="43"/>
      <c r="AG4152" s="43"/>
    </row>
    <row r="4160" spans="2:33" ht="12" customHeight="1" x14ac:dyDescent="0.25"/>
    <row r="4161" ht="12" customHeight="1" x14ac:dyDescent="0.25"/>
    <row r="4162" ht="12" customHeight="1" x14ac:dyDescent="0.25"/>
    <row r="4163" ht="12" customHeight="1" x14ac:dyDescent="0.25"/>
    <row r="4164" ht="12" customHeight="1" x14ac:dyDescent="0.25"/>
    <row r="4165" ht="12" customHeight="1" x14ac:dyDescent="0.25"/>
    <row r="4166" ht="12" customHeight="1" x14ac:dyDescent="0.25"/>
    <row r="4167" ht="12" customHeight="1" x14ac:dyDescent="0.25"/>
    <row r="4168" ht="12" customHeight="1" x14ac:dyDescent="0.25"/>
    <row r="4169" ht="12" customHeight="1" x14ac:dyDescent="0.25"/>
    <row r="4170" ht="12" customHeight="1" x14ac:dyDescent="0.25"/>
    <row r="4171" ht="12" customHeight="1" x14ac:dyDescent="0.25"/>
    <row r="4172" ht="12" customHeight="1" x14ac:dyDescent="0.25"/>
    <row r="4173" ht="12" customHeight="1" x14ac:dyDescent="0.25"/>
    <row r="4174" ht="12" customHeight="1" x14ac:dyDescent="0.25"/>
    <row r="4175" ht="12" customHeight="1" x14ac:dyDescent="0.25"/>
    <row r="4176" ht="12" customHeight="1" x14ac:dyDescent="0.25"/>
    <row r="4177" ht="12" customHeight="1" x14ac:dyDescent="0.25"/>
    <row r="4178" ht="12" customHeight="1" x14ac:dyDescent="0.25"/>
    <row r="4179" ht="12" customHeight="1" x14ac:dyDescent="0.25"/>
    <row r="4180" ht="12" customHeight="1" x14ac:dyDescent="0.25"/>
    <row r="4181" ht="12" customHeight="1" x14ac:dyDescent="0.25"/>
    <row r="4182" ht="12" customHeight="1" x14ac:dyDescent="0.25"/>
    <row r="4183" ht="12" customHeight="1" x14ac:dyDescent="0.25"/>
    <row r="4184" ht="12" customHeight="1" x14ac:dyDescent="0.25"/>
    <row r="4185" ht="12" customHeight="1" x14ac:dyDescent="0.25"/>
    <row r="4186" ht="12" customHeight="1" x14ac:dyDescent="0.25"/>
    <row r="4187" ht="12" customHeight="1" x14ac:dyDescent="0.25"/>
    <row r="4188" ht="12" customHeight="1" x14ac:dyDescent="0.25"/>
    <row r="4189" ht="12" customHeight="1" x14ac:dyDescent="0.25"/>
    <row r="4190" ht="12" customHeight="1" x14ac:dyDescent="0.25"/>
    <row r="4191" ht="12" customHeight="1" x14ac:dyDescent="0.25"/>
    <row r="4192" ht="12" customHeight="1" x14ac:dyDescent="0.25"/>
    <row r="4193" ht="12" customHeight="1" x14ac:dyDescent="0.25"/>
    <row r="4194" ht="12" customHeight="1" x14ac:dyDescent="0.25"/>
    <row r="4195" ht="12" customHeight="1" x14ac:dyDescent="0.25"/>
    <row r="4196" ht="12" customHeight="1" x14ac:dyDescent="0.25"/>
    <row r="4197" ht="12" customHeight="1" x14ac:dyDescent="0.25"/>
    <row r="4198" ht="12" customHeight="1" x14ac:dyDescent="0.25"/>
    <row r="4199" ht="12" customHeight="1" x14ac:dyDescent="0.25"/>
    <row r="4203" ht="15" customHeight="1" x14ac:dyDescent="0.25"/>
    <row r="4204" ht="15" customHeight="1" x14ac:dyDescent="0.25"/>
    <row r="4210" ht="12" customHeight="1" x14ac:dyDescent="0.25"/>
    <row r="4227" ht="12" customHeight="1" x14ac:dyDescent="0.25"/>
    <row r="4230" ht="12" customHeight="1" x14ac:dyDescent="0.25"/>
    <row r="4236" ht="12" customHeight="1" x14ac:dyDescent="0.25"/>
    <row r="4253" ht="12" customHeight="1" x14ac:dyDescent="0.25"/>
    <row r="4256" ht="12" customHeight="1" x14ac:dyDescent="0.25"/>
    <row r="4260" ht="12" customHeight="1" x14ac:dyDescent="0.25"/>
    <row r="4271" ht="12" customHeight="1" x14ac:dyDescent="0.25"/>
    <row r="4274" spans="2:33" ht="12" customHeight="1" x14ac:dyDescent="0.25"/>
    <row r="4276" spans="2:33" ht="15" customHeight="1" x14ac:dyDescent="0.25"/>
    <row r="4277" spans="2:33" ht="15" customHeight="1" x14ac:dyDescent="0.25">
      <c r="B4277" s="43"/>
      <c r="C4277" s="43"/>
      <c r="D4277" s="43"/>
      <c r="E4277" s="43"/>
      <c r="F4277" s="43"/>
      <c r="G4277" s="43"/>
      <c r="H4277" s="43"/>
      <c r="I4277" s="43"/>
      <c r="J4277" s="43"/>
      <c r="K4277" s="43"/>
      <c r="L4277" s="43"/>
      <c r="M4277" s="43"/>
      <c r="N4277" s="43"/>
      <c r="O4277" s="43"/>
      <c r="P4277" s="43"/>
      <c r="Q4277" s="43"/>
      <c r="R4277" s="43"/>
      <c r="S4277" s="43"/>
      <c r="T4277" s="43"/>
      <c r="U4277" s="43"/>
      <c r="V4277" s="43"/>
      <c r="W4277" s="43"/>
      <c r="X4277" s="43"/>
      <c r="Y4277" s="43"/>
      <c r="Z4277" s="43"/>
      <c r="AA4277" s="43"/>
      <c r="AB4277" s="43"/>
      <c r="AC4277" s="43"/>
      <c r="AD4277" s="43"/>
      <c r="AE4277" s="43"/>
      <c r="AF4277" s="43"/>
      <c r="AG4277" s="43"/>
    </row>
    <row r="4285" spans="2:33" ht="12" customHeight="1" x14ac:dyDescent="0.25"/>
    <row r="4286" spans="2:33" ht="12" customHeight="1" x14ac:dyDescent="0.25"/>
    <row r="4287" spans="2:33" ht="12" customHeight="1" x14ac:dyDescent="0.25"/>
    <row r="4288" spans="2:33" ht="12" customHeight="1" x14ac:dyDescent="0.25"/>
    <row r="4289" ht="12" customHeight="1" x14ac:dyDescent="0.25"/>
    <row r="4290" ht="12" customHeight="1" x14ac:dyDescent="0.25"/>
    <row r="4291" ht="12" customHeight="1" x14ac:dyDescent="0.25"/>
    <row r="4292" ht="12" customHeight="1" x14ac:dyDescent="0.25"/>
    <row r="4293" ht="12" customHeight="1" x14ac:dyDescent="0.25"/>
    <row r="4294" ht="12" customHeight="1" x14ac:dyDescent="0.25"/>
    <row r="4295" ht="12" customHeight="1" x14ac:dyDescent="0.25"/>
    <row r="4296" ht="12" customHeight="1" x14ac:dyDescent="0.25"/>
    <row r="4297" ht="12" customHeight="1" x14ac:dyDescent="0.25"/>
    <row r="4298" ht="12" customHeight="1" x14ac:dyDescent="0.25"/>
    <row r="4299" ht="12" customHeight="1" x14ac:dyDescent="0.25"/>
    <row r="4300" ht="12" customHeight="1" x14ac:dyDescent="0.25"/>
    <row r="4301" ht="12" customHeight="1" x14ac:dyDescent="0.25"/>
    <row r="4302" ht="12" customHeight="1" x14ac:dyDescent="0.25"/>
    <row r="4303" ht="12" customHeight="1" x14ac:dyDescent="0.25"/>
    <row r="4304" ht="12" customHeight="1" x14ac:dyDescent="0.25"/>
    <row r="4305" ht="12" customHeight="1" x14ac:dyDescent="0.25"/>
    <row r="4306" ht="12" customHeight="1" x14ac:dyDescent="0.25"/>
    <row r="4307" ht="12" customHeight="1" x14ac:dyDescent="0.25"/>
    <row r="4308" ht="12" customHeight="1" x14ac:dyDescent="0.25"/>
    <row r="4309" ht="12" customHeight="1" x14ac:dyDescent="0.25"/>
    <row r="4310" ht="12" customHeight="1" x14ac:dyDescent="0.25"/>
    <row r="4311" ht="12" customHeight="1" x14ac:dyDescent="0.25"/>
    <row r="4312" ht="12" customHeight="1" x14ac:dyDescent="0.25"/>
    <row r="4313" ht="12" customHeight="1" x14ac:dyDescent="0.25"/>
    <row r="4314" ht="12" customHeight="1" x14ac:dyDescent="0.25"/>
    <row r="4315" ht="12" customHeight="1" x14ac:dyDescent="0.25"/>
    <row r="4316" ht="12" customHeight="1" x14ac:dyDescent="0.25"/>
    <row r="4317" ht="12" customHeight="1" x14ac:dyDescent="0.25"/>
    <row r="4318" ht="12" customHeight="1" x14ac:dyDescent="0.25"/>
    <row r="4319" ht="12" customHeight="1" x14ac:dyDescent="0.25"/>
    <row r="4320" ht="12" customHeight="1" x14ac:dyDescent="0.25"/>
    <row r="4321" ht="12" customHeight="1" x14ac:dyDescent="0.25"/>
    <row r="4322" ht="12" customHeight="1" x14ac:dyDescent="0.25"/>
    <row r="4323" ht="12" customHeight="1" x14ac:dyDescent="0.25"/>
    <row r="4324" ht="12" customHeight="1" x14ac:dyDescent="0.25"/>
    <row r="4328" ht="15" customHeight="1" x14ac:dyDescent="0.25"/>
    <row r="4329" ht="15" customHeight="1" x14ac:dyDescent="0.25"/>
    <row r="4335" ht="12" customHeight="1" x14ac:dyDescent="0.25"/>
    <row r="4352" ht="12" customHeight="1" x14ac:dyDescent="0.25"/>
    <row r="4355" ht="12" customHeight="1" x14ac:dyDescent="0.25"/>
    <row r="4361" ht="12" customHeight="1" x14ac:dyDescent="0.25"/>
    <row r="4378" ht="12" customHeight="1" x14ac:dyDescent="0.25"/>
    <row r="4381" ht="12" customHeight="1" x14ac:dyDescent="0.25"/>
    <row r="4385" ht="12" customHeight="1" x14ac:dyDescent="0.25"/>
    <row r="4396" ht="12" customHeight="1" x14ac:dyDescent="0.25"/>
    <row r="4399" ht="12" customHeight="1" x14ac:dyDescent="0.25"/>
    <row r="4401" spans="2:33" ht="15" customHeight="1" x14ac:dyDescent="0.25"/>
    <row r="4402" spans="2:33" ht="15" customHeight="1" x14ac:dyDescent="0.25">
      <c r="B4402" s="43"/>
      <c r="C4402" s="43"/>
      <c r="D4402" s="43"/>
      <c r="E4402" s="43"/>
      <c r="F4402" s="43"/>
      <c r="G4402" s="43"/>
      <c r="H4402" s="43"/>
      <c r="I4402" s="43"/>
      <c r="J4402" s="43"/>
      <c r="K4402" s="43"/>
      <c r="L4402" s="43"/>
      <c r="M4402" s="43"/>
      <c r="N4402" s="43"/>
      <c r="O4402" s="43"/>
      <c r="P4402" s="43"/>
      <c r="Q4402" s="43"/>
      <c r="R4402" s="43"/>
      <c r="S4402" s="43"/>
      <c r="T4402" s="43"/>
      <c r="U4402" s="43"/>
      <c r="V4402" s="43"/>
      <c r="W4402" s="43"/>
      <c r="X4402" s="43"/>
      <c r="Y4402" s="43"/>
      <c r="Z4402" s="43"/>
      <c r="AA4402" s="43"/>
      <c r="AB4402" s="43"/>
      <c r="AC4402" s="43"/>
      <c r="AD4402" s="43"/>
      <c r="AE4402" s="43"/>
      <c r="AF4402" s="43"/>
      <c r="AG4402" s="43"/>
    </row>
  </sheetData>
  <mergeCells count="28">
    <mergeCell ref="B638:AG638"/>
    <mergeCell ref="B118:AG118"/>
    <mergeCell ref="B258:AG258"/>
    <mergeCell ref="B340:AG340"/>
    <mergeCell ref="B452:AG452"/>
    <mergeCell ref="B557:AG557"/>
    <mergeCell ref="B2971:AG2971"/>
    <mergeCell ref="B710:AG710"/>
    <mergeCell ref="B886:AG886"/>
    <mergeCell ref="B969:AG969"/>
    <mergeCell ref="B1071:AG1071"/>
    <mergeCell ref="B1169:AG1169"/>
    <mergeCell ref="B1269:AG1269"/>
    <mergeCell ref="B1484:AG1484"/>
    <mergeCell ref="B1713:AG1713"/>
    <mergeCell ref="B1990:AG1990"/>
    <mergeCell ref="B2325:AG2325"/>
    <mergeCell ref="B2645:AG2645"/>
    <mergeCell ref="B4027:AG4027"/>
    <mergeCell ref="B4152:AG4152"/>
    <mergeCell ref="B4277:AG4277"/>
    <mergeCell ref="B4402:AG4402"/>
    <mergeCell ref="B3293:AG3293"/>
    <mergeCell ref="B3402:AG3402"/>
    <mergeCell ref="B3527:AG3527"/>
    <mergeCell ref="B3652:AG3652"/>
    <mergeCell ref="B3777:AG3777"/>
    <mergeCell ref="B3902:AG390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6"/>
  <sheetViews>
    <sheetView workbookViewId="0">
      <pane xSplit="4" ySplit="1" topLeftCell="E11" activePane="bottomRight" state="frozen"/>
      <selection pane="topRight" activeCell="C1" sqref="C1"/>
      <selection pane="bottomLeft" activeCell="A2" sqref="A2"/>
      <selection pane="bottomRight" activeCell="A26" sqref="A26:XFD26"/>
    </sheetView>
  </sheetViews>
  <sheetFormatPr defaultRowHeight="15" customHeight="1" x14ac:dyDescent="0.25"/>
  <cols>
    <col min="1" max="1" width="35" customWidth="1"/>
  </cols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214</v>
      </c>
    </row>
    <row r="10" spans="1:36" x14ac:dyDescent="0.25">
      <c r="A10" t="s">
        <v>306</v>
      </c>
    </row>
    <row r="11" spans="1:36" x14ac:dyDescent="0.25">
      <c r="A11" t="s">
        <v>307</v>
      </c>
    </row>
    <row r="12" spans="1:36" x14ac:dyDescent="0.25">
      <c r="A12" t="s">
        <v>308</v>
      </c>
    </row>
    <row r="13" spans="1:36" x14ac:dyDescent="0.25">
      <c r="A13" t="s">
        <v>93</v>
      </c>
    </row>
    <row r="14" spans="1:36" x14ac:dyDescent="0.25">
      <c r="B14" t="s">
        <v>94</v>
      </c>
      <c r="C14" t="s">
        <v>212</v>
      </c>
      <c r="D14" t="s">
        <v>213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214</v>
      </c>
    </row>
    <row r="15" spans="1:36" x14ac:dyDescent="0.25">
      <c r="A15" t="s">
        <v>309</v>
      </c>
      <c r="C15" t="s">
        <v>381</v>
      </c>
    </row>
    <row r="16" spans="1:36" x14ac:dyDescent="0.25">
      <c r="A16" t="s">
        <v>310</v>
      </c>
      <c r="B16" t="s">
        <v>311</v>
      </c>
      <c r="C16" t="s">
        <v>382</v>
      </c>
      <c r="D16" t="s">
        <v>383</v>
      </c>
      <c r="E16">
        <v>0.457513</v>
      </c>
      <c r="F16">
        <v>0.454262</v>
      </c>
      <c r="G16">
        <v>0.442685</v>
      </c>
      <c r="H16">
        <v>0.44422</v>
      </c>
      <c r="I16">
        <v>0.44559199999999999</v>
      </c>
      <c r="J16">
        <v>0.44251099999999999</v>
      </c>
      <c r="K16">
        <v>0.43917499999999998</v>
      </c>
      <c r="L16">
        <v>0.43575999999999998</v>
      </c>
      <c r="M16">
        <v>0.43166700000000002</v>
      </c>
      <c r="N16">
        <v>0.42710900000000002</v>
      </c>
      <c r="O16">
        <v>0.42239900000000002</v>
      </c>
      <c r="P16">
        <v>0.41673700000000002</v>
      </c>
      <c r="Q16">
        <v>0.41094700000000001</v>
      </c>
      <c r="R16">
        <v>0.40475699999999998</v>
      </c>
      <c r="S16">
        <v>0.39816499999999999</v>
      </c>
      <c r="T16">
        <v>0.39063300000000001</v>
      </c>
      <c r="U16">
        <v>0.38230999999999998</v>
      </c>
      <c r="V16">
        <v>0.37514199999999998</v>
      </c>
      <c r="W16">
        <v>0.36930200000000002</v>
      </c>
      <c r="X16">
        <v>0.36286000000000002</v>
      </c>
      <c r="Y16">
        <v>0.35800900000000002</v>
      </c>
      <c r="Z16">
        <v>0.35352299999999998</v>
      </c>
      <c r="AA16">
        <v>0.34909699999999999</v>
      </c>
      <c r="AB16">
        <v>0.34477099999999999</v>
      </c>
      <c r="AC16">
        <v>0.341088</v>
      </c>
      <c r="AD16">
        <v>0.33825</v>
      </c>
      <c r="AE16">
        <v>0.33548600000000001</v>
      </c>
      <c r="AF16">
        <v>0.33226699999999998</v>
      </c>
      <c r="AG16">
        <v>0.32857900000000001</v>
      </c>
      <c r="AH16">
        <v>0.32532699999999998</v>
      </c>
      <c r="AI16">
        <v>0.32218599999999997</v>
      </c>
      <c r="AJ16" s="13">
        <v>-1.2E-2</v>
      </c>
    </row>
    <row r="17" spans="1:36" x14ac:dyDescent="0.25">
      <c r="A17" t="s">
        <v>312</v>
      </c>
      <c r="B17" t="s">
        <v>313</v>
      </c>
      <c r="C17" t="s">
        <v>384</v>
      </c>
      <c r="D17" t="s">
        <v>383</v>
      </c>
      <c r="E17">
        <v>0.131216</v>
      </c>
      <c r="F17">
        <v>0.131216</v>
      </c>
      <c r="G17">
        <v>0.131216</v>
      </c>
      <c r="H17">
        <v>0.131216</v>
      </c>
      <c r="I17">
        <v>0.131216</v>
      </c>
      <c r="J17">
        <v>0.131216</v>
      </c>
      <c r="K17">
        <v>0.131216</v>
      </c>
      <c r="L17">
        <v>0.131216</v>
      </c>
      <c r="M17">
        <v>0.131216</v>
      </c>
      <c r="N17">
        <v>0.131216</v>
      </c>
      <c r="O17">
        <v>0.131216</v>
      </c>
      <c r="P17">
        <v>0.131216</v>
      </c>
      <c r="Q17">
        <v>0.131216</v>
      </c>
      <c r="R17">
        <v>0.131216</v>
      </c>
      <c r="S17">
        <v>0.131216</v>
      </c>
      <c r="T17">
        <v>0.131216</v>
      </c>
      <c r="U17">
        <v>0.131216</v>
      </c>
      <c r="V17">
        <v>0.131216</v>
      </c>
      <c r="W17">
        <v>0.131216</v>
      </c>
      <c r="X17">
        <v>0.131216</v>
      </c>
      <c r="Y17">
        <v>0.131216</v>
      </c>
      <c r="Z17">
        <v>0.131216</v>
      </c>
      <c r="AA17">
        <v>0.131216</v>
      </c>
      <c r="AB17">
        <v>0.131216</v>
      </c>
      <c r="AC17">
        <v>0.131216</v>
      </c>
      <c r="AD17">
        <v>0.131216</v>
      </c>
      <c r="AE17">
        <v>0.131216</v>
      </c>
      <c r="AF17">
        <v>0.131216</v>
      </c>
      <c r="AG17">
        <v>0.131216</v>
      </c>
      <c r="AH17">
        <v>0.131216</v>
      </c>
      <c r="AI17">
        <v>0.131216</v>
      </c>
      <c r="AJ17" s="13">
        <v>0</v>
      </c>
    </row>
    <row r="18" spans="1:36" x14ac:dyDescent="0.25">
      <c r="A18" t="s">
        <v>314</v>
      </c>
      <c r="B18" t="s">
        <v>315</v>
      </c>
      <c r="C18" t="s">
        <v>385</v>
      </c>
      <c r="D18" t="s">
        <v>383</v>
      </c>
      <c r="E18">
        <v>2.434739</v>
      </c>
      <c r="F18">
        <v>2.4428130000000001</v>
      </c>
      <c r="G18">
        <v>2.430612</v>
      </c>
      <c r="H18">
        <v>2.4534590000000001</v>
      </c>
      <c r="I18">
        <v>2.4907940000000002</v>
      </c>
      <c r="J18">
        <v>2.5172870000000001</v>
      </c>
      <c r="K18">
        <v>2.5360320000000001</v>
      </c>
      <c r="L18">
        <v>2.546932</v>
      </c>
      <c r="M18">
        <v>2.5570819999999999</v>
      </c>
      <c r="N18">
        <v>2.5631149999999998</v>
      </c>
      <c r="O18">
        <v>2.5791559999999998</v>
      </c>
      <c r="P18">
        <v>2.590268</v>
      </c>
      <c r="Q18">
        <v>2.6051250000000001</v>
      </c>
      <c r="R18">
        <v>2.6115439999999999</v>
      </c>
      <c r="S18">
        <v>2.6177359999999998</v>
      </c>
      <c r="T18">
        <v>2.6360519999999998</v>
      </c>
      <c r="U18">
        <v>2.6576309999999999</v>
      </c>
      <c r="V18">
        <v>2.6780279999999999</v>
      </c>
      <c r="W18">
        <v>2.7027199999999998</v>
      </c>
      <c r="X18">
        <v>2.7289080000000001</v>
      </c>
      <c r="Y18">
        <v>2.7554970000000001</v>
      </c>
      <c r="Z18">
        <v>2.785962</v>
      </c>
      <c r="AA18">
        <v>2.8162250000000002</v>
      </c>
      <c r="AB18">
        <v>2.850698</v>
      </c>
      <c r="AC18">
        <v>2.8905759999999998</v>
      </c>
      <c r="AD18">
        <v>2.9290530000000001</v>
      </c>
      <c r="AE18">
        <v>2.9650669999999999</v>
      </c>
      <c r="AF18">
        <v>3.001204</v>
      </c>
      <c r="AG18">
        <v>3.0369760000000001</v>
      </c>
      <c r="AH18">
        <v>3.0742280000000002</v>
      </c>
      <c r="AI18">
        <v>3.114274</v>
      </c>
      <c r="AJ18" s="13">
        <v>8.0000000000000002E-3</v>
      </c>
    </row>
    <row r="19" spans="1:36" x14ac:dyDescent="0.25">
      <c r="A19" t="s">
        <v>316</v>
      </c>
      <c r="B19" t="s">
        <v>317</v>
      </c>
      <c r="C19" t="s">
        <v>386</v>
      </c>
      <c r="D19" t="s">
        <v>383</v>
      </c>
      <c r="E19">
        <v>1.2289E-2</v>
      </c>
      <c r="F19">
        <v>1.2289E-2</v>
      </c>
      <c r="G19">
        <v>1.2248E-2</v>
      </c>
      <c r="H19">
        <v>1.4031E-2</v>
      </c>
      <c r="I19">
        <v>1.5814000000000002E-2</v>
      </c>
      <c r="J19">
        <v>1.6705999999999999E-2</v>
      </c>
      <c r="K19">
        <v>1.7597000000000002E-2</v>
      </c>
      <c r="L19">
        <v>1.8488999999999998E-2</v>
      </c>
      <c r="M19">
        <v>1.9380000000000001E-2</v>
      </c>
      <c r="N19">
        <v>1.9826E-2</v>
      </c>
      <c r="O19">
        <v>2.0271999999999998E-2</v>
      </c>
      <c r="P19">
        <v>2.0716999999999999E-2</v>
      </c>
      <c r="Q19">
        <v>2.1163000000000001E-2</v>
      </c>
      <c r="R19">
        <v>2.1163000000000001E-2</v>
      </c>
      <c r="S19">
        <v>2.1163000000000001E-2</v>
      </c>
      <c r="T19">
        <v>2.1163000000000001E-2</v>
      </c>
      <c r="U19">
        <v>2.1163000000000001E-2</v>
      </c>
      <c r="V19">
        <v>2.1163000000000001E-2</v>
      </c>
      <c r="W19">
        <v>2.1163000000000001E-2</v>
      </c>
      <c r="X19">
        <v>2.1163000000000001E-2</v>
      </c>
      <c r="Y19">
        <v>2.1163000000000001E-2</v>
      </c>
      <c r="Z19">
        <v>2.1163000000000001E-2</v>
      </c>
      <c r="AA19">
        <v>2.1163000000000001E-2</v>
      </c>
      <c r="AB19">
        <v>2.1163000000000001E-2</v>
      </c>
      <c r="AC19">
        <v>2.1163000000000001E-2</v>
      </c>
      <c r="AD19">
        <v>2.1163000000000001E-2</v>
      </c>
      <c r="AE19">
        <v>2.1163000000000001E-2</v>
      </c>
      <c r="AF19">
        <v>2.1163000000000001E-2</v>
      </c>
      <c r="AG19">
        <v>2.1163000000000001E-2</v>
      </c>
      <c r="AH19">
        <v>2.1163000000000001E-2</v>
      </c>
      <c r="AI19">
        <v>2.1163000000000001E-2</v>
      </c>
      <c r="AJ19" s="13">
        <v>1.7999999999999999E-2</v>
      </c>
    </row>
    <row r="20" spans="1:36" x14ac:dyDescent="0.25">
      <c r="A20" t="s">
        <v>318</v>
      </c>
      <c r="B20" t="s">
        <v>319</v>
      </c>
      <c r="C20" t="s">
        <v>387</v>
      </c>
      <c r="D20" t="s">
        <v>383</v>
      </c>
      <c r="E20">
        <v>0.16345499999999999</v>
      </c>
      <c r="F20">
        <v>0.16563700000000001</v>
      </c>
      <c r="G20">
        <v>0.16324900000000001</v>
      </c>
      <c r="H20">
        <v>0.162545</v>
      </c>
      <c r="I20">
        <v>0.16179099999999999</v>
      </c>
      <c r="J20">
        <v>0.16117500000000001</v>
      </c>
      <c r="K20">
        <v>0.15998799999999999</v>
      </c>
      <c r="L20">
        <v>0.158358</v>
      </c>
      <c r="M20">
        <v>0.15625800000000001</v>
      </c>
      <c r="N20">
        <v>0.154278</v>
      </c>
      <c r="O20">
        <v>0.152396</v>
      </c>
      <c r="P20">
        <v>0.15054799999999999</v>
      </c>
      <c r="Q20">
        <v>0.148783</v>
      </c>
      <c r="R20">
        <v>0.14737600000000001</v>
      </c>
      <c r="S20">
        <v>0.14515900000000001</v>
      </c>
      <c r="T20">
        <v>0.14661299999999999</v>
      </c>
      <c r="U20">
        <v>0.14804400000000001</v>
      </c>
      <c r="V20">
        <v>0.14940899999999999</v>
      </c>
      <c r="W20">
        <v>0.15083099999999999</v>
      </c>
      <c r="X20">
        <v>0.15229500000000001</v>
      </c>
      <c r="Y20">
        <v>0.153921</v>
      </c>
      <c r="Z20">
        <v>0.155666</v>
      </c>
      <c r="AA20">
        <v>0.157361</v>
      </c>
      <c r="AB20">
        <v>0.159107</v>
      </c>
      <c r="AC20">
        <v>0.16089300000000001</v>
      </c>
      <c r="AD20">
        <v>0.16275300000000001</v>
      </c>
      <c r="AE20">
        <v>0.16463</v>
      </c>
      <c r="AF20">
        <v>0.16647000000000001</v>
      </c>
      <c r="AG20">
        <v>0.168457</v>
      </c>
      <c r="AH20">
        <v>0.170511</v>
      </c>
      <c r="AI20">
        <v>0.17268600000000001</v>
      </c>
      <c r="AJ20" s="13">
        <v>2E-3</v>
      </c>
    </row>
    <row r="21" spans="1:36" x14ac:dyDescent="0.25">
      <c r="A21" t="s">
        <v>320</v>
      </c>
      <c r="B21" t="s">
        <v>321</v>
      </c>
      <c r="C21" t="s">
        <v>388</v>
      </c>
      <c r="D21" t="s">
        <v>383</v>
      </c>
      <c r="E21">
        <v>1.35443</v>
      </c>
      <c r="F21">
        <v>1.3838189999999999</v>
      </c>
      <c r="G21">
        <v>1.3837159999999999</v>
      </c>
      <c r="H21">
        <v>1.3988350000000001</v>
      </c>
      <c r="I21">
        <v>1.4264969999999999</v>
      </c>
      <c r="J21">
        <v>1.4460820000000001</v>
      </c>
      <c r="K21">
        <v>1.459735</v>
      </c>
      <c r="L21">
        <v>1.4674529999999999</v>
      </c>
      <c r="M21">
        <v>1.475082</v>
      </c>
      <c r="N21">
        <v>1.479484</v>
      </c>
      <c r="O21">
        <v>1.4867870000000001</v>
      </c>
      <c r="P21">
        <v>1.4960899999999999</v>
      </c>
      <c r="Q21">
        <v>1.508008</v>
      </c>
      <c r="R21">
        <v>1.510626</v>
      </c>
      <c r="S21">
        <v>1.514213</v>
      </c>
      <c r="T21">
        <v>1.5265249999999999</v>
      </c>
      <c r="U21">
        <v>1.538532</v>
      </c>
      <c r="V21">
        <v>1.5513729999999999</v>
      </c>
      <c r="W21">
        <v>1.5680529999999999</v>
      </c>
      <c r="X21">
        <v>1.585356</v>
      </c>
      <c r="Y21">
        <v>1.6017699999999999</v>
      </c>
      <c r="Z21">
        <v>1.6222719999999999</v>
      </c>
      <c r="AA21">
        <v>1.641303</v>
      </c>
      <c r="AB21">
        <v>1.66418</v>
      </c>
      <c r="AC21">
        <v>1.684572</v>
      </c>
      <c r="AD21">
        <v>1.7119740000000001</v>
      </c>
      <c r="AE21">
        <v>1.7366079999999999</v>
      </c>
      <c r="AF21">
        <v>1.761155</v>
      </c>
      <c r="AG21">
        <v>1.784699</v>
      </c>
      <c r="AH21">
        <v>1.8092649999999999</v>
      </c>
      <c r="AI21">
        <v>1.836233</v>
      </c>
      <c r="AJ21" s="13">
        <v>0.01</v>
      </c>
    </row>
    <row r="22" spans="1:36" x14ac:dyDescent="0.25">
      <c r="A22" t="s">
        <v>322</v>
      </c>
      <c r="B22" t="s">
        <v>323</v>
      </c>
      <c r="C22" t="s">
        <v>389</v>
      </c>
      <c r="D22" t="s">
        <v>383</v>
      </c>
      <c r="E22">
        <v>0.90456499999999995</v>
      </c>
      <c r="F22">
        <v>0.88106899999999999</v>
      </c>
      <c r="G22">
        <v>0.87139900000000003</v>
      </c>
      <c r="H22">
        <v>0.87804800000000005</v>
      </c>
      <c r="I22">
        <v>0.88669200000000004</v>
      </c>
      <c r="J22">
        <v>0.89332500000000004</v>
      </c>
      <c r="K22">
        <v>0.89871199999999996</v>
      </c>
      <c r="L22">
        <v>0.90263300000000002</v>
      </c>
      <c r="M22">
        <v>0.906362</v>
      </c>
      <c r="N22">
        <v>0.90952699999999997</v>
      </c>
      <c r="O22">
        <v>0.91970200000000002</v>
      </c>
      <c r="P22">
        <v>0.92291199999999995</v>
      </c>
      <c r="Q22">
        <v>0.927172</v>
      </c>
      <c r="R22">
        <v>0.93237899999999996</v>
      </c>
      <c r="S22">
        <v>0.93720099999999995</v>
      </c>
      <c r="T22">
        <v>0.94174999999999998</v>
      </c>
      <c r="U22">
        <v>0.94989199999999996</v>
      </c>
      <c r="V22">
        <v>0.95608300000000002</v>
      </c>
      <c r="W22">
        <v>0.962673</v>
      </c>
      <c r="X22">
        <v>0.97009400000000001</v>
      </c>
      <c r="Y22">
        <v>0.97864300000000004</v>
      </c>
      <c r="Z22">
        <v>0.98686099999999999</v>
      </c>
      <c r="AA22">
        <v>0.99639800000000001</v>
      </c>
      <c r="AB22">
        <v>1.006248</v>
      </c>
      <c r="AC22">
        <v>1.0239480000000001</v>
      </c>
      <c r="AD22">
        <v>1.0331630000000001</v>
      </c>
      <c r="AE22">
        <v>1.0426660000000001</v>
      </c>
      <c r="AF22">
        <v>1.0524150000000001</v>
      </c>
      <c r="AG22">
        <v>1.062656</v>
      </c>
      <c r="AH22">
        <v>1.073288</v>
      </c>
      <c r="AI22">
        <v>1.084192</v>
      </c>
      <c r="AJ22" s="13">
        <v>6.0000000000000001E-3</v>
      </c>
    </row>
    <row r="23" spans="1:36" x14ac:dyDescent="0.25">
      <c r="A23" t="s">
        <v>324</v>
      </c>
      <c r="B23" t="s">
        <v>325</v>
      </c>
      <c r="C23" t="s">
        <v>390</v>
      </c>
      <c r="D23" t="s">
        <v>383</v>
      </c>
      <c r="E23">
        <v>1.331658</v>
      </c>
      <c r="F23">
        <v>1.5179050000000001</v>
      </c>
      <c r="G23">
        <v>1.5434840000000001</v>
      </c>
      <c r="H23">
        <v>1.5750029999999999</v>
      </c>
      <c r="I23">
        <v>1.5817129999999999</v>
      </c>
      <c r="J23">
        <v>1.5884450000000001</v>
      </c>
      <c r="K23">
        <v>1.5953219999999999</v>
      </c>
      <c r="L23">
        <v>1.6023179999999999</v>
      </c>
      <c r="M23">
        <v>1.6091249999999999</v>
      </c>
      <c r="N23">
        <v>1.615829</v>
      </c>
      <c r="O23">
        <v>1.622471</v>
      </c>
      <c r="P23">
        <v>1.621596</v>
      </c>
      <c r="Q23">
        <v>1.620825</v>
      </c>
      <c r="R23">
        <v>1.6199429999999999</v>
      </c>
      <c r="S23">
        <v>1.619167</v>
      </c>
      <c r="T23">
        <v>1.618142</v>
      </c>
      <c r="U23">
        <v>1.6171679999999999</v>
      </c>
      <c r="V23">
        <v>1.616309</v>
      </c>
      <c r="W23">
        <v>1.6153630000000001</v>
      </c>
      <c r="X23">
        <v>1.614519</v>
      </c>
      <c r="Y23">
        <v>1.613372</v>
      </c>
      <c r="Z23">
        <v>1.612287</v>
      </c>
      <c r="AA23">
        <v>1.623942</v>
      </c>
      <c r="AB23">
        <v>1.623124</v>
      </c>
      <c r="AC23">
        <v>1.6218239999999999</v>
      </c>
      <c r="AD23">
        <v>1.620663</v>
      </c>
      <c r="AE23">
        <v>1.623696</v>
      </c>
      <c r="AF23">
        <v>1.6511610000000001</v>
      </c>
      <c r="AG23">
        <v>1.665454</v>
      </c>
      <c r="AH23">
        <v>1.6895039999999999</v>
      </c>
      <c r="AI23">
        <v>1.7051620000000001</v>
      </c>
      <c r="AJ23" s="13">
        <v>8.0000000000000002E-3</v>
      </c>
    </row>
    <row r="24" spans="1:36" x14ac:dyDescent="0.25">
      <c r="A24" t="s">
        <v>326</v>
      </c>
      <c r="B24" t="s">
        <v>327</v>
      </c>
      <c r="C24" t="s">
        <v>391</v>
      </c>
      <c r="D24" t="s">
        <v>383</v>
      </c>
      <c r="E24">
        <v>1.9976000000000001E-2</v>
      </c>
      <c r="F24">
        <v>2.1484E-2</v>
      </c>
      <c r="G24">
        <v>2.0462000000000001E-2</v>
      </c>
      <c r="H24">
        <v>2.1339E-2</v>
      </c>
      <c r="I24">
        <v>2.1329000000000001E-2</v>
      </c>
      <c r="J24">
        <v>2.1193E-2</v>
      </c>
      <c r="K24">
        <v>2.0968000000000001E-2</v>
      </c>
      <c r="L24">
        <v>2.0569E-2</v>
      </c>
      <c r="M24">
        <v>2.0181999999999999E-2</v>
      </c>
      <c r="N24">
        <v>1.9785000000000001E-2</v>
      </c>
      <c r="O24">
        <v>1.941E-2</v>
      </c>
      <c r="P24">
        <v>1.9115E-2</v>
      </c>
      <c r="Q24">
        <v>1.8835000000000001E-2</v>
      </c>
      <c r="R24">
        <v>1.8626E-2</v>
      </c>
      <c r="S24">
        <v>1.8454000000000002E-2</v>
      </c>
      <c r="T24">
        <v>1.8450000000000001E-2</v>
      </c>
      <c r="U24">
        <v>1.8456E-2</v>
      </c>
      <c r="V24">
        <v>1.8513999999999999E-2</v>
      </c>
      <c r="W24">
        <v>1.8585999999999998E-2</v>
      </c>
      <c r="X24">
        <v>1.8755000000000001E-2</v>
      </c>
      <c r="Y24">
        <v>1.8953999999999999E-2</v>
      </c>
      <c r="Z24">
        <v>1.9161000000000001E-2</v>
      </c>
      <c r="AA24">
        <v>1.9404000000000001E-2</v>
      </c>
      <c r="AB24">
        <v>1.9643999999999998E-2</v>
      </c>
      <c r="AC24">
        <v>1.9900000000000001E-2</v>
      </c>
      <c r="AD24">
        <v>2.0108999999999998E-2</v>
      </c>
      <c r="AE24">
        <v>2.0323999999999998E-2</v>
      </c>
      <c r="AF24">
        <v>2.0627E-2</v>
      </c>
      <c r="AG24">
        <v>2.0853E-2</v>
      </c>
      <c r="AH24">
        <v>2.1194000000000001E-2</v>
      </c>
      <c r="AI24">
        <v>2.1506000000000001E-2</v>
      </c>
      <c r="AJ24" s="13">
        <v>2E-3</v>
      </c>
    </row>
    <row r="25" spans="1:36" x14ac:dyDescent="0.25">
      <c r="A25" t="s">
        <v>328</v>
      </c>
      <c r="B25" t="s">
        <v>329</v>
      </c>
      <c r="C25" t="s">
        <v>392</v>
      </c>
      <c r="D25" t="s">
        <v>383</v>
      </c>
      <c r="E25">
        <v>1.0152429999999999</v>
      </c>
      <c r="F25">
        <v>1.1199460000000001</v>
      </c>
      <c r="G25">
        <v>1.109399</v>
      </c>
      <c r="H25">
        <v>1.1138349999999999</v>
      </c>
      <c r="I25">
        <v>1.1158239999999999</v>
      </c>
      <c r="J25">
        <v>1.122514</v>
      </c>
      <c r="K25">
        <v>1.126209</v>
      </c>
      <c r="L25">
        <v>1.1277870000000001</v>
      </c>
      <c r="M25">
        <v>1.1293</v>
      </c>
      <c r="N25">
        <v>1.129723</v>
      </c>
      <c r="O25">
        <v>1.1299250000000001</v>
      </c>
      <c r="P25">
        <v>1.130118</v>
      </c>
      <c r="Q25">
        <v>1.131176</v>
      </c>
      <c r="R25">
        <v>1.1335999999999999</v>
      </c>
      <c r="S25">
        <v>1.1370260000000001</v>
      </c>
      <c r="T25">
        <v>1.142474</v>
      </c>
      <c r="U25">
        <v>1.146835</v>
      </c>
      <c r="V25">
        <v>1.15137</v>
      </c>
      <c r="W25">
        <v>1.1561079999999999</v>
      </c>
      <c r="X25">
        <v>1.1620820000000001</v>
      </c>
      <c r="Y25">
        <v>1.1692549999999999</v>
      </c>
      <c r="Z25">
        <v>1.1759390000000001</v>
      </c>
      <c r="AA25">
        <v>1.1832590000000001</v>
      </c>
      <c r="AB25">
        <v>1.191006</v>
      </c>
      <c r="AC25">
        <v>1.1979880000000001</v>
      </c>
      <c r="AD25">
        <v>1.2053769999999999</v>
      </c>
      <c r="AE25">
        <v>1.213241</v>
      </c>
      <c r="AF25">
        <v>1.2206129999999999</v>
      </c>
      <c r="AG25">
        <v>1.2289969999999999</v>
      </c>
      <c r="AH25">
        <v>1.237671</v>
      </c>
      <c r="AI25">
        <v>1.246615</v>
      </c>
      <c r="AJ25" s="13">
        <v>7.0000000000000001E-3</v>
      </c>
    </row>
    <row r="26" spans="1:36" x14ac:dyDescent="0.25">
      <c r="A26" t="s">
        <v>330</v>
      </c>
      <c r="B26" t="s">
        <v>331</v>
      </c>
      <c r="C26" t="s">
        <v>393</v>
      </c>
      <c r="D26" t="s">
        <v>383</v>
      </c>
      <c r="E26">
        <v>0.22708800000000001</v>
      </c>
      <c r="F26">
        <v>0.26806200000000002</v>
      </c>
      <c r="G26">
        <v>0.25256099999999998</v>
      </c>
      <c r="H26">
        <v>0.25578000000000001</v>
      </c>
      <c r="I26">
        <v>0.25786700000000001</v>
      </c>
      <c r="J26">
        <v>0.255187</v>
      </c>
      <c r="K26">
        <v>0.25664399999999998</v>
      </c>
      <c r="L26">
        <v>0.26035799999999998</v>
      </c>
      <c r="M26">
        <v>0.26073299999999999</v>
      </c>
      <c r="N26">
        <v>0.26114999999999999</v>
      </c>
      <c r="O26">
        <v>0.26190600000000003</v>
      </c>
      <c r="P26">
        <v>0.26232800000000001</v>
      </c>
      <c r="Q26">
        <v>0.262401</v>
      </c>
      <c r="R26">
        <v>0.26281700000000002</v>
      </c>
      <c r="S26">
        <v>0.26323400000000002</v>
      </c>
      <c r="T26">
        <v>0.25831100000000001</v>
      </c>
      <c r="U26">
        <v>0.25577800000000001</v>
      </c>
      <c r="V26">
        <v>0.25611899999999999</v>
      </c>
      <c r="W26">
        <v>0.25607999999999997</v>
      </c>
      <c r="X26">
        <v>0.25603199999999998</v>
      </c>
      <c r="Y26">
        <v>0.249726</v>
      </c>
      <c r="Z26">
        <v>0.24548400000000001</v>
      </c>
      <c r="AA26">
        <v>0.24734900000000001</v>
      </c>
      <c r="AB26">
        <v>0.24619199999999999</v>
      </c>
      <c r="AC26">
        <v>0.240842</v>
      </c>
      <c r="AD26">
        <v>0.232207</v>
      </c>
      <c r="AE26">
        <v>0.228466</v>
      </c>
      <c r="AF26">
        <v>0.246258</v>
      </c>
      <c r="AG26">
        <v>0.24953600000000001</v>
      </c>
      <c r="AH26">
        <v>0.25368400000000002</v>
      </c>
      <c r="AI26">
        <v>0.25764199999999998</v>
      </c>
      <c r="AJ26" s="13">
        <v>4.0000000000000001E-3</v>
      </c>
    </row>
    <row r="27" spans="1:36" x14ac:dyDescent="0.25">
      <c r="A27" t="s">
        <v>332</v>
      </c>
      <c r="B27" t="s">
        <v>333</v>
      </c>
      <c r="C27" t="s">
        <v>394</v>
      </c>
      <c r="D27" t="s">
        <v>383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6</v>
      </c>
    </row>
    <row r="28" spans="1:36" x14ac:dyDescent="0.25">
      <c r="A28" t="s">
        <v>334</v>
      </c>
      <c r="B28" t="s">
        <v>335</v>
      </c>
      <c r="C28" t="s">
        <v>395</v>
      </c>
      <c r="D28" t="s">
        <v>383</v>
      </c>
      <c r="E28">
        <v>0</v>
      </c>
      <c r="F28">
        <v>0</v>
      </c>
      <c r="G28">
        <v>0</v>
      </c>
      <c r="H28">
        <v>2.745E-3</v>
      </c>
      <c r="I28">
        <v>1.673E-3</v>
      </c>
      <c r="J28">
        <v>1.3010000000000001E-3</v>
      </c>
      <c r="K28">
        <v>1.297E-3</v>
      </c>
      <c r="L28">
        <v>9.4200000000000002E-4</v>
      </c>
      <c r="M28">
        <v>1.3730000000000001E-3</v>
      </c>
      <c r="N28">
        <v>9.4200000000000002E-4</v>
      </c>
      <c r="O28">
        <v>1.374E-3</v>
      </c>
      <c r="P28">
        <v>1.31E-3</v>
      </c>
      <c r="Q28">
        <v>1.31E-3</v>
      </c>
      <c r="R28">
        <v>1.31E-3</v>
      </c>
      <c r="S28">
        <v>8.7799999999999998E-4</v>
      </c>
      <c r="T28">
        <v>8.7799999999999998E-4</v>
      </c>
      <c r="U28">
        <v>9.0200000000000002E-4</v>
      </c>
      <c r="V28">
        <v>8.3799999999999999E-4</v>
      </c>
      <c r="W28">
        <v>8.3799999999999999E-4</v>
      </c>
      <c r="X28">
        <v>8.6000000000000003E-5</v>
      </c>
      <c r="Y28">
        <v>1.5699999999999999E-4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6</v>
      </c>
    </row>
    <row r="29" spans="1:36" x14ac:dyDescent="0.25">
      <c r="A29" t="s">
        <v>336</v>
      </c>
      <c r="B29" t="s">
        <v>337</v>
      </c>
      <c r="C29" t="s">
        <v>396</v>
      </c>
      <c r="D29" t="s">
        <v>383</v>
      </c>
      <c r="E29">
        <v>6.9350999999999996E-2</v>
      </c>
      <c r="F29">
        <v>0.108413</v>
      </c>
      <c r="G29">
        <v>0.16106200000000001</v>
      </c>
      <c r="H29">
        <v>0.18130399999999999</v>
      </c>
      <c r="I29">
        <v>0.18501999999999999</v>
      </c>
      <c r="J29">
        <v>0.18825</v>
      </c>
      <c r="K29">
        <v>0.19020400000000001</v>
      </c>
      <c r="L29">
        <v>0.192661</v>
      </c>
      <c r="M29">
        <v>0.19753599999999999</v>
      </c>
      <c r="N29">
        <v>0.20422899999999999</v>
      </c>
      <c r="O29">
        <v>0.20985599999999999</v>
      </c>
      <c r="P29">
        <v>0.20872599999999999</v>
      </c>
      <c r="Q29">
        <v>0.20710300000000001</v>
      </c>
      <c r="R29">
        <v>0.20358999999999999</v>
      </c>
      <c r="S29">
        <v>0.199575</v>
      </c>
      <c r="T29">
        <v>0.19802900000000001</v>
      </c>
      <c r="U29">
        <v>0.19519600000000001</v>
      </c>
      <c r="V29">
        <v>0.189469</v>
      </c>
      <c r="W29">
        <v>0.183752</v>
      </c>
      <c r="X29">
        <v>0.177564</v>
      </c>
      <c r="Y29">
        <v>0.17527999999999999</v>
      </c>
      <c r="Z29">
        <v>0.17170299999999999</v>
      </c>
      <c r="AA29">
        <v>0.173931</v>
      </c>
      <c r="AB29">
        <v>0.16628100000000001</v>
      </c>
      <c r="AC29">
        <v>0.16309399999999999</v>
      </c>
      <c r="AD29">
        <v>0.16297</v>
      </c>
      <c r="AE29">
        <v>0.161664</v>
      </c>
      <c r="AF29">
        <v>0.163663</v>
      </c>
      <c r="AG29">
        <v>0.16606899999999999</v>
      </c>
      <c r="AH29">
        <v>0.176955</v>
      </c>
      <c r="AI29">
        <v>0.179399</v>
      </c>
      <c r="AJ29" s="13">
        <v>3.2000000000000001E-2</v>
      </c>
    </row>
    <row r="30" spans="1:36" x14ac:dyDescent="0.25">
      <c r="A30" t="s">
        <v>338</v>
      </c>
      <c r="B30" t="s">
        <v>339</v>
      </c>
      <c r="C30" t="s">
        <v>397</v>
      </c>
      <c r="D30" t="s">
        <v>383</v>
      </c>
      <c r="E30">
        <v>6.9880490000000002</v>
      </c>
      <c r="F30">
        <v>7.650836</v>
      </c>
      <c r="G30">
        <v>8.1737040000000007</v>
      </c>
      <c r="H30">
        <v>8.9740439999999992</v>
      </c>
      <c r="I30">
        <v>9.7657209999999992</v>
      </c>
      <c r="J30">
        <v>10.212038</v>
      </c>
      <c r="K30">
        <v>10.212460999999999</v>
      </c>
      <c r="L30">
        <v>10.252596</v>
      </c>
      <c r="M30">
        <v>10.254231000000001</v>
      </c>
      <c r="N30">
        <v>10.415718</v>
      </c>
      <c r="O30">
        <v>10.646169</v>
      </c>
      <c r="P30">
        <v>10.764906999999999</v>
      </c>
      <c r="Q30">
        <v>10.846717</v>
      </c>
      <c r="R30">
        <v>10.94647</v>
      </c>
      <c r="S30">
        <v>11.181127999999999</v>
      </c>
      <c r="T30">
        <v>11.472769</v>
      </c>
      <c r="U30">
        <v>11.72508</v>
      </c>
      <c r="V30">
        <v>11.874613</v>
      </c>
      <c r="W30">
        <v>12.052427</v>
      </c>
      <c r="X30">
        <v>12.166361999999999</v>
      </c>
      <c r="Y30">
        <v>12.297223000000001</v>
      </c>
      <c r="Z30">
        <v>12.403543000000001</v>
      </c>
      <c r="AA30">
        <v>12.500283</v>
      </c>
      <c r="AB30">
        <v>12.638775000000001</v>
      </c>
      <c r="AC30">
        <v>12.814640000000001</v>
      </c>
      <c r="AD30">
        <v>13.000921</v>
      </c>
      <c r="AE30">
        <v>13.223394000000001</v>
      </c>
      <c r="AF30">
        <v>13.513517</v>
      </c>
      <c r="AG30">
        <v>13.920674</v>
      </c>
      <c r="AH30">
        <v>14.380331</v>
      </c>
      <c r="AI30">
        <v>14.628779</v>
      </c>
      <c r="AJ30" s="13">
        <v>2.5000000000000001E-2</v>
      </c>
    </row>
    <row r="31" spans="1:36" x14ac:dyDescent="0.25">
      <c r="A31" t="s">
        <v>316</v>
      </c>
      <c r="B31" t="s">
        <v>340</v>
      </c>
      <c r="C31" t="s">
        <v>398</v>
      </c>
      <c r="D31" t="s">
        <v>383</v>
      </c>
      <c r="E31">
        <v>2.5221589999999998</v>
      </c>
      <c r="F31">
        <v>2.470361</v>
      </c>
      <c r="G31">
        <v>2.5545390000000001</v>
      </c>
      <c r="H31">
        <v>2.6036290000000002</v>
      </c>
      <c r="I31">
        <v>2.5230610000000002</v>
      </c>
      <c r="J31">
        <v>2.4799250000000002</v>
      </c>
      <c r="K31">
        <v>2.3970210000000001</v>
      </c>
      <c r="L31">
        <v>2.3610139999999999</v>
      </c>
      <c r="M31">
        <v>2.3214540000000001</v>
      </c>
      <c r="N31">
        <v>2.3066360000000001</v>
      </c>
      <c r="O31">
        <v>2.2967879999999998</v>
      </c>
      <c r="P31">
        <v>2.2915779999999999</v>
      </c>
      <c r="Q31">
        <v>2.2819289999999999</v>
      </c>
      <c r="R31">
        <v>2.2715800000000002</v>
      </c>
      <c r="S31">
        <v>2.2644570000000002</v>
      </c>
      <c r="T31">
        <v>2.257174</v>
      </c>
      <c r="U31">
        <v>2.249676</v>
      </c>
      <c r="V31">
        <v>2.243039</v>
      </c>
      <c r="W31">
        <v>2.2342200000000001</v>
      </c>
      <c r="X31">
        <v>2.2251280000000002</v>
      </c>
      <c r="Y31">
        <v>2.2194500000000001</v>
      </c>
      <c r="Z31">
        <v>2.2134200000000002</v>
      </c>
      <c r="AA31">
        <v>2.2087379999999999</v>
      </c>
      <c r="AB31">
        <v>2.2027809999999999</v>
      </c>
      <c r="AC31">
        <v>2.1968109999999998</v>
      </c>
      <c r="AD31">
        <v>2.1882220000000001</v>
      </c>
      <c r="AE31">
        <v>2.178385</v>
      </c>
      <c r="AF31">
        <v>2.1730019999999999</v>
      </c>
      <c r="AG31">
        <v>2.168031</v>
      </c>
      <c r="AH31">
        <v>2.1607249999999998</v>
      </c>
      <c r="AI31">
        <v>2.154385</v>
      </c>
      <c r="AJ31" s="13">
        <v>-5.0000000000000001E-3</v>
      </c>
    </row>
    <row r="32" spans="1:36" x14ac:dyDescent="0.25">
      <c r="A32" t="s">
        <v>341</v>
      </c>
      <c r="B32" t="s">
        <v>342</v>
      </c>
      <c r="C32" t="s">
        <v>399</v>
      </c>
      <c r="D32" t="s">
        <v>383</v>
      </c>
      <c r="E32">
        <v>0.13980699999999999</v>
      </c>
      <c r="F32">
        <v>0.13639399999999999</v>
      </c>
      <c r="G32">
        <v>0.142956</v>
      </c>
      <c r="H32">
        <v>0.14424400000000001</v>
      </c>
      <c r="I32">
        <v>0.14909600000000001</v>
      </c>
      <c r="J32">
        <v>0.15548699999999999</v>
      </c>
      <c r="K32">
        <v>0.15968299999999999</v>
      </c>
      <c r="L32">
        <v>0.16509199999999999</v>
      </c>
      <c r="M32">
        <v>0.17274400000000001</v>
      </c>
      <c r="N32">
        <v>0.183251</v>
      </c>
      <c r="O32">
        <v>0.192858</v>
      </c>
      <c r="P32">
        <v>0.20494200000000001</v>
      </c>
      <c r="Q32">
        <v>0.212284</v>
      </c>
      <c r="R32">
        <v>0.220142</v>
      </c>
      <c r="S32">
        <v>0.22822999999999999</v>
      </c>
      <c r="T32">
        <v>0.23633299999999999</v>
      </c>
      <c r="U32">
        <v>0.242981</v>
      </c>
      <c r="V32">
        <v>0.24915499999999999</v>
      </c>
      <c r="W32">
        <v>0.25706299999999999</v>
      </c>
      <c r="X32">
        <v>0.265683</v>
      </c>
      <c r="Y32">
        <v>0.27510800000000002</v>
      </c>
      <c r="Z32">
        <v>0.28282000000000002</v>
      </c>
      <c r="AA32">
        <v>0.29026099999999999</v>
      </c>
      <c r="AB32">
        <v>0.29480299999999998</v>
      </c>
      <c r="AC32">
        <v>0.30027700000000002</v>
      </c>
      <c r="AD32">
        <v>0.30839899999999998</v>
      </c>
      <c r="AE32">
        <v>0.31410199999999999</v>
      </c>
      <c r="AF32">
        <v>0.32140299999999999</v>
      </c>
      <c r="AG32">
        <v>0.32853700000000002</v>
      </c>
      <c r="AH32">
        <v>0.33312000000000003</v>
      </c>
      <c r="AI32">
        <v>0.34062799999999999</v>
      </c>
      <c r="AJ32" s="13">
        <v>0.03</v>
      </c>
    </row>
    <row r="33" spans="1:36" x14ac:dyDescent="0.25">
      <c r="A33" t="s">
        <v>343</v>
      </c>
      <c r="B33" t="s">
        <v>344</v>
      </c>
      <c r="C33" t="s">
        <v>400</v>
      </c>
      <c r="D33" t="s">
        <v>383</v>
      </c>
      <c r="E33">
        <v>0.29396</v>
      </c>
      <c r="F33">
        <v>0.30298700000000001</v>
      </c>
      <c r="G33">
        <v>0.30637900000000001</v>
      </c>
      <c r="H33">
        <v>0.31411</v>
      </c>
      <c r="I33">
        <v>0.32577299999999998</v>
      </c>
      <c r="J33">
        <v>0.33652300000000002</v>
      </c>
      <c r="K33">
        <v>0.34559699999999999</v>
      </c>
      <c r="L33">
        <v>0.35511300000000001</v>
      </c>
      <c r="M33">
        <v>0.35974299999999998</v>
      </c>
      <c r="N33">
        <v>0.37365199999999998</v>
      </c>
      <c r="O33">
        <v>0.38164399999999998</v>
      </c>
      <c r="P33">
        <v>0.393735</v>
      </c>
      <c r="Q33">
        <v>0.40287600000000001</v>
      </c>
      <c r="R33">
        <v>0.412663</v>
      </c>
      <c r="S33">
        <v>0.422155</v>
      </c>
      <c r="T33">
        <v>0.43325399999999997</v>
      </c>
      <c r="U33">
        <v>0.44428600000000001</v>
      </c>
      <c r="V33">
        <v>0.458177</v>
      </c>
      <c r="W33">
        <v>0.46561200000000003</v>
      </c>
      <c r="X33">
        <v>0.47500599999999998</v>
      </c>
      <c r="Y33">
        <v>0.48379699999999998</v>
      </c>
      <c r="Z33">
        <v>0.49304100000000001</v>
      </c>
      <c r="AA33">
        <v>0.49983699999999998</v>
      </c>
      <c r="AB33">
        <v>0.51223700000000005</v>
      </c>
      <c r="AC33">
        <v>0.519258</v>
      </c>
      <c r="AD33">
        <v>0.52601200000000004</v>
      </c>
      <c r="AE33">
        <v>0.53482200000000002</v>
      </c>
      <c r="AF33">
        <v>0.54032500000000006</v>
      </c>
      <c r="AG33">
        <v>0.54645999999999995</v>
      </c>
      <c r="AH33">
        <v>0.55566400000000005</v>
      </c>
      <c r="AI33">
        <v>0.558087</v>
      </c>
      <c r="AJ33" s="13">
        <v>2.1999999999999999E-2</v>
      </c>
    </row>
    <row r="34" spans="1:36" x14ac:dyDescent="0.25">
      <c r="A34" t="s">
        <v>320</v>
      </c>
      <c r="B34" t="s">
        <v>345</v>
      </c>
      <c r="C34" t="s">
        <v>401</v>
      </c>
      <c r="D34" t="s">
        <v>383</v>
      </c>
      <c r="E34">
        <v>0.20445099999999999</v>
      </c>
      <c r="F34">
        <v>0.20511399999999999</v>
      </c>
      <c r="G34">
        <v>0.20824400000000001</v>
      </c>
      <c r="H34">
        <v>0.20819499999999999</v>
      </c>
      <c r="I34">
        <v>0.20824300000000001</v>
      </c>
      <c r="J34">
        <v>0.20803199999999999</v>
      </c>
      <c r="K34">
        <v>0.20821000000000001</v>
      </c>
      <c r="L34">
        <v>0.20813599999999999</v>
      </c>
      <c r="M34">
        <v>0.19940099999999999</v>
      </c>
      <c r="N34">
        <v>0.19509000000000001</v>
      </c>
      <c r="O34">
        <v>0.19595399999999999</v>
      </c>
      <c r="P34">
        <v>0.19605900000000001</v>
      </c>
      <c r="Q34">
        <v>0.19831699999999999</v>
      </c>
      <c r="R34">
        <v>0.19808799999999999</v>
      </c>
      <c r="S34">
        <v>0.19551199999999999</v>
      </c>
      <c r="T34">
        <v>0.19552800000000001</v>
      </c>
      <c r="U34">
        <v>0.19875200000000001</v>
      </c>
      <c r="V34">
        <v>0.19814100000000001</v>
      </c>
      <c r="W34">
        <v>0.19850799999999999</v>
      </c>
      <c r="X34">
        <v>0.19838800000000001</v>
      </c>
      <c r="Y34">
        <v>0.19739200000000001</v>
      </c>
      <c r="Z34">
        <v>0.19806000000000001</v>
      </c>
      <c r="AA34">
        <v>0.19803999999999999</v>
      </c>
      <c r="AB34">
        <v>0.19835700000000001</v>
      </c>
      <c r="AC34">
        <v>0.19739499999999999</v>
      </c>
      <c r="AD34">
        <v>0.19803100000000001</v>
      </c>
      <c r="AE34">
        <v>0.19819500000000001</v>
      </c>
      <c r="AF34">
        <v>0.198097</v>
      </c>
      <c r="AG34">
        <v>0.19786500000000001</v>
      </c>
      <c r="AH34">
        <v>0.19788</v>
      </c>
      <c r="AI34">
        <v>0.19797200000000001</v>
      </c>
      <c r="AJ34" s="13">
        <v>-1E-3</v>
      </c>
    </row>
    <row r="35" spans="1:36" x14ac:dyDescent="0.25">
      <c r="A35" t="s">
        <v>346</v>
      </c>
      <c r="B35" t="s">
        <v>347</v>
      </c>
      <c r="C35" t="s">
        <v>402</v>
      </c>
      <c r="D35" t="s">
        <v>383</v>
      </c>
      <c r="E35">
        <v>0.16352700000000001</v>
      </c>
      <c r="F35">
        <v>0.16401399999999999</v>
      </c>
      <c r="G35">
        <v>0.16792599999999999</v>
      </c>
      <c r="H35">
        <v>0.16790099999999999</v>
      </c>
      <c r="I35">
        <v>0.167881</v>
      </c>
      <c r="J35">
        <v>0.16789999999999999</v>
      </c>
      <c r="K35">
        <v>0.16788800000000001</v>
      </c>
      <c r="L35">
        <v>0.16789699999999999</v>
      </c>
      <c r="M35">
        <v>0.160273</v>
      </c>
      <c r="N35">
        <v>0.15651000000000001</v>
      </c>
      <c r="O35">
        <v>0.15729799999999999</v>
      </c>
      <c r="P35">
        <v>0.15738099999999999</v>
      </c>
      <c r="Q35">
        <v>0.159138</v>
      </c>
      <c r="R35">
        <v>0.158914</v>
      </c>
      <c r="S35">
        <v>0.15757299999999999</v>
      </c>
      <c r="T35">
        <v>0.15692800000000001</v>
      </c>
      <c r="U35">
        <v>0.15946299999999999</v>
      </c>
      <c r="V35">
        <v>0.158939</v>
      </c>
      <c r="W35">
        <v>0.15926999999999999</v>
      </c>
      <c r="X35">
        <v>0.159224</v>
      </c>
      <c r="Y35">
        <v>0.15831100000000001</v>
      </c>
      <c r="Z35">
        <v>0.15893099999999999</v>
      </c>
      <c r="AA35">
        <v>0.15889300000000001</v>
      </c>
      <c r="AB35">
        <v>0.15920300000000001</v>
      </c>
      <c r="AC35">
        <v>0.15828800000000001</v>
      </c>
      <c r="AD35">
        <v>0.158882</v>
      </c>
      <c r="AE35">
        <v>0.15909599999999999</v>
      </c>
      <c r="AF35">
        <v>0.15909200000000001</v>
      </c>
      <c r="AG35">
        <v>0.15909100000000001</v>
      </c>
      <c r="AH35">
        <v>0.15912200000000001</v>
      </c>
      <c r="AI35">
        <v>0.159196</v>
      </c>
      <c r="AJ35" s="13">
        <v>-1E-3</v>
      </c>
    </row>
    <row r="36" spans="1:36" x14ac:dyDescent="0.25">
      <c r="A36" t="s">
        <v>348</v>
      </c>
      <c r="B36" t="s">
        <v>349</v>
      </c>
      <c r="C36" t="s">
        <v>403</v>
      </c>
      <c r="D36" t="s">
        <v>383</v>
      </c>
      <c r="E36">
        <v>4.0924000000000002E-2</v>
      </c>
      <c r="F36">
        <v>4.1099999999999998E-2</v>
      </c>
      <c r="G36">
        <v>4.0318E-2</v>
      </c>
      <c r="H36">
        <v>4.0293000000000002E-2</v>
      </c>
      <c r="I36">
        <v>4.0362000000000002E-2</v>
      </c>
      <c r="J36">
        <v>4.0132000000000001E-2</v>
      </c>
      <c r="K36">
        <v>4.0321999999999997E-2</v>
      </c>
      <c r="L36">
        <v>4.0239999999999998E-2</v>
      </c>
      <c r="M36">
        <v>3.9128000000000003E-2</v>
      </c>
      <c r="N36">
        <v>3.8580000000000003E-2</v>
      </c>
      <c r="O36">
        <v>3.8656000000000003E-2</v>
      </c>
      <c r="P36">
        <v>3.8677000000000003E-2</v>
      </c>
      <c r="Q36">
        <v>3.9178999999999999E-2</v>
      </c>
      <c r="R36">
        <v>3.9175000000000001E-2</v>
      </c>
      <c r="S36">
        <v>3.7938E-2</v>
      </c>
      <c r="T36">
        <v>3.8600000000000002E-2</v>
      </c>
      <c r="U36">
        <v>3.9288999999999998E-2</v>
      </c>
      <c r="V36">
        <v>3.9203000000000002E-2</v>
      </c>
      <c r="W36">
        <v>3.9238000000000002E-2</v>
      </c>
      <c r="X36">
        <v>3.9163999999999997E-2</v>
      </c>
      <c r="Y36">
        <v>3.9080999999999998E-2</v>
      </c>
      <c r="Z36">
        <v>3.9128000000000003E-2</v>
      </c>
      <c r="AA36">
        <v>3.9147000000000001E-2</v>
      </c>
      <c r="AB36">
        <v>3.9154000000000001E-2</v>
      </c>
      <c r="AC36">
        <v>3.9106000000000002E-2</v>
      </c>
      <c r="AD36">
        <v>3.9149000000000003E-2</v>
      </c>
      <c r="AE36">
        <v>3.9099000000000002E-2</v>
      </c>
      <c r="AF36">
        <v>3.9003999999999997E-2</v>
      </c>
      <c r="AG36">
        <v>3.8774000000000003E-2</v>
      </c>
      <c r="AH36">
        <v>3.8758000000000001E-2</v>
      </c>
      <c r="AI36">
        <v>3.8775999999999998E-2</v>
      </c>
      <c r="AJ36" s="13">
        <v>-2E-3</v>
      </c>
    </row>
    <row r="37" spans="1:36" x14ac:dyDescent="0.25">
      <c r="A37" t="s">
        <v>350</v>
      </c>
      <c r="B37" t="s">
        <v>351</v>
      </c>
      <c r="C37" t="s">
        <v>404</v>
      </c>
      <c r="D37" t="s">
        <v>383</v>
      </c>
      <c r="E37">
        <v>2.9326000000000001E-2</v>
      </c>
      <c r="F37">
        <v>3.0613999999999999E-2</v>
      </c>
      <c r="G37">
        <v>2.9784999999999999E-2</v>
      </c>
      <c r="H37">
        <v>2.8506E-2</v>
      </c>
      <c r="I37">
        <v>2.7116999999999999E-2</v>
      </c>
      <c r="J37">
        <v>2.7133999999999998E-2</v>
      </c>
      <c r="K37">
        <v>2.6450000000000001E-2</v>
      </c>
      <c r="L37">
        <v>2.6202E-2</v>
      </c>
      <c r="M37">
        <v>2.5260000000000001E-2</v>
      </c>
      <c r="N37">
        <v>2.4792999999999999E-2</v>
      </c>
      <c r="O37">
        <v>2.5024000000000001E-2</v>
      </c>
      <c r="P37">
        <v>2.4334999999999999E-2</v>
      </c>
      <c r="Q37">
        <v>2.4298E-2</v>
      </c>
      <c r="R37">
        <v>2.3803999999999999E-2</v>
      </c>
      <c r="S37">
        <v>2.3682999999999999E-2</v>
      </c>
      <c r="T37">
        <v>2.3622000000000001E-2</v>
      </c>
      <c r="U37">
        <v>2.3615000000000001E-2</v>
      </c>
      <c r="V37">
        <v>2.3311999999999999E-2</v>
      </c>
      <c r="W37">
        <v>2.2797999999999999E-2</v>
      </c>
      <c r="X37">
        <v>2.2648999999999999E-2</v>
      </c>
      <c r="Y37">
        <v>2.2634999999999999E-2</v>
      </c>
      <c r="Z37">
        <v>2.2697999999999999E-2</v>
      </c>
      <c r="AA37">
        <v>2.2603000000000002E-2</v>
      </c>
      <c r="AB37">
        <v>2.2161E-2</v>
      </c>
      <c r="AC37">
        <v>2.1526E-2</v>
      </c>
      <c r="AD37">
        <v>2.1392000000000001E-2</v>
      </c>
      <c r="AE37">
        <v>2.0382999999999998E-2</v>
      </c>
      <c r="AF37">
        <v>2.2120999999999998E-2</v>
      </c>
      <c r="AG37">
        <v>2.1267999999999999E-2</v>
      </c>
      <c r="AH37">
        <v>2.3327000000000001E-2</v>
      </c>
      <c r="AI37">
        <v>2.0677000000000001E-2</v>
      </c>
      <c r="AJ37" s="13">
        <v>-1.2E-2</v>
      </c>
    </row>
    <row r="38" spans="1:36" x14ac:dyDescent="0.25">
      <c r="A38" t="s">
        <v>352</v>
      </c>
      <c r="B38" t="s">
        <v>353</v>
      </c>
      <c r="C38" t="s">
        <v>405</v>
      </c>
      <c r="D38" t="s">
        <v>383</v>
      </c>
      <c r="E38">
        <v>0.73842300000000005</v>
      </c>
      <c r="F38">
        <v>0.95997600000000005</v>
      </c>
      <c r="G38">
        <v>1.2456</v>
      </c>
      <c r="H38">
        <v>1.3606100000000001</v>
      </c>
      <c r="I38">
        <v>1.370406</v>
      </c>
      <c r="J38">
        <v>1.7030149999999999</v>
      </c>
      <c r="K38">
        <v>1.936693</v>
      </c>
      <c r="L38">
        <v>2.0638329999999998</v>
      </c>
      <c r="M38">
        <v>2.1309429999999998</v>
      </c>
      <c r="N38">
        <v>2.3051900000000001</v>
      </c>
      <c r="O38">
        <v>2.3596180000000002</v>
      </c>
      <c r="P38">
        <v>2.4204340000000002</v>
      </c>
      <c r="Q38">
        <v>2.5155699999999999</v>
      </c>
      <c r="R38">
        <v>2.631758</v>
      </c>
      <c r="S38">
        <v>2.7474240000000001</v>
      </c>
      <c r="T38">
        <v>2.8431340000000001</v>
      </c>
      <c r="U38">
        <v>3.023183</v>
      </c>
      <c r="V38">
        <v>3.1703239999999999</v>
      </c>
      <c r="W38">
        <v>3.355661</v>
      </c>
      <c r="X38">
        <v>3.4755820000000002</v>
      </c>
      <c r="Y38">
        <v>3.5987710000000002</v>
      </c>
      <c r="Z38">
        <v>3.6898620000000002</v>
      </c>
      <c r="AA38">
        <v>3.7840660000000002</v>
      </c>
      <c r="AB38">
        <v>3.9136700000000002</v>
      </c>
      <c r="AC38">
        <v>4.085839</v>
      </c>
      <c r="AD38">
        <v>4.2517769999999997</v>
      </c>
      <c r="AE38">
        <v>4.4507940000000001</v>
      </c>
      <c r="AF38">
        <v>4.7009369999999997</v>
      </c>
      <c r="AG38">
        <v>5.0729699999999998</v>
      </c>
      <c r="AH38">
        <v>5.5139230000000001</v>
      </c>
      <c r="AI38">
        <v>5.7538530000000003</v>
      </c>
      <c r="AJ38" s="13">
        <v>7.0999999999999994E-2</v>
      </c>
    </row>
    <row r="39" spans="1:36" x14ac:dyDescent="0.25">
      <c r="A39" t="s">
        <v>354</v>
      </c>
      <c r="B39" t="s">
        <v>355</v>
      </c>
      <c r="C39" t="s">
        <v>406</v>
      </c>
      <c r="D39" t="s">
        <v>383</v>
      </c>
      <c r="E39">
        <v>3.0599229999999999</v>
      </c>
      <c r="F39">
        <v>3.5453899999999998</v>
      </c>
      <c r="G39">
        <v>3.6862020000000002</v>
      </c>
      <c r="H39">
        <v>4.3147510000000002</v>
      </c>
      <c r="I39">
        <v>5.1620249999999999</v>
      </c>
      <c r="J39">
        <v>5.3019220000000002</v>
      </c>
      <c r="K39">
        <v>5.138808</v>
      </c>
      <c r="L39">
        <v>5.0732059999999999</v>
      </c>
      <c r="M39">
        <v>5.0446869999999997</v>
      </c>
      <c r="N39">
        <v>5.027107</v>
      </c>
      <c r="O39">
        <v>5.1942830000000004</v>
      </c>
      <c r="P39">
        <v>5.2338230000000001</v>
      </c>
      <c r="Q39">
        <v>5.211443</v>
      </c>
      <c r="R39">
        <v>5.188434</v>
      </c>
      <c r="S39">
        <v>5.2996660000000002</v>
      </c>
      <c r="T39">
        <v>5.4837239999999996</v>
      </c>
      <c r="U39">
        <v>5.5425870000000002</v>
      </c>
      <c r="V39">
        <v>5.532464</v>
      </c>
      <c r="W39">
        <v>5.5185649999999997</v>
      </c>
      <c r="X39">
        <v>5.5039249999999997</v>
      </c>
      <c r="Y39">
        <v>5.50007</v>
      </c>
      <c r="Z39">
        <v>5.5036430000000003</v>
      </c>
      <c r="AA39">
        <v>5.4967370000000004</v>
      </c>
      <c r="AB39">
        <v>5.4947670000000004</v>
      </c>
      <c r="AC39">
        <v>5.4935340000000004</v>
      </c>
      <c r="AD39">
        <v>5.5070889999999997</v>
      </c>
      <c r="AE39">
        <v>5.526713</v>
      </c>
      <c r="AF39">
        <v>5.557633</v>
      </c>
      <c r="AG39">
        <v>5.5855430000000004</v>
      </c>
      <c r="AH39">
        <v>5.5956919999999997</v>
      </c>
      <c r="AI39">
        <v>5.6031769999999996</v>
      </c>
      <c r="AJ39" s="13">
        <v>0.02</v>
      </c>
    </row>
    <row r="40" spans="1:36" x14ac:dyDescent="0.25">
      <c r="A40" t="s">
        <v>356</v>
      </c>
      <c r="B40" t="s">
        <v>357</v>
      </c>
      <c r="C40" t="s">
        <v>407</v>
      </c>
      <c r="D40" t="s">
        <v>383</v>
      </c>
      <c r="E40">
        <v>11.343173999999999</v>
      </c>
      <c r="F40">
        <v>12.197032999999999</v>
      </c>
      <c r="G40">
        <v>12.721700999999999</v>
      </c>
      <c r="H40">
        <v>13.577942</v>
      </c>
      <c r="I40">
        <v>14.415037</v>
      </c>
      <c r="J40">
        <v>14.891498</v>
      </c>
      <c r="K40">
        <v>14.914206999999999</v>
      </c>
      <c r="L40">
        <v>14.968821999999999</v>
      </c>
      <c r="M40">
        <v>14.983321</v>
      </c>
      <c r="N40">
        <v>15.152987</v>
      </c>
      <c r="O40">
        <v>15.401411</v>
      </c>
      <c r="P40">
        <v>15.524724000000001</v>
      </c>
      <c r="Q40">
        <v>15.61483</v>
      </c>
      <c r="R40">
        <v>15.71393</v>
      </c>
      <c r="S40">
        <v>15.947412</v>
      </c>
      <c r="T40">
        <v>16.248813999999999</v>
      </c>
      <c r="U40">
        <v>16.513404999999999</v>
      </c>
      <c r="V40">
        <v>16.675308000000001</v>
      </c>
      <c r="W40">
        <v>16.871029</v>
      </c>
      <c r="X40">
        <v>17.003864</v>
      </c>
      <c r="Y40">
        <v>17.155317</v>
      </c>
      <c r="Z40">
        <v>17.286529999999999</v>
      </c>
      <c r="AA40">
        <v>17.420763000000001</v>
      </c>
      <c r="AB40">
        <v>17.588584999999998</v>
      </c>
      <c r="AC40">
        <v>17.799343</v>
      </c>
      <c r="AD40">
        <v>18.020102999999999</v>
      </c>
      <c r="AE40">
        <v>18.278860000000002</v>
      </c>
      <c r="AF40">
        <v>18.629366000000001</v>
      </c>
      <c r="AG40">
        <v>19.082899000000001</v>
      </c>
      <c r="AH40">
        <v>19.600607</v>
      </c>
      <c r="AI40">
        <v>19.901617000000002</v>
      </c>
      <c r="AJ40" s="13">
        <v>1.9E-2</v>
      </c>
    </row>
    <row r="41" spans="1:36" x14ac:dyDescent="0.25">
      <c r="A41" t="s">
        <v>22</v>
      </c>
      <c r="C41" t="s">
        <v>408</v>
      </c>
    </row>
    <row r="42" spans="1:36" x14ac:dyDescent="0.25">
      <c r="A42" t="s">
        <v>358</v>
      </c>
      <c r="B42" t="s">
        <v>359</v>
      </c>
      <c r="C42" t="s">
        <v>409</v>
      </c>
      <c r="D42" t="s">
        <v>383</v>
      </c>
      <c r="E42">
        <v>1.1336139999999999</v>
      </c>
      <c r="F42">
        <v>1.2481439999999999</v>
      </c>
      <c r="G42">
        <v>1.266831</v>
      </c>
      <c r="H42">
        <v>1.276478</v>
      </c>
      <c r="I42">
        <v>1.289739</v>
      </c>
      <c r="J42">
        <v>1.3000970000000001</v>
      </c>
      <c r="K42">
        <v>1.3074669999999999</v>
      </c>
      <c r="L42">
        <v>1.312244</v>
      </c>
      <c r="M42">
        <v>1.317906</v>
      </c>
      <c r="N42">
        <v>1.321715</v>
      </c>
      <c r="O42">
        <v>1.3347</v>
      </c>
      <c r="P42">
        <v>1.33924</v>
      </c>
      <c r="Q42">
        <v>1.3447709999999999</v>
      </c>
      <c r="R42">
        <v>1.3518479999999999</v>
      </c>
      <c r="S42">
        <v>1.359667</v>
      </c>
      <c r="T42">
        <v>1.367119</v>
      </c>
      <c r="U42">
        <v>1.379796</v>
      </c>
      <c r="V42">
        <v>1.3897729999999999</v>
      </c>
      <c r="W42">
        <v>1.4000919999999999</v>
      </c>
      <c r="X42">
        <v>1.411135</v>
      </c>
      <c r="Y42">
        <v>1.4243710000000001</v>
      </c>
      <c r="Z42">
        <v>1.437044</v>
      </c>
      <c r="AA42">
        <v>1.450623</v>
      </c>
      <c r="AB42">
        <v>1.4648460000000001</v>
      </c>
      <c r="AC42">
        <v>1.4903379999999999</v>
      </c>
      <c r="AD42">
        <v>1.5048790000000001</v>
      </c>
      <c r="AE42">
        <v>1.5199100000000001</v>
      </c>
      <c r="AF42">
        <v>1.534781</v>
      </c>
      <c r="AG42">
        <v>1.5507519999999999</v>
      </c>
      <c r="AH42">
        <v>1.5673269999999999</v>
      </c>
      <c r="AI42">
        <v>1.584341</v>
      </c>
      <c r="AJ42" s="13">
        <v>1.0999999999999999E-2</v>
      </c>
    </row>
    <row r="43" spans="1:36" x14ac:dyDescent="0.25">
      <c r="A43" t="s">
        <v>360</v>
      </c>
      <c r="B43" t="s">
        <v>361</v>
      </c>
      <c r="C43" t="s">
        <v>410</v>
      </c>
      <c r="D43" t="s">
        <v>383</v>
      </c>
      <c r="E43">
        <v>0</v>
      </c>
      <c r="F43">
        <v>1.3500000000000001E-3</v>
      </c>
      <c r="G43">
        <v>1.346E-3</v>
      </c>
      <c r="H43">
        <v>4.7100000000000001E-4</v>
      </c>
      <c r="I43">
        <v>9.9999999999999995E-7</v>
      </c>
      <c r="J43">
        <v>7.9999999999999996E-6</v>
      </c>
      <c r="K43">
        <v>1.2999999999999999E-5</v>
      </c>
      <c r="L43">
        <v>4.2299999999999998E-4</v>
      </c>
      <c r="M43">
        <v>9.9999999999999995E-7</v>
      </c>
      <c r="N43">
        <v>4.2299999999999998E-4</v>
      </c>
      <c r="O43">
        <v>0</v>
      </c>
      <c r="P43">
        <v>0</v>
      </c>
      <c r="Q43">
        <v>0</v>
      </c>
      <c r="R43">
        <v>0</v>
      </c>
      <c r="S43">
        <v>4.2299999999999998E-4</v>
      </c>
      <c r="T43">
        <v>4.2299999999999998E-4</v>
      </c>
      <c r="U43">
        <v>4.6299999999999998E-4</v>
      </c>
      <c r="V43">
        <v>4.6299999999999998E-4</v>
      </c>
      <c r="W43">
        <v>4.6299999999999998E-4</v>
      </c>
      <c r="X43">
        <v>1.199E-3</v>
      </c>
      <c r="Y43">
        <v>1.129E-3</v>
      </c>
      <c r="Z43">
        <v>1.284E-3</v>
      </c>
      <c r="AA43">
        <v>1.346E-3</v>
      </c>
      <c r="AB43">
        <v>1.346E-3</v>
      </c>
      <c r="AC43">
        <v>1.346E-3</v>
      </c>
      <c r="AD43">
        <v>1.2830000000000001E-3</v>
      </c>
      <c r="AE43">
        <v>1.346E-3</v>
      </c>
      <c r="AF43">
        <v>1.346E-3</v>
      </c>
      <c r="AG43">
        <v>1.346E-3</v>
      </c>
      <c r="AH43">
        <v>1.346E-3</v>
      </c>
      <c r="AI43">
        <v>1.346E-3</v>
      </c>
      <c r="AJ43" s="13">
        <v>0.432</v>
      </c>
    </row>
    <row r="44" spans="1:36" x14ac:dyDescent="0.25">
      <c r="A44" t="s">
        <v>362</v>
      </c>
      <c r="B44" t="s">
        <v>363</v>
      </c>
      <c r="C44" t="s">
        <v>411</v>
      </c>
      <c r="D44" t="s">
        <v>383</v>
      </c>
      <c r="E44">
        <v>-9.8394999999999996E-2</v>
      </c>
      <c r="F44">
        <v>-0.10806399999999999</v>
      </c>
      <c r="G44">
        <v>-0.13831599999999999</v>
      </c>
      <c r="H44">
        <v>-0.14177500000000001</v>
      </c>
      <c r="I44">
        <v>-0.152586</v>
      </c>
      <c r="J44">
        <v>-0.15639900000000001</v>
      </c>
      <c r="K44">
        <v>-0.160302</v>
      </c>
      <c r="L44">
        <v>-0.16431100000000001</v>
      </c>
      <c r="M44">
        <v>-0.16842499999999999</v>
      </c>
      <c r="N44">
        <v>-0.17263000000000001</v>
      </c>
      <c r="O44">
        <v>-0.185365</v>
      </c>
      <c r="P44">
        <v>-0.19000700000000001</v>
      </c>
      <c r="Q44">
        <v>-0.19475899999999999</v>
      </c>
      <c r="R44">
        <v>-0.19962199999999999</v>
      </c>
      <c r="S44">
        <v>-0.20461099999999999</v>
      </c>
      <c r="T44">
        <v>-0.206618</v>
      </c>
      <c r="U44">
        <v>-0.21496799999999999</v>
      </c>
      <c r="V44">
        <v>-0.22035099999999999</v>
      </c>
      <c r="W44">
        <v>-0.22586100000000001</v>
      </c>
      <c r="X44">
        <v>-0.23149800000000001</v>
      </c>
      <c r="Y44">
        <v>-0.237292</v>
      </c>
      <c r="Z44">
        <v>-0.243228</v>
      </c>
      <c r="AA44">
        <v>-0.249306</v>
      </c>
      <c r="AB44">
        <v>-0.25554300000000002</v>
      </c>
      <c r="AC44">
        <v>-0.27379599999999998</v>
      </c>
      <c r="AD44">
        <v>-0.28067599999999998</v>
      </c>
      <c r="AE44">
        <v>-0.28769099999999997</v>
      </c>
      <c r="AF44">
        <v>-0.29488700000000001</v>
      </c>
      <c r="AG44">
        <v>-0.30224899999999999</v>
      </c>
      <c r="AH44">
        <v>-0.30980799999999997</v>
      </c>
      <c r="AI44">
        <v>-0.31756600000000001</v>
      </c>
      <c r="AJ44" s="13">
        <v>0.04</v>
      </c>
    </row>
    <row r="45" spans="1:36" x14ac:dyDescent="0.25">
      <c r="A45" t="s">
        <v>364</v>
      </c>
      <c r="B45" t="s">
        <v>365</v>
      </c>
      <c r="C45" t="s">
        <v>412</v>
      </c>
      <c r="D45" t="s">
        <v>383</v>
      </c>
      <c r="E45">
        <v>1.035218</v>
      </c>
      <c r="F45">
        <v>1.1414299999999999</v>
      </c>
      <c r="G45">
        <v>1.129861</v>
      </c>
      <c r="H45">
        <v>1.1351739999999999</v>
      </c>
      <c r="I45">
        <v>1.1371530000000001</v>
      </c>
      <c r="J45">
        <v>1.143707</v>
      </c>
      <c r="K45">
        <v>1.1471769999999999</v>
      </c>
      <c r="L45">
        <v>1.1483559999999999</v>
      </c>
      <c r="M45">
        <v>1.1494819999999999</v>
      </c>
      <c r="N45">
        <v>1.149508</v>
      </c>
      <c r="O45">
        <v>1.149335</v>
      </c>
      <c r="P45">
        <v>1.1492329999999999</v>
      </c>
      <c r="Q45">
        <v>1.150012</v>
      </c>
      <c r="R45">
        <v>1.152226</v>
      </c>
      <c r="S45">
        <v>1.1554789999999999</v>
      </c>
      <c r="T45">
        <v>1.1609240000000001</v>
      </c>
      <c r="U45">
        <v>1.1652910000000001</v>
      </c>
      <c r="V45">
        <v>1.1698839999999999</v>
      </c>
      <c r="W45">
        <v>1.1746939999999999</v>
      </c>
      <c r="X45">
        <v>1.180836</v>
      </c>
      <c r="Y45">
        <v>1.1882090000000001</v>
      </c>
      <c r="Z45">
        <v>1.1951000000000001</v>
      </c>
      <c r="AA45">
        <v>1.2026619999999999</v>
      </c>
      <c r="AB45">
        <v>1.21065</v>
      </c>
      <c r="AC45">
        <v>1.2178880000000001</v>
      </c>
      <c r="AD45">
        <v>1.2254860000000001</v>
      </c>
      <c r="AE45">
        <v>1.233565</v>
      </c>
      <c r="AF45">
        <v>1.2412399999999999</v>
      </c>
      <c r="AG45">
        <v>1.249849</v>
      </c>
      <c r="AH45">
        <v>1.2588649999999999</v>
      </c>
      <c r="AI45">
        <v>1.2681210000000001</v>
      </c>
      <c r="AJ45" s="13">
        <v>7.0000000000000001E-3</v>
      </c>
    </row>
    <row r="46" spans="1:36" x14ac:dyDescent="0.25">
      <c r="A46" t="s">
        <v>366</v>
      </c>
      <c r="C46" t="s">
        <v>413</v>
      </c>
    </row>
    <row r="47" spans="1:36" x14ac:dyDescent="0.25">
      <c r="A47" t="s">
        <v>367</v>
      </c>
      <c r="C47" t="s">
        <v>414</v>
      </c>
    </row>
    <row r="48" spans="1:36" x14ac:dyDescent="0.25">
      <c r="A48" t="s">
        <v>368</v>
      </c>
      <c r="B48" t="s">
        <v>369</v>
      </c>
      <c r="C48" t="s">
        <v>415</v>
      </c>
      <c r="D48" t="s">
        <v>383</v>
      </c>
      <c r="E48">
        <v>0.28020400000000001</v>
      </c>
      <c r="F48">
        <v>0.32095099999999999</v>
      </c>
      <c r="G48">
        <v>0.35239599999999999</v>
      </c>
      <c r="H48">
        <v>0.376527</v>
      </c>
      <c r="I48">
        <v>0.402057</v>
      </c>
      <c r="J48">
        <v>0.42425000000000002</v>
      </c>
      <c r="K48">
        <v>0.44967099999999999</v>
      </c>
      <c r="L48">
        <v>0.47647800000000001</v>
      </c>
      <c r="M48">
        <v>0.50485400000000002</v>
      </c>
      <c r="N48">
        <v>0.53263499999999997</v>
      </c>
      <c r="O48">
        <v>0.56716</v>
      </c>
      <c r="P48">
        <v>0.59616999999999998</v>
      </c>
      <c r="Q48">
        <v>0.62483</v>
      </c>
      <c r="R48">
        <v>0.65461599999999998</v>
      </c>
      <c r="S48">
        <v>0.68604100000000001</v>
      </c>
      <c r="T48">
        <v>0.71721400000000002</v>
      </c>
      <c r="U48">
        <v>0.74817800000000001</v>
      </c>
      <c r="V48">
        <v>0.78034599999999998</v>
      </c>
      <c r="W48">
        <v>0.81228299999999998</v>
      </c>
      <c r="X48">
        <v>0.84643199999999996</v>
      </c>
      <c r="Y48">
        <v>0.88042200000000004</v>
      </c>
      <c r="Z48">
        <v>0.91629899999999997</v>
      </c>
      <c r="AA48">
        <v>0.95344499999999999</v>
      </c>
      <c r="AB48">
        <v>0.990649</v>
      </c>
      <c r="AC48">
        <v>1.0294460000000001</v>
      </c>
      <c r="AD48">
        <v>1.070174</v>
      </c>
      <c r="AE48">
        <v>1.1101019999999999</v>
      </c>
      <c r="AF48">
        <v>1.147535</v>
      </c>
      <c r="AG48">
        <v>1.18726</v>
      </c>
      <c r="AH48">
        <v>1.2288619999999999</v>
      </c>
      <c r="AI48">
        <v>1.2649649999999999</v>
      </c>
      <c r="AJ48" s="13">
        <v>5.1999999999999998E-2</v>
      </c>
    </row>
    <row r="49" spans="1:36" x14ac:dyDescent="0.25">
      <c r="A49" t="s">
        <v>370</v>
      </c>
      <c r="B49" t="s">
        <v>371</v>
      </c>
      <c r="C49" t="s">
        <v>416</v>
      </c>
      <c r="D49" t="s">
        <v>383</v>
      </c>
      <c r="E49">
        <v>4.1923000000000002E-2</v>
      </c>
      <c r="F49">
        <v>4.5900000000000003E-2</v>
      </c>
      <c r="G49">
        <v>4.5856000000000001E-2</v>
      </c>
      <c r="H49">
        <v>4.5131999999999999E-2</v>
      </c>
      <c r="I49">
        <v>4.4742999999999998E-2</v>
      </c>
      <c r="J49">
        <v>4.3871E-2</v>
      </c>
      <c r="K49">
        <v>4.3568999999999997E-2</v>
      </c>
      <c r="L49">
        <v>4.3343E-2</v>
      </c>
      <c r="M49">
        <v>4.3447E-2</v>
      </c>
      <c r="N49">
        <v>4.3559E-2</v>
      </c>
      <c r="O49">
        <v>4.4141E-2</v>
      </c>
      <c r="P49">
        <v>4.4365000000000002E-2</v>
      </c>
      <c r="Q49">
        <v>4.4488E-2</v>
      </c>
      <c r="R49">
        <v>4.4635000000000001E-2</v>
      </c>
      <c r="S49">
        <v>4.4823000000000002E-2</v>
      </c>
      <c r="T49">
        <v>4.4965999999999999E-2</v>
      </c>
      <c r="U49">
        <v>4.5067000000000003E-2</v>
      </c>
      <c r="V49">
        <v>4.5217E-2</v>
      </c>
      <c r="W49">
        <v>4.5376E-2</v>
      </c>
      <c r="X49">
        <v>4.5571E-2</v>
      </c>
      <c r="Y49">
        <v>4.5716E-2</v>
      </c>
      <c r="Z49">
        <v>4.5920000000000002E-2</v>
      </c>
      <c r="AA49">
        <v>4.6134000000000001E-2</v>
      </c>
      <c r="AB49">
        <v>4.6331999999999998E-2</v>
      </c>
      <c r="AC49">
        <v>4.6518999999999998E-2</v>
      </c>
      <c r="AD49">
        <v>4.6729E-2</v>
      </c>
      <c r="AE49">
        <v>4.6861E-2</v>
      </c>
      <c r="AF49">
        <v>4.6872999999999998E-2</v>
      </c>
      <c r="AG49">
        <v>4.6947000000000003E-2</v>
      </c>
      <c r="AH49">
        <v>4.7069E-2</v>
      </c>
      <c r="AI49">
        <v>4.6927000000000003E-2</v>
      </c>
      <c r="AJ49" s="13">
        <v>4.0000000000000001E-3</v>
      </c>
    </row>
    <row r="50" spans="1:36" x14ac:dyDescent="0.25">
      <c r="A50" t="s">
        <v>372</v>
      </c>
      <c r="B50" t="s">
        <v>373</v>
      </c>
      <c r="C50" t="s">
        <v>417</v>
      </c>
      <c r="D50" t="s">
        <v>383</v>
      </c>
      <c r="E50">
        <v>1.3036000000000001E-2</v>
      </c>
      <c r="F50">
        <v>1.5200999999999999E-2</v>
      </c>
      <c r="G50">
        <v>1.7725000000000001E-2</v>
      </c>
      <c r="H50">
        <v>1.8765E-2</v>
      </c>
      <c r="I50">
        <v>2.0128E-2</v>
      </c>
      <c r="J50">
        <v>2.0978E-2</v>
      </c>
      <c r="K50">
        <v>2.2218999999999999E-2</v>
      </c>
      <c r="L50">
        <v>2.3290000000000002E-2</v>
      </c>
      <c r="M50">
        <v>2.4472000000000001E-2</v>
      </c>
      <c r="N50">
        <v>2.5659000000000001E-2</v>
      </c>
      <c r="O50">
        <v>2.6859999999999998E-2</v>
      </c>
      <c r="P50">
        <v>2.7925999999999999E-2</v>
      </c>
      <c r="Q50">
        <v>2.8993999999999999E-2</v>
      </c>
      <c r="R50">
        <v>3.0058999999999999E-2</v>
      </c>
      <c r="S50">
        <v>3.1075999999999999E-2</v>
      </c>
      <c r="T50">
        <v>3.2084000000000001E-2</v>
      </c>
      <c r="U50">
        <v>3.3099999999999997E-2</v>
      </c>
      <c r="V50">
        <v>3.4097000000000002E-2</v>
      </c>
      <c r="W50">
        <v>3.5104000000000003E-2</v>
      </c>
      <c r="X50">
        <v>3.6150000000000002E-2</v>
      </c>
      <c r="Y50">
        <v>3.7255000000000003E-2</v>
      </c>
      <c r="Z50">
        <v>3.8367999999999999E-2</v>
      </c>
      <c r="AA50">
        <v>3.9507E-2</v>
      </c>
      <c r="AB50">
        <v>4.0661000000000003E-2</v>
      </c>
      <c r="AC50">
        <v>4.1815999999999999E-2</v>
      </c>
      <c r="AD50">
        <v>4.3008999999999999E-2</v>
      </c>
      <c r="AE50">
        <v>4.4201999999999998E-2</v>
      </c>
      <c r="AF50">
        <v>4.5450999999999998E-2</v>
      </c>
      <c r="AG50">
        <v>4.6683000000000002E-2</v>
      </c>
      <c r="AH50">
        <v>4.7979000000000001E-2</v>
      </c>
      <c r="AI50">
        <v>4.9258000000000003E-2</v>
      </c>
      <c r="AJ50" s="13">
        <v>4.4999999999999998E-2</v>
      </c>
    </row>
    <row r="51" spans="1:36" x14ac:dyDescent="0.25">
      <c r="A51" t="s">
        <v>352</v>
      </c>
      <c r="B51" t="s">
        <v>374</v>
      </c>
      <c r="C51" t="s">
        <v>418</v>
      </c>
      <c r="D51" t="s">
        <v>383</v>
      </c>
      <c r="E51">
        <v>0.225073</v>
      </c>
      <c r="F51">
        <v>0.25967699999999999</v>
      </c>
      <c r="G51">
        <v>0.28864099999999998</v>
      </c>
      <c r="H51">
        <v>0.31246099999999999</v>
      </c>
      <c r="I51">
        <v>0.33701799999999998</v>
      </c>
      <c r="J51">
        <v>0.35923899999999998</v>
      </c>
      <c r="K51">
        <v>0.38372299999999998</v>
      </c>
      <c r="L51">
        <v>0.40968599999999999</v>
      </c>
      <c r="M51">
        <v>0.43677700000000003</v>
      </c>
      <c r="N51">
        <v>0.46326000000000001</v>
      </c>
      <c r="O51">
        <v>0.496</v>
      </c>
      <c r="P51">
        <v>0.52372200000000002</v>
      </c>
      <c r="Q51">
        <v>0.55118999999999996</v>
      </c>
      <c r="R51">
        <v>0.57976499999999997</v>
      </c>
      <c r="S51">
        <v>0.609985</v>
      </c>
      <c r="T51">
        <v>0.64000800000000002</v>
      </c>
      <c r="U51">
        <v>0.66985499999999998</v>
      </c>
      <c r="V51">
        <v>0.70087699999999997</v>
      </c>
      <c r="W51">
        <v>0.73164899999999999</v>
      </c>
      <c r="X51">
        <v>0.76455600000000001</v>
      </c>
      <c r="Y51">
        <v>0.79729499999999998</v>
      </c>
      <c r="Z51">
        <v>0.83185299999999995</v>
      </c>
      <c r="AA51">
        <v>0.867645</v>
      </c>
      <c r="AB51">
        <v>0.90349500000000005</v>
      </c>
      <c r="AC51">
        <v>0.94094699999999998</v>
      </c>
      <c r="AD51">
        <v>0.980271</v>
      </c>
      <c r="AE51">
        <v>1.0188729999999999</v>
      </c>
      <c r="AF51">
        <v>1.0550440000000001</v>
      </c>
      <c r="AG51">
        <v>1.093461</v>
      </c>
      <c r="AH51">
        <v>1.133643</v>
      </c>
      <c r="AI51">
        <v>1.1686080000000001</v>
      </c>
      <c r="AJ51" s="13">
        <v>5.6000000000000001E-2</v>
      </c>
    </row>
    <row r="52" spans="1:36" x14ac:dyDescent="0.25">
      <c r="A52" t="s">
        <v>354</v>
      </c>
      <c r="B52" t="s">
        <v>375</v>
      </c>
      <c r="C52" t="s">
        <v>419</v>
      </c>
      <c r="D52" t="s">
        <v>383</v>
      </c>
      <c r="E52">
        <v>1.73E-4</v>
      </c>
      <c r="F52">
        <v>1.74E-4</v>
      </c>
      <c r="G52">
        <v>1.73E-4</v>
      </c>
      <c r="H52">
        <v>1.6899999999999999E-4</v>
      </c>
      <c r="I52">
        <v>1.6699999999999999E-4</v>
      </c>
      <c r="J52">
        <v>1.6200000000000001E-4</v>
      </c>
      <c r="K52">
        <v>1.6000000000000001E-4</v>
      </c>
      <c r="L52">
        <v>1.5899999999999999E-4</v>
      </c>
      <c r="M52">
        <v>1.5799999999999999E-4</v>
      </c>
      <c r="N52">
        <v>1.5799999999999999E-4</v>
      </c>
      <c r="O52">
        <v>1.5799999999999999E-4</v>
      </c>
      <c r="P52">
        <v>1.5799999999999999E-4</v>
      </c>
      <c r="Q52">
        <v>1.5699999999999999E-4</v>
      </c>
      <c r="R52">
        <v>1.5699999999999999E-4</v>
      </c>
      <c r="S52">
        <v>1.5699999999999999E-4</v>
      </c>
      <c r="T52">
        <v>1.56E-4</v>
      </c>
      <c r="U52">
        <v>1.56E-4</v>
      </c>
      <c r="V52">
        <v>1.56E-4</v>
      </c>
      <c r="W52">
        <v>1.55E-4</v>
      </c>
      <c r="X52">
        <v>1.55E-4</v>
      </c>
      <c r="Y52">
        <v>1.56E-4</v>
      </c>
      <c r="Z52">
        <v>1.5799999999999999E-4</v>
      </c>
      <c r="AA52">
        <v>1.6000000000000001E-4</v>
      </c>
      <c r="AB52">
        <v>1.6100000000000001E-4</v>
      </c>
      <c r="AC52">
        <v>1.63E-4</v>
      </c>
      <c r="AD52">
        <v>1.65E-4</v>
      </c>
      <c r="AE52">
        <v>1.66E-4</v>
      </c>
      <c r="AF52">
        <v>1.6799999999999999E-4</v>
      </c>
      <c r="AG52">
        <v>1.6899999999999999E-4</v>
      </c>
      <c r="AH52">
        <v>1.7100000000000001E-4</v>
      </c>
      <c r="AI52">
        <v>1.73E-4</v>
      </c>
      <c r="AJ52" s="13">
        <v>0</v>
      </c>
    </row>
    <row r="53" spans="1:36" x14ac:dyDescent="0.25">
      <c r="A53" t="s">
        <v>376</v>
      </c>
      <c r="B53" t="s">
        <v>377</v>
      </c>
      <c r="C53" t="s">
        <v>420</v>
      </c>
      <c r="D53" t="s">
        <v>383</v>
      </c>
      <c r="E53">
        <v>0.246392</v>
      </c>
      <c r="F53">
        <v>0.27626099999999998</v>
      </c>
      <c r="G53">
        <v>0.29472199999999998</v>
      </c>
      <c r="H53">
        <v>0.30014600000000002</v>
      </c>
      <c r="I53">
        <v>0.30534499999999998</v>
      </c>
      <c r="J53">
        <v>0.31526799999999999</v>
      </c>
      <c r="K53">
        <v>0.32180900000000001</v>
      </c>
      <c r="L53">
        <v>0.33693499999999998</v>
      </c>
      <c r="M53">
        <v>0.34665899999999999</v>
      </c>
      <c r="N53">
        <v>0.35667399999999999</v>
      </c>
      <c r="O53">
        <v>0.36971300000000001</v>
      </c>
      <c r="P53">
        <v>0.38256600000000002</v>
      </c>
      <c r="Q53">
        <v>0.38824900000000001</v>
      </c>
      <c r="R53">
        <v>0.39775100000000002</v>
      </c>
      <c r="S53">
        <v>0.40753400000000001</v>
      </c>
      <c r="T53">
        <v>0.41856500000000002</v>
      </c>
      <c r="U53">
        <v>0.43427900000000003</v>
      </c>
      <c r="V53">
        <v>0.444249</v>
      </c>
      <c r="W53">
        <v>0.45651399999999998</v>
      </c>
      <c r="X53">
        <v>0.468642</v>
      </c>
      <c r="Y53">
        <v>0.48095599999999999</v>
      </c>
      <c r="Z53">
        <v>0.49305599999999999</v>
      </c>
      <c r="AA53">
        <v>0.50550399999999995</v>
      </c>
      <c r="AB53">
        <v>0.51695500000000005</v>
      </c>
      <c r="AC53">
        <v>0.52749900000000005</v>
      </c>
      <c r="AD53">
        <v>0.54027899999999995</v>
      </c>
      <c r="AE53">
        <v>0.55702700000000005</v>
      </c>
      <c r="AF53">
        <v>0.56331100000000001</v>
      </c>
      <c r="AG53">
        <v>0.56916599999999995</v>
      </c>
      <c r="AH53">
        <v>0.57301400000000002</v>
      </c>
      <c r="AI53">
        <v>0.57594500000000004</v>
      </c>
      <c r="AJ53" s="13">
        <v>2.9000000000000001E-2</v>
      </c>
    </row>
    <row r="54" spans="1:36" x14ac:dyDescent="0.25">
      <c r="A54" t="s">
        <v>350</v>
      </c>
      <c r="B54" t="s">
        <v>378</v>
      </c>
      <c r="C54" t="s">
        <v>421</v>
      </c>
      <c r="D54" t="s">
        <v>383</v>
      </c>
      <c r="E54">
        <v>7.3802000000000006E-2</v>
      </c>
      <c r="F54">
        <v>7.4819999999999998E-2</v>
      </c>
      <c r="G54">
        <v>7.4536000000000005E-2</v>
      </c>
      <c r="H54">
        <v>7.2861999999999996E-2</v>
      </c>
      <c r="I54">
        <v>7.1972999999999995E-2</v>
      </c>
      <c r="J54">
        <v>6.9905999999999996E-2</v>
      </c>
      <c r="K54">
        <v>6.9270999999999999E-2</v>
      </c>
      <c r="L54">
        <v>6.8682000000000007E-2</v>
      </c>
      <c r="M54">
        <v>6.8536E-2</v>
      </c>
      <c r="N54">
        <v>6.8331000000000003E-2</v>
      </c>
      <c r="O54">
        <v>6.8701999999999999E-2</v>
      </c>
      <c r="P54">
        <v>6.8470000000000003E-2</v>
      </c>
      <c r="Q54">
        <v>6.8218000000000001E-2</v>
      </c>
      <c r="R54">
        <v>6.8076999999999999E-2</v>
      </c>
      <c r="S54">
        <v>6.7908999999999997E-2</v>
      </c>
      <c r="T54">
        <v>6.7775000000000002E-2</v>
      </c>
      <c r="U54">
        <v>6.7604999999999998E-2</v>
      </c>
      <c r="V54">
        <v>6.7488000000000006E-2</v>
      </c>
      <c r="W54">
        <v>6.7290000000000003E-2</v>
      </c>
      <c r="X54">
        <v>6.7204E-2</v>
      </c>
      <c r="Y54">
        <v>6.7079E-2</v>
      </c>
      <c r="Z54">
        <v>6.7001000000000005E-2</v>
      </c>
      <c r="AA54">
        <v>6.6944000000000004E-2</v>
      </c>
      <c r="AB54">
        <v>6.6835000000000006E-2</v>
      </c>
      <c r="AC54">
        <v>6.6728999999999997E-2</v>
      </c>
      <c r="AD54">
        <v>6.6679000000000002E-2</v>
      </c>
      <c r="AE54">
        <v>6.6538E-2</v>
      </c>
      <c r="AF54">
        <v>6.6285999999999998E-2</v>
      </c>
      <c r="AG54">
        <v>6.6061999999999996E-2</v>
      </c>
      <c r="AH54">
        <v>6.5920000000000006E-2</v>
      </c>
      <c r="AI54">
        <v>6.5508999999999998E-2</v>
      </c>
      <c r="AJ54" s="13">
        <v>-4.0000000000000001E-3</v>
      </c>
    </row>
    <row r="55" spans="1:36" x14ac:dyDescent="0.25">
      <c r="A55" t="s">
        <v>352</v>
      </c>
      <c r="B55" t="s">
        <v>379</v>
      </c>
      <c r="C55" t="s">
        <v>422</v>
      </c>
      <c r="D55" t="s">
        <v>383</v>
      </c>
      <c r="E55">
        <v>0.16569200000000001</v>
      </c>
      <c r="F55">
        <v>0.19445699999999999</v>
      </c>
      <c r="G55">
        <v>0.21323400000000001</v>
      </c>
      <c r="H55">
        <v>0.220475</v>
      </c>
      <c r="I55">
        <v>0.22662199999999999</v>
      </c>
      <c r="J55">
        <v>0.238787</v>
      </c>
      <c r="K55">
        <v>0.24603700000000001</v>
      </c>
      <c r="L55">
        <v>0.261795</v>
      </c>
      <c r="M55">
        <v>0.271675</v>
      </c>
      <c r="N55">
        <v>0.28191300000000002</v>
      </c>
      <c r="O55">
        <v>0.29456700000000002</v>
      </c>
      <c r="P55">
        <v>0.307668</v>
      </c>
      <c r="Q55">
        <v>0.31362400000000001</v>
      </c>
      <c r="R55">
        <v>0.32324900000000001</v>
      </c>
      <c r="S55">
        <v>0.333208</v>
      </c>
      <c r="T55">
        <v>0.34439599999999998</v>
      </c>
      <c r="U55">
        <v>0.36030299999999998</v>
      </c>
      <c r="V55">
        <v>0.37039899999999998</v>
      </c>
      <c r="W55">
        <v>0.38288699999999998</v>
      </c>
      <c r="X55">
        <v>0.39510800000000001</v>
      </c>
      <c r="Y55">
        <v>0.407557</v>
      </c>
      <c r="Z55">
        <v>0.41975000000000001</v>
      </c>
      <c r="AA55">
        <v>0.43226399999999998</v>
      </c>
      <c r="AB55">
        <v>0.44381999999999999</v>
      </c>
      <c r="AC55">
        <v>0.45448499999999997</v>
      </c>
      <c r="AD55">
        <v>0.46732499999999999</v>
      </c>
      <c r="AE55">
        <v>0.484232</v>
      </c>
      <c r="AF55">
        <v>0.490786</v>
      </c>
      <c r="AG55">
        <v>0.49689</v>
      </c>
      <c r="AH55">
        <v>0.50087599999999999</v>
      </c>
      <c r="AI55">
        <v>0.50423600000000002</v>
      </c>
      <c r="AJ55" s="13">
        <v>3.7999999999999999E-2</v>
      </c>
    </row>
    <row r="56" spans="1:36" x14ac:dyDescent="0.25">
      <c r="A56" t="s">
        <v>354</v>
      </c>
      <c r="B56" t="s">
        <v>380</v>
      </c>
      <c r="C56" t="s">
        <v>423</v>
      </c>
      <c r="D56" t="s">
        <v>383</v>
      </c>
      <c r="E56">
        <v>6.8979999999999996E-3</v>
      </c>
      <c r="F56">
        <v>6.9839999999999998E-3</v>
      </c>
      <c r="G56">
        <v>6.9519999999999998E-3</v>
      </c>
      <c r="H56">
        <v>6.8089999999999999E-3</v>
      </c>
      <c r="I56">
        <v>6.7499999999999999E-3</v>
      </c>
      <c r="J56">
        <v>6.5750000000000001E-3</v>
      </c>
      <c r="K56">
        <v>6.5009999999999998E-3</v>
      </c>
      <c r="L56">
        <v>6.4580000000000002E-3</v>
      </c>
      <c r="M56">
        <v>6.4479999999999997E-3</v>
      </c>
      <c r="N56">
        <v>6.43E-3</v>
      </c>
      <c r="O56">
        <v>6.4440000000000001E-3</v>
      </c>
      <c r="P56">
        <v>6.4279999999999997E-3</v>
      </c>
      <c r="Q56">
        <v>6.4070000000000004E-3</v>
      </c>
      <c r="R56">
        <v>6.4250000000000002E-3</v>
      </c>
      <c r="S56">
        <v>6.4159999999999998E-3</v>
      </c>
      <c r="T56">
        <v>6.3940000000000004E-3</v>
      </c>
      <c r="U56">
        <v>6.3709999999999999E-3</v>
      </c>
      <c r="V56">
        <v>6.3610000000000003E-3</v>
      </c>
      <c r="W56">
        <v>6.3369999999999998E-3</v>
      </c>
      <c r="X56">
        <v>6.3309999999999998E-3</v>
      </c>
      <c r="Y56">
        <v>6.3200000000000001E-3</v>
      </c>
      <c r="Z56">
        <v>6.3049999999999998E-3</v>
      </c>
      <c r="AA56">
        <v>6.2960000000000004E-3</v>
      </c>
      <c r="AB56">
        <v>6.3010000000000002E-3</v>
      </c>
      <c r="AC56">
        <v>6.2849999999999998E-3</v>
      </c>
      <c r="AD56">
        <v>6.2750000000000002E-3</v>
      </c>
      <c r="AE56">
        <v>6.2560000000000003E-3</v>
      </c>
      <c r="AF56">
        <v>6.2389999999999998E-3</v>
      </c>
      <c r="AG56">
        <v>6.2139999999999999E-3</v>
      </c>
      <c r="AH56">
        <v>6.2170000000000003E-3</v>
      </c>
      <c r="AI56">
        <v>6.1999999999999998E-3</v>
      </c>
      <c r="AJ56" s="13">
        <v>-4.0000000000000001E-3</v>
      </c>
    </row>
  </sheetData>
  <pageMargins left="0.75" right="0.75" top="1" bottom="1" header="0.5" footer="0.5"/>
  <pageSetup orientation="portrait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G11"/>
  <sheetViews>
    <sheetView zoomScale="80" zoomScaleNormal="80"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4"/>
  <sheetViews>
    <sheetView workbookViewId="0">
      <pane xSplit="4" ySplit="1" topLeftCell="E50" activePane="bottomRight" state="frozen"/>
      <selection pane="topRight" activeCell="C1" sqref="C1"/>
      <selection pane="bottomLeft" activeCell="A2" sqref="A2"/>
      <selection pane="bottomRight" activeCell="A81" sqref="A81:XFD81"/>
    </sheetView>
  </sheetViews>
  <sheetFormatPr defaultRowHeight="15" customHeight="1" x14ac:dyDescent="0.25"/>
  <cols>
    <col min="1" max="1" width="45.7109375" customWidth="1"/>
    <col min="2" max="2" width="27.42578125" customWidth="1"/>
    <col min="3" max="3" width="18.42578125" customWidth="1"/>
  </cols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214</v>
      </c>
    </row>
    <row r="10" spans="1:36" x14ac:dyDescent="0.25">
      <c r="A10" t="s">
        <v>90</v>
      </c>
    </row>
    <row r="11" spans="1:36" x14ac:dyDescent="0.25">
      <c r="A11" t="s">
        <v>91</v>
      </c>
    </row>
    <row r="12" spans="1:36" x14ac:dyDescent="0.25">
      <c r="A12" t="s">
        <v>92</v>
      </c>
    </row>
    <row r="13" spans="1:36" x14ac:dyDescent="0.25">
      <c r="A13" t="s">
        <v>93</v>
      </c>
    </row>
    <row r="14" spans="1:36" x14ac:dyDescent="0.25">
      <c r="B14" t="s">
        <v>94</v>
      </c>
      <c r="C14" t="s">
        <v>212</v>
      </c>
      <c r="D14" t="s">
        <v>213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214</v>
      </c>
    </row>
    <row r="15" spans="1:36" x14ac:dyDescent="0.25">
      <c r="A15" t="s">
        <v>13</v>
      </c>
      <c r="B15" t="s">
        <v>95</v>
      </c>
      <c r="C15" t="s">
        <v>215</v>
      </c>
      <c r="D15" t="s">
        <v>216</v>
      </c>
      <c r="E15">
        <v>13684.958008</v>
      </c>
      <c r="F15">
        <v>14333.230469</v>
      </c>
      <c r="G15">
        <v>14327.020508</v>
      </c>
      <c r="H15">
        <v>14365.350586</v>
      </c>
      <c r="I15">
        <v>14366.454102</v>
      </c>
      <c r="J15">
        <v>14341.867188</v>
      </c>
      <c r="K15">
        <v>14287.131836</v>
      </c>
      <c r="L15">
        <v>14207.238281</v>
      </c>
      <c r="M15">
        <v>14125.375</v>
      </c>
      <c r="N15">
        <v>14028.778319999999</v>
      </c>
      <c r="O15">
        <v>13931.945312</v>
      </c>
      <c r="P15">
        <v>13831.037109000001</v>
      </c>
      <c r="Q15">
        <v>13740.596680000001</v>
      </c>
      <c r="R15">
        <v>13671.220703000001</v>
      </c>
      <c r="S15">
        <v>13614.175781</v>
      </c>
      <c r="T15">
        <v>13578.902344</v>
      </c>
      <c r="U15">
        <v>13555.0625</v>
      </c>
      <c r="V15">
        <v>13533.010742</v>
      </c>
      <c r="W15">
        <v>13512.932617</v>
      </c>
      <c r="X15">
        <v>13507.697265999999</v>
      </c>
      <c r="Y15">
        <v>13519.424805000001</v>
      </c>
      <c r="Z15">
        <v>13531.685546999999</v>
      </c>
      <c r="AA15">
        <v>13551.018555000001</v>
      </c>
      <c r="AB15">
        <v>13573.044921999999</v>
      </c>
      <c r="AC15">
        <v>13591.691406</v>
      </c>
      <c r="AD15">
        <v>13608.698242</v>
      </c>
      <c r="AE15">
        <v>13631.717773</v>
      </c>
      <c r="AF15">
        <v>13650.459961</v>
      </c>
      <c r="AG15">
        <v>13676.694336</v>
      </c>
      <c r="AH15">
        <v>13706.508789</v>
      </c>
      <c r="AI15">
        <v>13736.444336</v>
      </c>
      <c r="AJ15" s="13">
        <v>0</v>
      </c>
    </row>
    <row r="16" spans="1:36" x14ac:dyDescent="0.25">
      <c r="A16" t="s">
        <v>96</v>
      </c>
      <c r="B16" t="s">
        <v>97</v>
      </c>
      <c r="C16" t="s">
        <v>217</v>
      </c>
      <c r="D16" t="s">
        <v>216</v>
      </c>
      <c r="E16" s="16">
        <v>13581.067383</v>
      </c>
      <c r="F16" s="16">
        <v>14217.864258</v>
      </c>
      <c r="G16" s="16">
        <v>14204.683594</v>
      </c>
      <c r="H16" s="16">
        <v>14234.458008</v>
      </c>
      <c r="I16" s="16">
        <v>14228.427734000001</v>
      </c>
      <c r="J16" s="16">
        <v>14196.800781</v>
      </c>
      <c r="K16" s="16">
        <v>14134.473633</v>
      </c>
      <c r="L16" s="16">
        <v>14047.195312</v>
      </c>
      <c r="M16" s="16">
        <v>13957.597656</v>
      </c>
      <c r="N16" s="16">
        <v>13853.153319999999</v>
      </c>
      <c r="O16" s="16">
        <v>13748.132812</v>
      </c>
      <c r="P16" s="16">
        <v>13637.928711</v>
      </c>
      <c r="Q16" s="16">
        <v>13537.844727</v>
      </c>
      <c r="R16" s="16">
        <v>13457.947265999999</v>
      </c>
      <c r="S16" s="16">
        <v>13389.198242</v>
      </c>
      <c r="T16" s="16">
        <v>13341.721680000001</v>
      </c>
      <c r="U16" s="16">
        <v>13304.275390999999</v>
      </c>
      <c r="V16" s="16">
        <v>13267.979492</v>
      </c>
      <c r="W16" s="16">
        <v>13232.908203000001</v>
      </c>
      <c r="X16" s="16">
        <v>13211.613281</v>
      </c>
      <c r="Y16" s="16">
        <v>13206.083984000001</v>
      </c>
      <c r="Z16" s="16">
        <v>13201.540039</v>
      </c>
      <c r="AA16" s="16">
        <v>13203.802734000001</v>
      </c>
      <c r="AB16" s="16">
        <v>13208.375</v>
      </c>
      <c r="AC16" s="16">
        <v>13209.465819999999</v>
      </c>
      <c r="AD16" s="16">
        <v>13209.275390999999</v>
      </c>
      <c r="AE16" s="16">
        <v>13214.956055000001</v>
      </c>
      <c r="AF16" s="16">
        <v>13216.332031</v>
      </c>
      <c r="AG16" s="16">
        <v>13224.988281</v>
      </c>
      <c r="AH16" s="16">
        <v>13236.755859000001</v>
      </c>
      <c r="AI16" s="16">
        <v>13248.583008</v>
      </c>
      <c r="AJ16" s="17">
        <v>-1E-3</v>
      </c>
    </row>
    <row r="17" spans="1:36" x14ac:dyDescent="0.25">
      <c r="A17" t="s">
        <v>98</v>
      </c>
      <c r="B17" t="s">
        <v>99</v>
      </c>
      <c r="C17" t="s">
        <v>218</v>
      </c>
      <c r="D17" t="s">
        <v>216</v>
      </c>
      <c r="E17" s="16">
        <v>28.416105000000002</v>
      </c>
      <c r="F17" s="16">
        <v>30.452487999999999</v>
      </c>
      <c r="G17" s="16">
        <v>29.12302</v>
      </c>
      <c r="H17" s="16">
        <v>30.393191999999999</v>
      </c>
      <c r="I17" s="16">
        <v>30.446802000000002</v>
      </c>
      <c r="J17" s="16">
        <v>30.334116000000002</v>
      </c>
      <c r="K17" s="16">
        <v>30.097528000000001</v>
      </c>
      <c r="L17" s="16">
        <v>29.617032999999999</v>
      </c>
      <c r="M17" s="16">
        <v>29.162001</v>
      </c>
      <c r="N17" s="16">
        <v>28.684045999999999</v>
      </c>
      <c r="O17" s="16">
        <v>28.238893999999998</v>
      </c>
      <c r="P17" s="16">
        <v>27.894629999999999</v>
      </c>
      <c r="Q17" s="16">
        <v>27.565693</v>
      </c>
      <c r="R17" s="16">
        <v>27.333168000000001</v>
      </c>
      <c r="S17" s="16">
        <v>27.146754999999999</v>
      </c>
      <c r="T17" s="16">
        <v>27.196278</v>
      </c>
      <c r="U17" s="16">
        <v>27.253397</v>
      </c>
      <c r="V17" s="16">
        <v>27.378733</v>
      </c>
      <c r="W17" s="16">
        <v>27.519627</v>
      </c>
      <c r="X17" s="16">
        <v>27.799347000000001</v>
      </c>
      <c r="Y17" s="16">
        <v>28.120176000000001</v>
      </c>
      <c r="Z17" s="16">
        <v>28.451086</v>
      </c>
      <c r="AA17" s="16">
        <v>28.833448000000001</v>
      </c>
      <c r="AB17" s="16">
        <v>29.209904000000002</v>
      </c>
      <c r="AC17" s="16">
        <v>29.608629000000001</v>
      </c>
      <c r="AD17" s="16">
        <v>29.940837999999999</v>
      </c>
      <c r="AE17" s="16">
        <v>30.281662000000001</v>
      </c>
      <c r="AF17" s="16">
        <v>30.746485</v>
      </c>
      <c r="AG17" s="16">
        <v>31.104911999999999</v>
      </c>
      <c r="AH17" s="16">
        <v>31.619726</v>
      </c>
      <c r="AI17" s="16">
        <v>32.097847000000002</v>
      </c>
      <c r="AJ17" s="17">
        <v>4.0000000000000001E-3</v>
      </c>
    </row>
    <row r="18" spans="1:36" x14ac:dyDescent="0.25">
      <c r="A18" t="s">
        <v>100</v>
      </c>
      <c r="B18" t="s">
        <v>101</v>
      </c>
      <c r="C18" t="s">
        <v>219</v>
      </c>
      <c r="D18" t="s">
        <v>216</v>
      </c>
      <c r="E18">
        <v>50.426529000000002</v>
      </c>
      <c r="F18">
        <v>55.278618000000002</v>
      </c>
      <c r="G18">
        <v>59.648018</v>
      </c>
      <c r="H18">
        <v>63.577545000000001</v>
      </c>
      <c r="I18">
        <v>67.135138999999995</v>
      </c>
      <c r="J18">
        <v>70.539833000000002</v>
      </c>
      <c r="K18">
        <v>73.254729999999995</v>
      </c>
      <c r="L18">
        <v>75.499329000000003</v>
      </c>
      <c r="M18">
        <v>77.760559000000001</v>
      </c>
      <c r="N18">
        <v>79.802611999999996</v>
      </c>
      <c r="O18">
        <v>81.587554999999995</v>
      </c>
      <c r="P18">
        <v>83.763419999999996</v>
      </c>
      <c r="Q18">
        <v>85.430610999999999</v>
      </c>
      <c r="R18">
        <v>87.035492000000005</v>
      </c>
      <c r="S18">
        <v>88.688346999999993</v>
      </c>
      <c r="T18">
        <v>89.765259</v>
      </c>
      <c r="U18">
        <v>91.449020000000004</v>
      </c>
      <c r="V18">
        <v>92.978592000000006</v>
      </c>
      <c r="W18">
        <v>94.431015000000002</v>
      </c>
      <c r="X18">
        <v>96.027359000000004</v>
      </c>
      <c r="Y18">
        <v>97.937484999999995</v>
      </c>
      <c r="Z18">
        <v>99.244156000000004</v>
      </c>
      <c r="AA18">
        <v>100.459625</v>
      </c>
      <c r="AB18">
        <v>101.869629</v>
      </c>
      <c r="AC18">
        <v>102.779915</v>
      </c>
      <c r="AD18">
        <v>103.659302</v>
      </c>
      <c r="AE18">
        <v>104.441498</v>
      </c>
      <c r="AF18">
        <v>105.129768</v>
      </c>
      <c r="AG18">
        <v>105.799583</v>
      </c>
      <c r="AH18">
        <v>106.436813</v>
      </c>
      <c r="AI18">
        <v>106.994308</v>
      </c>
      <c r="AJ18" s="13">
        <v>2.5000000000000001E-2</v>
      </c>
    </row>
    <row r="19" spans="1:36" x14ac:dyDescent="0.25">
      <c r="A19" t="s">
        <v>102</v>
      </c>
      <c r="B19" t="s">
        <v>103</v>
      </c>
      <c r="C19" t="s">
        <v>220</v>
      </c>
      <c r="D19" t="s">
        <v>216</v>
      </c>
      <c r="E19">
        <v>2.8876580000000001</v>
      </c>
      <c r="F19">
        <v>3.249438</v>
      </c>
      <c r="G19">
        <v>3.7518009999999999</v>
      </c>
      <c r="H19">
        <v>3.649184</v>
      </c>
      <c r="I19">
        <v>3.5984430000000001</v>
      </c>
      <c r="J19">
        <v>3.4205320000000001</v>
      </c>
      <c r="K19">
        <v>3.2782070000000001</v>
      </c>
      <c r="L19">
        <v>3.2245970000000002</v>
      </c>
      <c r="M19">
        <v>3.1288909999999999</v>
      </c>
      <c r="N19">
        <v>3.043377</v>
      </c>
      <c r="O19">
        <v>2.9301889999999999</v>
      </c>
      <c r="P19">
        <v>2.84538</v>
      </c>
      <c r="Q19">
        <v>2.8075649999999999</v>
      </c>
      <c r="R19">
        <v>2.752936</v>
      </c>
      <c r="S19">
        <v>2.8405</v>
      </c>
      <c r="T19">
        <v>2.815436</v>
      </c>
      <c r="U19">
        <v>2.7992439999999998</v>
      </c>
      <c r="V19">
        <v>2.7886660000000001</v>
      </c>
      <c r="W19">
        <v>2.7814719999999999</v>
      </c>
      <c r="X19">
        <v>2.7741880000000001</v>
      </c>
      <c r="Y19">
        <v>2.7702599999999999</v>
      </c>
      <c r="Z19">
        <v>2.7670270000000001</v>
      </c>
      <c r="AA19">
        <v>2.7622149999999999</v>
      </c>
      <c r="AB19">
        <v>2.7665829999999998</v>
      </c>
      <c r="AC19">
        <v>2.770975</v>
      </c>
      <c r="AD19">
        <v>2.797037</v>
      </c>
      <c r="AE19">
        <v>2.8022279999999999</v>
      </c>
      <c r="AF19">
        <v>2.8055469999999998</v>
      </c>
      <c r="AG19">
        <v>2.8112940000000002</v>
      </c>
      <c r="AH19">
        <v>2.815169</v>
      </c>
      <c r="AI19">
        <v>2.817088</v>
      </c>
      <c r="AJ19" s="13">
        <v>-1E-3</v>
      </c>
    </row>
    <row r="20" spans="1:36" x14ac:dyDescent="0.25">
      <c r="A20" t="s">
        <v>104</v>
      </c>
      <c r="B20" t="s">
        <v>105</v>
      </c>
      <c r="C20" t="s">
        <v>221</v>
      </c>
      <c r="D20" t="s">
        <v>216</v>
      </c>
      <c r="E20">
        <v>2.8460239999999999</v>
      </c>
      <c r="F20">
        <v>2.942285</v>
      </c>
      <c r="G20">
        <v>2.906129</v>
      </c>
      <c r="H20">
        <v>2.7762959999999999</v>
      </c>
      <c r="I20">
        <v>2.6019130000000001</v>
      </c>
      <c r="J20">
        <v>2.458434</v>
      </c>
      <c r="K20">
        <v>2.350368</v>
      </c>
      <c r="L20">
        <v>2.277949</v>
      </c>
      <c r="M20">
        <v>2.1911330000000002</v>
      </c>
      <c r="N20">
        <v>2.1228159999999998</v>
      </c>
      <c r="O20">
        <v>2.0687829999999998</v>
      </c>
      <c r="P20">
        <v>1.995096</v>
      </c>
      <c r="Q20">
        <v>1.9469259999999999</v>
      </c>
      <c r="R20">
        <v>1.892876</v>
      </c>
      <c r="S20">
        <v>1.888577</v>
      </c>
      <c r="T20">
        <v>1.8682019999999999</v>
      </c>
      <c r="U20">
        <v>1.864922</v>
      </c>
      <c r="V20">
        <v>1.866992</v>
      </c>
      <c r="W20">
        <v>1.880039</v>
      </c>
      <c r="X20">
        <v>1.8920090000000001</v>
      </c>
      <c r="Y20">
        <v>1.913627</v>
      </c>
      <c r="Z20">
        <v>1.9353180000000001</v>
      </c>
      <c r="AA20">
        <v>1.9528730000000001</v>
      </c>
      <c r="AB20">
        <v>1.9922340000000001</v>
      </c>
      <c r="AC20">
        <v>2.030545</v>
      </c>
      <c r="AD20">
        <v>2.0790199999999999</v>
      </c>
      <c r="AE20">
        <v>2.1173850000000001</v>
      </c>
      <c r="AF20">
        <v>2.158455</v>
      </c>
      <c r="AG20">
        <v>2.199376</v>
      </c>
      <c r="AH20">
        <v>2.2472319999999999</v>
      </c>
      <c r="AI20">
        <v>2.2952159999999999</v>
      </c>
      <c r="AJ20" s="13">
        <v>-7.0000000000000001E-3</v>
      </c>
    </row>
    <row r="21" spans="1:36" x14ac:dyDescent="0.25">
      <c r="A21" t="s">
        <v>106</v>
      </c>
      <c r="B21" t="s">
        <v>107</v>
      </c>
      <c r="C21" t="s">
        <v>222</v>
      </c>
      <c r="D21" t="s">
        <v>216</v>
      </c>
      <c r="E21">
        <v>19.048065000000001</v>
      </c>
      <c r="F21">
        <v>23.163214</v>
      </c>
      <c r="G21">
        <v>26.624207999999999</v>
      </c>
      <c r="H21">
        <v>30.209983999999999</v>
      </c>
      <c r="I21">
        <v>33.955193000000001</v>
      </c>
      <c r="J21">
        <v>38.020606999999998</v>
      </c>
      <c r="K21">
        <v>43.378608999999997</v>
      </c>
      <c r="L21">
        <v>49.120522000000001</v>
      </c>
      <c r="M21">
        <v>55.223838999999998</v>
      </c>
      <c r="N21">
        <v>61.653530000000003</v>
      </c>
      <c r="O21">
        <v>68.657272000000006</v>
      </c>
      <c r="P21">
        <v>76.269974000000005</v>
      </c>
      <c r="Q21">
        <v>84.650574000000006</v>
      </c>
      <c r="R21">
        <v>93.897057000000004</v>
      </c>
      <c r="S21">
        <v>104.038223</v>
      </c>
      <c r="T21">
        <v>115.143173</v>
      </c>
      <c r="U21">
        <v>127.009399</v>
      </c>
      <c r="V21">
        <v>139.58419799999999</v>
      </c>
      <c r="W21">
        <v>152.95469700000001</v>
      </c>
      <c r="X21">
        <v>167.10630800000001</v>
      </c>
      <c r="Y21">
        <v>182.08419799999999</v>
      </c>
      <c r="Z21">
        <v>197.20474200000001</v>
      </c>
      <c r="AA21">
        <v>212.634918</v>
      </c>
      <c r="AB21">
        <v>228.20642100000001</v>
      </c>
      <c r="AC21">
        <v>244.38149999999999</v>
      </c>
      <c r="AD21">
        <v>260.26431300000002</v>
      </c>
      <c r="AE21">
        <v>276.40811200000002</v>
      </c>
      <c r="AF21">
        <v>292.54785199999998</v>
      </c>
      <c r="AG21">
        <v>309.02200299999998</v>
      </c>
      <c r="AH21">
        <v>325.83712800000001</v>
      </c>
      <c r="AI21">
        <v>342.83294699999999</v>
      </c>
      <c r="AJ21" s="13">
        <v>0.10100000000000001</v>
      </c>
    </row>
    <row r="22" spans="1:36" x14ac:dyDescent="0.25">
      <c r="A22" t="s">
        <v>108</v>
      </c>
      <c r="B22" t="s">
        <v>109</v>
      </c>
      <c r="C22" t="s">
        <v>223</v>
      </c>
      <c r="D22" t="s">
        <v>216</v>
      </c>
      <c r="E22">
        <v>0.26691700000000002</v>
      </c>
      <c r="F22">
        <v>0.281279</v>
      </c>
      <c r="G22">
        <v>0.28363500000000003</v>
      </c>
      <c r="H22">
        <v>0.28641</v>
      </c>
      <c r="I22">
        <v>0.28925000000000001</v>
      </c>
      <c r="J22">
        <v>0.29318499999999997</v>
      </c>
      <c r="K22">
        <v>0.297653</v>
      </c>
      <c r="L22">
        <v>0.303392</v>
      </c>
      <c r="M22">
        <v>0.31060399999999999</v>
      </c>
      <c r="N22">
        <v>0.31899899999999998</v>
      </c>
      <c r="O22">
        <v>0.328932</v>
      </c>
      <c r="P22">
        <v>0.33967999999999998</v>
      </c>
      <c r="Q22">
        <v>0.350136</v>
      </c>
      <c r="R22">
        <v>0.36205599999999999</v>
      </c>
      <c r="S22">
        <v>0.37512200000000001</v>
      </c>
      <c r="T22">
        <v>0.39176800000000001</v>
      </c>
      <c r="U22">
        <v>0.411215</v>
      </c>
      <c r="V22">
        <v>0.433755</v>
      </c>
      <c r="W22">
        <v>0.45777299999999999</v>
      </c>
      <c r="X22">
        <v>0.48405199999999998</v>
      </c>
      <c r="Y22">
        <v>0.51421399999999995</v>
      </c>
      <c r="Z22">
        <v>0.54249199999999997</v>
      </c>
      <c r="AA22">
        <v>0.572403</v>
      </c>
      <c r="AB22">
        <v>0.62502899999999995</v>
      </c>
      <c r="AC22">
        <v>0.65385300000000002</v>
      </c>
      <c r="AD22">
        <v>0.68291999999999997</v>
      </c>
      <c r="AE22">
        <v>0.71187400000000001</v>
      </c>
      <c r="AF22">
        <v>0.74023899999999998</v>
      </c>
      <c r="AG22">
        <v>0.76863499999999996</v>
      </c>
      <c r="AH22">
        <v>0.79676400000000003</v>
      </c>
      <c r="AI22">
        <v>0.82453799999999999</v>
      </c>
      <c r="AJ22" s="13">
        <v>3.7999999999999999E-2</v>
      </c>
    </row>
    <row r="23" spans="1:36" x14ac:dyDescent="0.25">
      <c r="A23" t="s">
        <v>110</v>
      </c>
      <c r="B23" t="s">
        <v>111</v>
      </c>
      <c r="C23" t="s">
        <v>224</v>
      </c>
      <c r="D23" t="s">
        <v>216</v>
      </c>
      <c r="E23">
        <v>800.46844499999997</v>
      </c>
      <c r="F23">
        <v>824.44287099999997</v>
      </c>
      <c r="G23">
        <v>837.03448500000002</v>
      </c>
      <c r="H23">
        <v>842.58715800000004</v>
      </c>
      <c r="I23">
        <v>850.85540800000001</v>
      </c>
      <c r="J23">
        <v>861.80676300000005</v>
      </c>
      <c r="K23">
        <v>867.01757799999996</v>
      </c>
      <c r="L23">
        <v>868.09570299999996</v>
      </c>
      <c r="M23">
        <v>868.55914299999995</v>
      </c>
      <c r="N23">
        <v>867.97937000000002</v>
      </c>
      <c r="O23">
        <v>868.10290499999996</v>
      </c>
      <c r="P23">
        <v>868.92138699999998</v>
      </c>
      <c r="Q23">
        <v>871.48571800000002</v>
      </c>
      <c r="R23">
        <v>874.87817399999994</v>
      </c>
      <c r="S23">
        <v>880.34075900000005</v>
      </c>
      <c r="T23">
        <v>888.35675000000003</v>
      </c>
      <c r="U23">
        <v>896.40917999999999</v>
      </c>
      <c r="V23">
        <v>904.37646500000005</v>
      </c>
      <c r="W23">
        <v>912.86682099999996</v>
      </c>
      <c r="X23">
        <v>922.17767300000003</v>
      </c>
      <c r="Y23">
        <v>931.78533900000002</v>
      </c>
      <c r="Z23">
        <v>942.59997599999997</v>
      </c>
      <c r="AA23">
        <v>953.13622999999995</v>
      </c>
      <c r="AB23">
        <v>964.98138400000005</v>
      </c>
      <c r="AC23">
        <v>975.74395800000002</v>
      </c>
      <c r="AD23">
        <v>986.94171100000005</v>
      </c>
      <c r="AE23">
        <v>999.06481900000006</v>
      </c>
      <c r="AF23">
        <v>1008.502197</v>
      </c>
      <c r="AG23">
        <v>1019.157288</v>
      </c>
      <c r="AH23">
        <v>1031.172607</v>
      </c>
      <c r="AI23">
        <v>1043.7615969999999</v>
      </c>
      <c r="AJ23" s="13">
        <v>8.9999999999999993E-3</v>
      </c>
    </row>
    <row r="24" spans="1:36" x14ac:dyDescent="0.25">
      <c r="A24" t="s">
        <v>96</v>
      </c>
      <c r="B24" t="s">
        <v>112</v>
      </c>
      <c r="C24" t="s">
        <v>225</v>
      </c>
      <c r="D24" t="s">
        <v>216</v>
      </c>
      <c r="E24">
        <v>537.63922100000002</v>
      </c>
      <c r="F24">
        <v>549.02124000000003</v>
      </c>
      <c r="G24">
        <v>553.43701199999998</v>
      </c>
      <c r="H24">
        <v>552.53918499999997</v>
      </c>
      <c r="I24">
        <v>553.84985400000005</v>
      </c>
      <c r="J24">
        <v>558.09789999999998</v>
      </c>
      <c r="K24">
        <v>559.31756600000006</v>
      </c>
      <c r="L24">
        <v>558.517517</v>
      </c>
      <c r="M24">
        <v>558.05004899999994</v>
      </c>
      <c r="N24">
        <v>557.38470500000005</v>
      </c>
      <c r="O24">
        <v>557.66980000000001</v>
      </c>
      <c r="P24">
        <v>558.68780500000003</v>
      </c>
      <c r="Q24">
        <v>560.915527</v>
      </c>
      <c r="R24">
        <v>564.06213400000001</v>
      </c>
      <c r="S24">
        <v>568.70306400000004</v>
      </c>
      <c r="T24">
        <v>575.10583499999996</v>
      </c>
      <c r="U24">
        <v>581.67926</v>
      </c>
      <c r="V24">
        <v>588.69189500000005</v>
      </c>
      <c r="W24">
        <v>596.10601799999995</v>
      </c>
      <c r="X24">
        <v>603.82745399999999</v>
      </c>
      <c r="Y24">
        <v>611.60070800000005</v>
      </c>
      <c r="Z24">
        <v>619.91455099999996</v>
      </c>
      <c r="AA24">
        <v>628.06671100000005</v>
      </c>
      <c r="AB24">
        <v>636.52404799999999</v>
      </c>
      <c r="AC24">
        <v>643.84399399999995</v>
      </c>
      <c r="AD24">
        <v>651.473389</v>
      </c>
      <c r="AE24">
        <v>659.53594999999996</v>
      </c>
      <c r="AF24">
        <v>666.22131300000001</v>
      </c>
      <c r="AG24">
        <v>674.02703899999995</v>
      </c>
      <c r="AH24">
        <v>683.00885000000005</v>
      </c>
      <c r="AI24">
        <v>692.90338099999997</v>
      </c>
      <c r="AJ24" s="13">
        <v>8.0000000000000002E-3</v>
      </c>
    </row>
    <row r="25" spans="1:36" x14ac:dyDescent="0.25">
      <c r="A25" t="s">
        <v>98</v>
      </c>
      <c r="B25" t="s">
        <v>113</v>
      </c>
      <c r="C25" t="s">
        <v>226</v>
      </c>
      <c r="D25" t="s">
        <v>216</v>
      </c>
      <c r="E25">
        <v>5.2456569999999996</v>
      </c>
      <c r="F25">
        <v>5.8347720000000001</v>
      </c>
      <c r="G25">
        <v>5.8744160000000001</v>
      </c>
      <c r="H25">
        <v>6.3702230000000002</v>
      </c>
      <c r="I25">
        <v>6.6377030000000001</v>
      </c>
      <c r="J25">
        <v>6.9394260000000001</v>
      </c>
      <c r="K25">
        <v>7.1700850000000003</v>
      </c>
      <c r="L25">
        <v>7.3397119999999996</v>
      </c>
      <c r="M25">
        <v>7.5242950000000004</v>
      </c>
      <c r="N25">
        <v>7.7174449999999997</v>
      </c>
      <c r="O25">
        <v>7.9389349999999999</v>
      </c>
      <c r="P25">
        <v>8.2162860000000002</v>
      </c>
      <c r="Q25">
        <v>8.5175630000000009</v>
      </c>
      <c r="R25">
        <v>8.8596970000000006</v>
      </c>
      <c r="S25">
        <v>9.2366349999999997</v>
      </c>
      <c r="T25">
        <v>9.7237449999999992</v>
      </c>
      <c r="U25">
        <v>10.218408999999999</v>
      </c>
      <c r="V25">
        <v>10.745862000000001</v>
      </c>
      <c r="W25">
        <v>11.303436</v>
      </c>
      <c r="X25">
        <v>11.93037</v>
      </c>
      <c r="Y25">
        <v>12.580648</v>
      </c>
      <c r="Z25">
        <v>13.270923</v>
      </c>
      <c r="AA25">
        <v>14.003905</v>
      </c>
      <c r="AB25">
        <v>14.763724</v>
      </c>
      <c r="AC25">
        <v>15.540169000000001</v>
      </c>
      <c r="AD25">
        <v>16.319386000000002</v>
      </c>
      <c r="AE25">
        <v>17.122737999999998</v>
      </c>
      <c r="AF25">
        <v>18.008801999999999</v>
      </c>
      <c r="AG25">
        <v>18.885925</v>
      </c>
      <c r="AH25">
        <v>19.919947000000001</v>
      </c>
      <c r="AI25">
        <v>20.988636</v>
      </c>
      <c r="AJ25" s="13">
        <v>4.7E-2</v>
      </c>
    </row>
    <row r="26" spans="1:36" x14ac:dyDescent="0.25">
      <c r="A26" t="s">
        <v>100</v>
      </c>
      <c r="B26" t="s">
        <v>114</v>
      </c>
      <c r="C26" t="s">
        <v>227</v>
      </c>
      <c r="D26" t="s">
        <v>216</v>
      </c>
      <c r="E26">
        <v>256.50799599999999</v>
      </c>
      <c r="F26">
        <v>268.36325099999999</v>
      </c>
      <c r="G26">
        <v>276.36746199999999</v>
      </c>
      <c r="H26">
        <v>282.16262799999998</v>
      </c>
      <c r="I26">
        <v>288.69039900000001</v>
      </c>
      <c r="J26">
        <v>294.96228000000002</v>
      </c>
      <c r="K26">
        <v>298.63311800000002</v>
      </c>
      <c r="L26">
        <v>300.27829000000003</v>
      </c>
      <c r="M26">
        <v>300.96469100000002</v>
      </c>
      <c r="N26">
        <v>300.79840100000001</v>
      </c>
      <c r="O26">
        <v>300.355682</v>
      </c>
      <c r="P26">
        <v>299.81741299999999</v>
      </c>
      <c r="Q26">
        <v>299.785461</v>
      </c>
      <c r="R26">
        <v>299.61514299999999</v>
      </c>
      <c r="S26">
        <v>299.97805799999998</v>
      </c>
      <c r="T26">
        <v>301.01364100000001</v>
      </c>
      <c r="U26">
        <v>301.90744000000001</v>
      </c>
      <c r="V26">
        <v>302.24499500000002</v>
      </c>
      <c r="W26">
        <v>302.669983</v>
      </c>
      <c r="X26">
        <v>303.53326399999997</v>
      </c>
      <c r="Y26">
        <v>304.61309799999998</v>
      </c>
      <c r="Z26">
        <v>306.31280500000003</v>
      </c>
      <c r="AA26">
        <v>307.84912100000003</v>
      </c>
      <c r="AB26">
        <v>310.35732999999999</v>
      </c>
      <c r="AC26">
        <v>312.90499899999998</v>
      </c>
      <c r="AD26">
        <v>315.569275</v>
      </c>
      <c r="AE26">
        <v>318.69903599999998</v>
      </c>
      <c r="AF26">
        <v>320.44229100000001</v>
      </c>
      <c r="AG26">
        <v>322.28066999999999</v>
      </c>
      <c r="AH26">
        <v>324.13403299999999</v>
      </c>
      <c r="AI26">
        <v>325.60376000000002</v>
      </c>
      <c r="AJ26" s="13">
        <v>8.0000000000000002E-3</v>
      </c>
    </row>
    <row r="27" spans="1:36" x14ac:dyDescent="0.25">
      <c r="A27" t="s">
        <v>104</v>
      </c>
      <c r="B27" t="s">
        <v>115</v>
      </c>
      <c r="C27" t="s">
        <v>228</v>
      </c>
      <c r="D27" t="s">
        <v>216</v>
      </c>
      <c r="E27">
        <v>0.192105</v>
      </c>
      <c r="F27">
        <v>0.29223399999999999</v>
      </c>
      <c r="G27">
        <v>0.39640599999999998</v>
      </c>
      <c r="H27">
        <v>0.49686399999999997</v>
      </c>
      <c r="I27">
        <v>0.59764300000000004</v>
      </c>
      <c r="J27">
        <v>0.69263699999999995</v>
      </c>
      <c r="K27">
        <v>0.75776600000000005</v>
      </c>
      <c r="L27">
        <v>0.817137</v>
      </c>
      <c r="M27">
        <v>0.87367600000000001</v>
      </c>
      <c r="N27">
        <v>0.92818299999999998</v>
      </c>
      <c r="O27">
        <v>0.98147499999999999</v>
      </c>
      <c r="P27">
        <v>1.034705</v>
      </c>
      <c r="Q27">
        <v>1.0889310000000001</v>
      </c>
      <c r="R27">
        <v>1.1440490000000001</v>
      </c>
      <c r="S27">
        <v>1.2017450000000001</v>
      </c>
      <c r="T27">
        <v>1.262772</v>
      </c>
      <c r="U27">
        <v>1.3235490000000001</v>
      </c>
      <c r="V27">
        <v>1.3833040000000001</v>
      </c>
      <c r="W27">
        <v>1.444769</v>
      </c>
      <c r="X27">
        <v>1.5089030000000001</v>
      </c>
      <c r="Y27">
        <v>1.575359</v>
      </c>
      <c r="Z27">
        <v>1.6450910000000001</v>
      </c>
      <c r="AA27">
        <v>1.7170179999999999</v>
      </c>
      <c r="AB27">
        <v>1.7917050000000001</v>
      </c>
      <c r="AC27">
        <v>1.865988</v>
      </c>
      <c r="AD27">
        <v>1.9443269999999999</v>
      </c>
      <c r="AE27">
        <v>2.0249069999999998</v>
      </c>
      <c r="AF27">
        <v>2.1050390000000001</v>
      </c>
      <c r="AG27">
        <v>2.1912129999999999</v>
      </c>
      <c r="AH27">
        <v>2.2839839999999998</v>
      </c>
      <c r="AI27">
        <v>2.3814799999999998</v>
      </c>
      <c r="AJ27" s="13">
        <v>8.7999999999999995E-2</v>
      </c>
    </row>
    <row r="28" spans="1:36" x14ac:dyDescent="0.25">
      <c r="A28" t="s">
        <v>102</v>
      </c>
      <c r="B28" t="s">
        <v>116</v>
      </c>
      <c r="C28" t="s">
        <v>229</v>
      </c>
      <c r="D28" t="s">
        <v>216</v>
      </c>
      <c r="E28">
        <v>0.83304999999999996</v>
      </c>
      <c r="F28">
        <v>0.82433900000000004</v>
      </c>
      <c r="G28">
        <v>0.79371999999999998</v>
      </c>
      <c r="H28">
        <v>0.79584600000000005</v>
      </c>
      <c r="I28">
        <v>0.800064</v>
      </c>
      <c r="J28">
        <v>0.78015299999999999</v>
      </c>
      <c r="K28">
        <v>0.75205699999999998</v>
      </c>
      <c r="L28">
        <v>0.72183799999999998</v>
      </c>
      <c r="M28">
        <v>0.69256300000000004</v>
      </c>
      <c r="N28">
        <v>0.66511299999999995</v>
      </c>
      <c r="O28">
        <v>0.64065799999999995</v>
      </c>
      <c r="P28">
        <v>0.618394</v>
      </c>
      <c r="Q28">
        <v>0.60091600000000001</v>
      </c>
      <c r="R28">
        <v>0.58860100000000004</v>
      </c>
      <c r="S28">
        <v>0.57993099999999997</v>
      </c>
      <c r="T28">
        <v>0.57467699999999999</v>
      </c>
      <c r="U28">
        <v>0.56971400000000005</v>
      </c>
      <c r="V28">
        <v>0.56497900000000001</v>
      </c>
      <c r="W28">
        <v>0.56135900000000005</v>
      </c>
      <c r="X28">
        <v>0.55950900000000003</v>
      </c>
      <c r="Y28">
        <v>0.55890099999999998</v>
      </c>
      <c r="Z28">
        <v>0.55955299999999997</v>
      </c>
      <c r="AA28">
        <v>0.560747</v>
      </c>
      <c r="AB28">
        <v>0.562558</v>
      </c>
      <c r="AC28">
        <v>0.56375600000000003</v>
      </c>
      <c r="AD28">
        <v>0.56520400000000004</v>
      </c>
      <c r="AE28">
        <v>0.56584100000000004</v>
      </c>
      <c r="AF28">
        <v>0.56259099999999995</v>
      </c>
      <c r="AG28">
        <v>0.561025</v>
      </c>
      <c r="AH28">
        <v>0.56171499999999996</v>
      </c>
      <c r="AI28">
        <v>0.56519200000000003</v>
      </c>
      <c r="AJ28" s="13">
        <v>-1.2999999999999999E-2</v>
      </c>
    </row>
    <row r="29" spans="1:36" x14ac:dyDescent="0.25">
      <c r="A29" t="s">
        <v>106</v>
      </c>
      <c r="B29" t="s">
        <v>117</v>
      </c>
      <c r="C29" t="s">
        <v>230</v>
      </c>
      <c r="D29" t="s">
        <v>216</v>
      </c>
      <c r="E29">
        <v>5.0416999999999997E-2</v>
      </c>
      <c r="F29">
        <v>0.10702200000000001</v>
      </c>
      <c r="G29">
        <v>0.16552</v>
      </c>
      <c r="H29">
        <v>0.222413</v>
      </c>
      <c r="I29">
        <v>0.27969899999999998</v>
      </c>
      <c r="J29">
        <v>0.334366</v>
      </c>
      <c r="K29">
        <v>0.386959</v>
      </c>
      <c r="L29">
        <v>0.421211</v>
      </c>
      <c r="M29">
        <v>0.45386399999999999</v>
      </c>
      <c r="N29">
        <v>0.48552299999999998</v>
      </c>
      <c r="O29">
        <v>0.51627199999999995</v>
      </c>
      <c r="P29">
        <v>0.546678</v>
      </c>
      <c r="Q29">
        <v>0.57735000000000003</v>
      </c>
      <c r="R29">
        <v>0.60856699999999997</v>
      </c>
      <c r="S29">
        <v>0.641293</v>
      </c>
      <c r="T29">
        <v>0.67604299999999995</v>
      </c>
      <c r="U29">
        <v>0.71087100000000003</v>
      </c>
      <c r="V29">
        <v>0.74543700000000002</v>
      </c>
      <c r="W29">
        <v>0.78125699999999998</v>
      </c>
      <c r="X29">
        <v>0.81818599999999997</v>
      </c>
      <c r="Y29">
        <v>0.85662000000000005</v>
      </c>
      <c r="Z29">
        <v>0.89702199999999999</v>
      </c>
      <c r="AA29">
        <v>0.93874800000000003</v>
      </c>
      <c r="AB29">
        <v>0.982039</v>
      </c>
      <c r="AC29">
        <v>1.025013</v>
      </c>
      <c r="AD29">
        <v>1.070122</v>
      </c>
      <c r="AE29">
        <v>1.116352</v>
      </c>
      <c r="AF29">
        <v>1.162229</v>
      </c>
      <c r="AG29">
        <v>1.211357</v>
      </c>
      <c r="AH29">
        <v>1.264043</v>
      </c>
      <c r="AI29">
        <v>1.3192740000000001</v>
      </c>
      <c r="AJ29" s="13">
        <v>0.115</v>
      </c>
    </row>
    <row r="30" spans="1:36" x14ac:dyDescent="0.25">
      <c r="A30" t="s">
        <v>108</v>
      </c>
      <c r="B30" t="s">
        <v>118</v>
      </c>
      <c r="C30" t="s">
        <v>231</v>
      </c>
      <c r="D30" t="s">
        <v>216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t="s">
        <v>6</v>
      </c>
    </row>
    <row r="31" spans="1:36" x14ac:dyDescent="0.25">
      <c r="A31" t="s">
        <v>119</v>
      </c>
      <c r="B31" t="s">
        <v>120</v>
      </c>
      <c r="C31" t="s">
        <v>232</v>
      </c>
      <c r="D31" t="s">
        <v>216</v>
      </c>
      <c r="E31">
        <v>5217.8579099999997</v>
      </c>
      <c r="F31">
        <v>5322.7705079999996</v>
      </c>
      <c r="G31">
        <v>5462.2485349999997</v>
      </c>
      <c r="H31">
        <v>5509.6767579999996</v>
      </c>
      <c r="I31">
        <v>5566.1889650000003</v>
      </c>
      <c r="J31">
        <v>5614.4272460000002</v>
      </c>
      <c r="K31">
        <v>5611.2626950000003</v>
      </c>
      <c r="L31">
        <v>5579.9858400000003</v>
      </c>
      <c r="M31">
        <v>5546.2661129999997</v>
      </c>
      <c r="N31">
        <v>5504.2885740000002</v>
      </c>
      <c r="O31">
        <v>5469.7138670000004</v>
      </c>
      <c r="P31">
        <v>5438.3930659999996</v>
      </c>
      <c r="Q31">
        <v>5413.3027339999999</v>
      </c>
      <c r="R31">
        <v>5386.6938479999999</v>
      </c>
      <c r="S31">
        <v>5378.1445309999999</v>
      </c>
      <c r="T31">
        <v>5393.2597660000001</v>
      </c>
      <c r="U31">
        <v>5407.6289059999999</v>
      </c>
      <c r="V31">
        <v>5423.5874020000001</v>
      </c>
      <c r="W31">
        <v>5448.640625</v>
      </c>
      <c r="X31">
        <v>5481.9282229999999</v>
      </c>
      <c r="Y31">
        <v>5512.1762699999999</v>
      </c>
      <c r="Z31">
        <v>5555.0854490000002</v>
      </c>
      <c r="AA31">
        <v>5607.7851559999999</v>
      </c>
      <c r="AB31">
        <v>5675.5952150000003</v>
      </c>
      <c r="AC31">
        <v>5732.5224609999996</v>
      </c>
      <c r="AD31">
        <v>5793.8344729999999</v>
      </c>
      <c r="AE31">
        <v>5843.8735349999997</v>
      </c>
      <c r="AF31">
        <v>5892.3432620000003</v>
      </c>
      <c r="AG31">
        <v>5949.0991210000002</v>
      </c>
      <c r="AH31">
        <v>6010.8964839999999</v>
      </c>
      <c r="AI31">
        <v>6080.2001950000003</v>
      </c>
      <c r="AJ31" s="13">
        <v>5.0000000000000001E-3</v>
      </c>
    </row>
    <row r="32" spans="1:36" x14ac:dyDescent="0.25">
      <c r="A32" t="s">
        <v>121</v>
      </c>
      <c r="B32" t="s">
        <v>122</v>
      </c>
      <c r="C32" t="s">
        <v>233</v>
      </c>
      <c r="D32" t="s">
        <v>216</v>
      </c>
      <c r="E32">
        <v>519.87561000000005</v>
      </c>
      <c r="F32">
        <v>529.23260500000004</v>
      </c>
      <c r="G32">
        <v>540.165344</v>
      </c>
      <c r="H32">
        <v>540.77050799999995</v>
      </c>
      <c r="I32">
        <v>542.62872300000004</v>
      </c>
      <c r="J32">
        <v>544.21569799999997</v>
      </c>
      <c r="K32">
        <v>543.74902299999997</v>
      </c>
      <c r="L32">
        <v>544.12011700000005</v>
      </c>
      <c r="M32">
        <v>547.58233600000005</v>
      </c>
      <c r="N32">
        <v>552.57281499999999</v>
      </c>
      <c r="O32">
        <v>559.446777</v>
      </c>
      <c r="P32">
        <v>566.91583300000002</v>
      </c>
      <c r="Q32">
        <v>575.57440199999996</v>
      </c>
      <c r="R32">
        <v>583.792236</v>
      </c>
      <c r="S32">
        <v>593.55694600000004</v>
      </c>
      <c r="T32">
        <v>605.24218800000006</v>
      </c>
      <c r="U32">
        <v>616.28076199999998</v>
      </c>
      <c r="V32">
        <v>628.21258499999999</v>
      </c>
      <c r="W32">
        <v>641.262878</v>
      </c>
      <c r="X32">
        <v>656.00720200000001</v>
      </c>
      <c r="Y32">
        <v>670.159851</v>
      </c>
      <c r="Z32">
        <v>686.49145499999997</v>
      </c>
      <c r="AA32">
        <v>704.27886999999998</v>
      </c>
      <c r="AB32">
        <v>724.47454800000003</v>
      </c>
      <c r="AC32">
        <v>743.81957999999997</v>
      </c>
      <c r="AD32">
        <v>764.26391599999999</v>
      </c>
      <c r="AE32">
        <v>783.86206100000004</v>
      </c>
      <c r="AF32">
        <v>804.17108199999996</v>
      </c>
      <c r="AG32">
        <v>826.54040499999996</v>
      </c>
      <c r="AH32">
        <v>849.913635</v>
      </c>
      <c r="AI32">
        <v>874.74041699999998</v>
      </c>
      <c r="AJ32" s="13">
        <v>1.7000000000000001E-2</v>
      </c>
    </row>
    <row r="33" spans="1:36" x14ac:dyDescent="0.25">
      <c r="A33" t="s">
        <v>100</v>
      </c>
      <c r="B33" t="s">
        <v>123</v>
      </c>
      <c r="C33" t="s">
        <v>234</v>
      </c>
      <c r="D33" t="s">
        <v>216</v>
      </c>
      <c r="E33">
        <v>4646.5361329999996</v>
      </c>
      <c r="F33">
        <v>4739.6054690000001</v>
      </c>
      <c r="G33">
        <v>4865.951172</v>
      </c>
      <c r="H33">
        <v>4911.9003910000001</v>
      </c>
      <c r="I33">
        <v>4966.1875</v>
      </c>
      <c r="J33">
        <v>5012.8623049999997</v>
      </c>
      <c r="K33">
        <v>5010.8217770000001</v>
      </c>
      <c r="L33">
        <v>4980.1049800000001</v>
      </c>
      <c r="M33">
        <v>4943.7983400000003</v>
      </c>
      <c r="N33">
        <v>4897.6889650000003</v>
      </c>
      <c r="O33">
        <v>4856.9160160000001</v>
      </c>
      <c r="P33">
        <v>4818.6059569999998</v>
      </c>
      <c r="Q33">
        <v>4785.0429690000001</v>
      </c>
      <c r="R33">
        <v>4750.1127930000002</v>
      </c>
      <c r="S33">
        <v>4731.2397460000002</v>
      </c>
      <c r="T33">
        <v>4733.5834960000002</v>
      </c>
      <c r="U33">
        <v>4735.59375</v>
      </c>
      <c r="V33">
        <v>4738.0102539999998</v>
      </c>
      <c r="W33">
        <v>4748.064453</v>
      </c>
      <c r="X33">
        <v>4764.2885740000002</v>
      </c>
      <c r="Y33">
        <v>4777.7441410000001</v>
      </c>
      <c r="Z33">
        <v>4801.158203</v>
      </c>
      <c r="AA33">
        <v>4832.4248049999997</v>
      </c>
      <c r="AB33">
        <v>4875.8496089999999</v>
      </c>
      <c r="AC33">
        <v>4908.9760740000002</v>
      </c>
      <c r="AD33">
        <v>4944.8642579999996</v>
      </c>
      <c r="AE33">
        <v>4969.9628910000001</v>
      </c>
      <c r="AF33">
        <v>4992.263672</v>
      </c>
      <c r="AG33">
        <v>5020.248047</v>
      </c>
      <c r="AH33">
        <v>5051.4741210000002</v>
      </c>
      <c r="AI33">
        <v>5087.9804690000001</v>
      </c>
      <c r="AJ33" s="13">
        <v>3.0000000000000001E-3</v>
      </c>
    </row>
    <row r="34" spans="1:36" x14ac:dyDescent="0.25">
      <c r="A34" t="s">
        <v>102</v>
      </c>
      <c r="B34" t="s">
        <v>124</v>
      </c>
      <c r="C34" t="s">
        <v>235</v>
      </c>
      <c r="D34" t="s">
        <v>216</v>
      </c>
      <c r="E34">
        <v>47.953029999999998</v>
      </c>
      <c r="F34">
        <v>49.845165000000001</v>
      </c>
      <c r="G34">
        <v>51.532195999999999</v>
      </c>
      <c r="H34">
        <v>51.778046000000003</v>
      </c>
      <c r="I34">
        <v>51.581305999999998</v>
      </c>
      <c r="J34">
        <v>51.004958999999999</v>
      </c>
      <c r="K34">
        <v>49.846724999999999</v>
      </c>
      <c r="L34">
        <v>48.452606000000003</v>
      </c>
      <c r="M34">
        <v>47.096375000000002</v>
      </c>
      <c r="N34">
        <v>45.747570000000003</v>
      </c>
      <c r="O34">
        <v>44.559382999999997</v>
      </c>
      <c r="P34">
        <v>43.536999000000002</v>
      </c>
      <c r="Q34">
        <v>42.794006000000003</v>
      </c>
      <c r="R34">
        <v>42.331425000000003</v>
      </c>
      <c r="S34">
        <v>42.288651000000002</v>
      </c>
      <c r="T34">
        <v>42.702831000000003</v>
      </c>
      <c r="U34">
        <v>43.356659000000001</v>
      </c>
      <c r="V34">
        <v>44.278357999999997</v>
      </c>
      <c r="W34">
        <v>45.496890999999998</v>
      </c>
      <c r="X34">
        <v>47.027118999999999</v>
      </c>
      <c r="Y34">
        <v>48.864620000000002</v>
      </c>
      <c r="Z34">
        <v>51.153294000000002</v>
      </c>
      <c r="AA34">
        <v>53.854602999999997</v>
      </c>
      <c r="AB34">
        <v>57.028568</v>
      </c>
      <c r="AC34">
        <v>60.461334000000001</v>
      </c>
      <c r="AD34">
        <v>64.378844999999998</v>
      </c>
      <c r="AE34">
        <v>68.65213</v>
      </c>
      <c r="AF34">
        <v>73.334320000000005</v>
      </c>
      <c r="AG34">
        <v>78.528098999999997</v>
      </c>
      <c r="AH34">
        <v>84.369026000000005</v>
      </c>
      <c r="AI34">
        <v>90.907668999999999</v>
      </c>
      <c r="AJ34" s="13">
        <v>2.1999999999999999E-2</v>
      </c>
    </row>
    <row r="35" spans="1:36" x14ac:dyDescent="0.25">
      <c r="A35" t="s">
        <v>104</v>
      </c>
      <c r="B35" t="s">
        <v>125</v>
      </c>
      <c r="C35" t="s">
        <v>236</v>
      </c>
      <c r="D35" t="s">
        <v>216</v>
      </c>
      <c r="E35">
        <v>1.628536</v>
      </c>
      <c r="F35">
        <v>1.7773559999999999</v>
      </c>
      <c r="G35">
        <v>1.945608</v>
      </c>
      <c r="H35">
        <v>2.0777999999999999</v>
      </c>
      <c r="I35">
        <v>2.206099</v>
      </c>
      <c r="J35">
        <v>2.3248259999999998</v>
      </c>
      <c r="K35">
        <v>2.417751</v>
      </c>
      <c r="L35">
        <v>2.4950869999999998</v>
      </c>
      <c r="M35">
        <v>2.573248</v>
      </c>
      <c r="N35">
        <v>2.6484380000000001</v>
      </c>
      <c r="O35">
        <v>2.729501</v>
      </c>
      <c r="P35">
        <v>2.8147829999999998</v>
      </c>
      <c r="Q35">
        <v>2.9065439999999998</v>
      </c>
      <c r="R35">
        <v>3.0061990000000001</v>
      </c>
      <c r="S35">
        <v>3.1255259999999998</v>
      </c>
      <c r="T35">
        <v>3.2563970000000002</v>
      </c>
      <c r="U35">
        <v>3.3877389999999998</v>
      </c>
      <c r="V35">
        <v>3.5231690000000002</v>
      </c>
      <c r="W35">
        <v>3.671373</v>
      </c>
      <c r="X35">
        <v>3.8304819999999999</v>
      </c>
      <c r="Y35">
        <v>3.9912010000000002</v>
      </c>
      <c r="Z35">
        <v>4.1664060000000003</v>
      </c>
      <c r="AA35">
        <v>4.3517989999999998</v>
      </c>
      <c r="AB35">
        <v>4.5521609999999999</v>
      </c>
      <c r="AC35">
        <v>4.7480580000000003</v>
      </c>
      <c r="AD35">
        <v>4.9549649999999996</v>
      </c>
      <c r="AE35">
        <v>5.1609429999999996</v>
      </c>
      <c r="AF35">
        <v>5.3756110000000001</v>
      </c>
      <c r="AG35">
        <v>5.6106439999999997</v>
      </c>
      <c r="AH35">
        <v>5.8543520000000004</v>
      </c>
      <c r="AI35">
        <v>6.1199649999999997</v>
      </c>
      <c r="AJ35" s="13">
        <v>4.4999999999999998E-2</v>
      </c>
    </row>
    <row r="36" spans="1:36" x14ac:dyDescent="0.25">
      <c r="A36" t="s">
        <v>98</v>
      </c>
      <c r="B36" t="s">
        <v>126</v>
      </c>
      <c r="C36" t="s">
        <v>237</v>
      </c>
      <c r="D36" t="s">
        <v>216</v>
      </c>
      <c r="E36">
        <v>1.6276900000000001</v>
      </c>
      <c r="F36">
        <v>1.862727</v>
      </c>
      <c r="G36">
        <v>1.954987</v>
      </c>
      <c r="H36">
        <v>2.1942170000000001</v>
      </c>
      <c r="I36">
        <v>2.3636159999999999</v>
      </c>
      <c r="J36">
        <v>2.5322550000000001</v>
      </c>
      <c r="K36">
        <v>2.6912039999999999</v>
      </c>
      <c r="L36">
        <v>2.8437640000000002</v>
      </c>
      <c r="M36">
        <v>3.0158960000000001</v>
      </c>
      <c r="N36">
        <v>3.2017679999999999</v>
      </c>
      <c r="O36">
        <v>3.4000729999999999</v>
      </c>
      <c r="P36">
        <v>3.62201</v>
      </c>
      <c r="Q36">
        <v>3.8496450000000002</v>
      </c>
      <c r="R36">
        <v>4.081169</v>
      </c>
      <c r="S36">
        <v>4.3216700000000001</v>
      </c>
      <c r="T36">
        <v>4.6060999999999996</v>
      </c>
      <c r="U36">
        <v>4.882479</v>
      </c>
      <c r="V36">
        <v>5.1729700000000003</v>
      </c>
      <c r="W36">
        <v>5.4755520000000004</v>
      </c>
      <c r="X36">
        <v>5.8137860000000003</v>
      </c>
      <c r="Y36">
        <v>6.1559400000000002</v>
      </c>
      <c r="Z36">
        <v>6.5327320000000002</v>
      </c>
      <c r="AA36">
        <v>6.9511770000000004</v>
      </c>
      <c r="AB36">
        <v>7.4007990000000001</v>
      </c>
      <c r="AC36">
        <v>7.8659059999999998</v>
      </c>
      <c r="AD36">
        <v>8.3412609999999994</v>
      </c>
      <c r="AE36">
        <v>8.8208699999999993</v>
      </c>
      <c r="AF36">
        <v>9.3886610000000008</v>
      </c>
      <c r="AG36">
        <v>9.9357009999999999</v>
      </c>
      <c r="AH36">
        <v>10.595715999999999</v>
      </c>
      <c r="AI36">
        <v>11.273277999999999</v>
      </c>
      <c r="AJ36" s="13">
        <v>6.7000000000000004E-2</v>
      </c>
    </row>
    <row r="37" spans="1:36" x14ac:dyDescent="0.25">
      <c r="A37" t="s">
        <v>106</v>
      </c>
      <c r="B37" t="s">
        <v>127</v>
      </c>
      <c r="C37" t="s">
        <v>238</v>
      </c>
      <c r="D37" t="s">
        <v>216</v>
      </c>
      <c r="E37">
        <v>0.104337</v>
      </c>
      <c r="F37">
        <v>0.18720300000000001</v>
      </c>
      <c r="G37">
        <v>0.28432099999999999</v>
      </c>
      <c r="H37">
        <v>0.38236300000000001</v>
      </c>
      <c r="I37">
        <v>0.48264899999999999</v>
      </c>
      <c r="J37">
        <v>0.58237399999999995</v>
      </c>
      <c r="K37">
        <v>0.67460100000000001</v>
      </c>
      <c r="L37">
        <v>0.76078599999999996</v>
      </c>
      <c r="M37">
        <v>0.84668500000000002</v>
      </c>
      <c r="N37">
        <v>0.93156600000000001</v>
      </c>
      <c r="O37">
        <v>1.0170840000000001</v>
      </c>
      <c r="P37">
        <v>1.102792</v>
      </c>
      <c r="Q37">
        <v>1.1890970000000001</v>
      </c>
      <c r="R37">
        <v>1.2739339999999999</v>
      </c>
      <c r="S37">
        <v>1.362117</v>
      </c>
      <c r="T37">
        <v>1.4562269999999999</v>
      </c>
      <c r="U37">
        <v>1.5505660000000001</v>
      </c>
      <c r="V37">
        <v>1.646846</v>
      </c>
      <c r="W37">
        <v>1.7500290000000001</v>
      </c>
      <c r="X37">
        <v>1.857691</v>
      </c>
      <c r="Y37">
        <v>1.9673430000000001</v>
      </c>
      <c r="Z37">
        <v>2.0849790000000001</v>
      </c>
      <c r="AA37">
        <v>2.2092429999999998</v>
      </c>
      <c r="AB37">
        <v>2.3414510000000002</v>
      </c>
      <c r="AC37">
        <v>2.4718429999999998</v>
      </c>
      <c r="AD37">
        <v>2.6084999999999998</v>
      </c>
      <c r="AE37">
        <v>2.7454830000000001</v>
      </c>
      <c r="AF37">
        <v>2.8877809999999999</v>
      </c>
      <c r="AG37">
        <v>3.0411609999999998</v>
      </c>
      <c r="AH37">
        <v>3.2039970000000002</v>
      </c>
      <c r="AI37">
        <v>3.3789479999999998</v>
      </c>
      <c r="AJ37" s="13">
        <v>0.123</v>
      </c>
    </row>
    <row r="38" spans="1:36" x14ac:dyDescent="0.25">
      <c r="A38" t="s">
        <v>108</v>
      </c>
      <c r="B38" t="s">
        <v>128</v>
      </c>
      <c r="C38" t="s">
        <v>239</v>
      </c>
      <c r="D38" t="s">
        <v>216</v>
      </c>
      <c r="E38">
        <v>0.13279199999999999</v>
      </c>
      <c r="F38">
        <v>0.25992599999999999</v>
      </c>
      <c r="G38">
        <v>0.41427199999999997</v>
      </c>
      <c r="H38">
        <v>0.57395099999999999</v>
      </c>
      <c r="I38">
        <v>0.73885999999999996</v>
      </c>
      <c r="J38">
        <v>0.90507099999999996</v>
      </c>
      <c r="K38">
        <v>1.0615019999999999</v>
      </c>
      <c r="L38">
        <v>1.208407</v>
      </c>
      <c r="M38">
        <v>1.3531470000000001</v>
      </c>
      <c r="N38">
        <v>1.4976320000000001</v>
      </c>
      <c r="O38">
        <v>1.6450830000000001</v>
      </c>
      <c r="P38">
        <v>1.7943979999999999</v>
      </c>
      <c r="Q38">
        <v>1.9460789999999999</v>
      </c>
      <c r="R38">
        <v>2.0954999999999999</v>
      </c>
      <c r="S38">
        <v>2.2496239999999998</v>
      </c>
      <c r="T38">
        <v>2.4129040000000002</v>
      </c>
      <c r="U38">
        <v>2.577223</v>
      </c>
      <c r="V38">
        <v>2.7436950000000002</v>
      </c>
      <c r="W38">
        <v>2.9192119999999999</v>
      </c>
      <c r="X38">
        <v>3.1030730000000002</v>
      </c>
      <c r="Y38">
        <v>3.2931789999999999</v>
      </c>
      <c r="Z38">
        <v>3.4983490000000002</v>
      </c>
      <c r="AA38">
        <v>3.715147</v>
      </c>
      <c r="AB38">
        <v>3.9479099999999998</v>
      </c>
      <c r="AC38">
        <v>4.1795629999999999</v>
      </c>
      <c r="AD38">
        <v>4.4228500000000004</v>
      </c>
      <c r="AE38">
        <v>4.6686129999999997</v>
      </c>
      <c r="AF38">
        <v>4.9224540000000001</v>
      </c>
      <c r="AG38">
        <v>5.1942959999999996</v>
      </c>
      <c r="AH38">
        <v>5.4856660000000002</v>
      </c>
      <c r="AI38">
        <v>5.799258</v>
      </c>
      <c r="AJ38" s="13">
        <v>0.13400000000000001</v>
      </c>
    </row>
    <row r="39" spans="1:36" x14ac:dyDescent="0.25">
      <c r="A39" t="s">
        <v>129</v>
      </c>
      <c r="B39" t="s">
        <v>130</v>
      </c>
      <c r="C39" t="s">
        <v>240</v>
      </c>
      <c r="D39" t="s">
        <v>216</v>
      </c>
      <c r="E39">
        <v>432.32916299999999</v>
      </c>
      <c r="F39">
        <v>455.800568</v>
      </c>
      <c r="G39">
        <v>457.32019000000003</v>
      </c>
      <c r="H39">
        <v>454.817566</v>
      </c>
      <c r="I39">
        <v>451.84664900000001</v>
      </c>
      <c r="J39">
        <v>435.03866599999998</v>
      </c>
      <c r="K39">
        <v>437.54751599999997</v>
      </c>
      <c r="L39">
        <v>434.49981700000001</v>
      </c>
      <c r="M39">
        <v>437.068939</v>
      </c>
      <c r="N39">
        <v>438.99456800000002</v>
      </c>
      <c r="O39">
        <v>440.98004200000003</v>
      </c>
      <c r="P39">
        <v>441.53027300000002</v>
      </c>
      <c r="Q39">
        <v>441.40081800000002</v>
      </c>
      <c r="R39">
        <v>442.16769399999998</v>
      </c>
      <c r="S39">
        <v>441.50204500000001</v>
      </c>
      <c r="T39">
        <v>442.37979100000001</v>
      </c>
      <c r="U39">
        <v>443.02426100000002</v>
      </c>
      <c r="V39">
        <v>443.14712500000002</v>
      </c>
      <c r="W39">
        <v>441.33752399999997</v>
      </c>
      <c r="X39">
        <v>442.94101000000001</v>
      </c>
      <c r="Y39">
        <v>441.565338</v>
      </c>
      <c r="Z39">
        <v>441.80859400000003</v>
      </c>
      <c r="AA39">
        <v>443.27572600000002</v>
      </c>
      <c r="AB39">
        <v>445.72418199999998</v>
      </c>
      <c r="AC39">
        <v>443.77713</v>
      </c>
      <c r="AD39">
        <v>444.37200899999999</v>
      </c>
      <c r="AE39">
        <v>443.88855000000001</v>
      </c>
      <c r="AF39">
        <v>444.473389</v>
      </c>
      <c r="AG39">
        <v>444.99792500000001</v>
      </c>
      <c r="AH39">
        <v>445.721161</v>
      </c>
      <c r="AI39">
        <v>448.215576</v>
      </c>
      <c r="AJ39" s="13">
        <v>1E-3</v>
      </c>
    </row>
    <row r="40" spans="1:36" x14ac:dyDescent="0.25">
      <c r="A40" t="s">
        <v>100</v>
      </c>
      <c r="B40" t="s">
        <v>131</v>
      </c>
      <c r="C40" t="s">
        <v>241</v>
      </c>
      <c r="D40" t="s">
        <v>216</v>
      </c>
      <c r="E40">
        <v>431.86648600000001</v>
      </c>
      <c r="F40">
        <v>455.31277499999999</v>
      </c>
      <c r="G40">
        <v>455.85299700000002</v>
      </c>
      <c r="H40">
        <v>451.90289300000001</v>
      </c>
      <c r="I40">
        <v>447.02917500000001</v>
      </c>
      <c r="J40">
        <v>428.09738199999998</v>
      </c>
      <c r="K40">
        <v>426.76123000000001</v>
      </c>
      <c r="L40">
        <v>418.56616200000002</v>
      </c>
      <c r="M40">
        <v>414.38458300000002</v>
      </c>
      <c r="N40">
        <v>408.179169</v>
      </c>
      <c r="O40">
        <v>400.68405200000001</v>
      </c>
      <c r="P40">
        <v>392.03097500000001</v>
      </c>
      <c r="Q40">
        <v>382.96151700000001</v>
      </c>
      <c r="R40">
        <v>374.84906000000001</v>
      </c>
      <c r="S40">
        <v>365.70837399999999</v>
      </c>
      <c r="T40">
        <v>358.02682499999997</v>
      </c>
      <c r="U40">
        <v>350.32076999999998</v>
      </c>
      <c r="V40">
        <v>342.37686200000002</v>
      </c>
      <c r="W40">
        <v>333.15429699999999</v>
      </c>
      <c r="X40">
        <v>326.692047</v>
      </c>
      <c r="Y40">
        <v>318.20410199999998</v>
      </c>
      <c r="Z40">
        <v>311.07351699999998</v>
      </c>
      <c r="AA40">
        <v>304.94457999999997</v>
      </c>
      <c r="AB40">
        <v>299.59271200000001</v>
      </c>
      <c r="AC40">
        <v>291.43927000000002</v>
      </c>
      <c r="AD40">
        <v>285.13330100000002</v>
      </c>
      <c r="AE40">
        <v>278.28723100000002</v>
      </c>
      <c r="AF40">
        <v>272.259613</v>
      </c>
      <c r="AG40">
        <v>266.32595800000001</v>
      </c>
      <c r="AH40">
        <v>260.63748199999998</v>
      </c>
      <c r="AI40">
        <v>256.08175699999998</v>
      </c>
      <c r="AJ40" s="13">
        <v>-1.7000000000000001E-2</v>
      </c>
    </row>
    <row r="41" spans="1:36" x14ac:dyDescent="0.25">
      <c r="A41" t="s">
        <v>132</v>
      </c>
      <c r="B41" t="s">
        <v>133</v>
      </c>
      <c r="C41" t="s">
        <v>242</v>
      </c>
      <c r="D41" t="s">
        <v>216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6</v>
      </c>
    </row>
    <row r="42" spans="1:36" x14ac:dyDescent="0.25">
      <c r="A42" t="s">
        <v>134</v>
      </c>
      <c r="B42" t="s">
        <v>135</v>
      </c>
      <c r="C42" t="s">
        <v>243</v>
      </c>
      <c r="D42" t="s">
        <v>216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t="s">
        <v>6</v>
      </c>
    </row>
    <row r="43" spans="1:36" x14ac:dyDescent="0.25">
      <c r="A43" t="s">
        <v>136</v>
      </c>
      <c r="B43" t="s">
        <v>137</v>
      </c>
      <c r="C43" t="s">
        <v>244</v>
      </c>
      <c r="D43" t="s">
        <v>216</v>
      </c>
      <c r="E43">
        <v>0.462669</v>
      </c>
      <c r="F43">
        <v>0.48778700000000003</v>
      </c>
      <c r="G43">
        <v>1.467193</v>
      </c>
      <c r="H43">
        <v>2.9146839999999998</v>
      </c>
      <c r="I43">
        <v>4.8174729999999997</v>
      </c>
      <c r="J43">
        <v>6.9412919999999998</v>
      </c>
      <c r="K43">
        <v>10.786287</v>
      </c>
      <c r="L43">
        <v>15.933652</v>
      </c>
      <c r="M43">
        <v>22.684350999999999</v>
      </c>
      <c r="N43">
        <v>30.815408999999999</v>
      </c>
      <c r="O43">
        <v>40.295997999999997</v>
      </c>
      <c r="P43">
        <v>49.499310000000001</v>
      </c>
      <c r="Q43">
        <v>58.439315999999998</v>
      </c>
      <c r="R43">
        <v>67.318634000000003</v>
      </c>
      <c r="S43">
        <v>75.793678</v>
      </c>
      <c r="T43">
        <v>84.352965999999995</v>
      </c>
      <c r="U43">
        <v>92.703484000000003</v>
      </c>
      <c r="V43">
        <v>100.770264</v>
      </c>
      <c r="W43">
        <v>108.183212</v>
      </c>
      <c r="X43">
        <v>116.248955</v>
      </c>
      <c r="Y43">
        <v>123.361244</v>
      </c>
      <c r="Z43">
        <v>130.73509200000001</v>
      </c>
      <c r="AA43">
        <v>138.33114599999999</v>
      </c>
      <c r="AB43">
        <v>146.13145399999999</v>
      </c>
      <c r="AC43">
        <v>152.33786000000001</v>
      </c>
      <c r="AD43">
        <v>159.238708</v>
      </c>
      <c r="AE43">
        <v>165.60131799999999</v>
      </c>
      <c r="AF43">
        <v>172.21379099999999</v>
      </c>
      <c r="AG43">
        <v>178.67195100000001</v>
      </c>
      <c r="AH43">
        <v>185.08367899999999</v>
      </c>
      <c r="AI43">
        <v>192.133804</v>
      </c>
      <c r="AJ43" s="13">
        <v>0.223</v>
      </c>
    </row>
    <row r="44" spans="1:36" x14ac:dyDescent="0.25">
      <c r="A44" t="s">
        <v>12</v>
      </c>
      <c r="B44" t="s">
        <v>138</v>
      </c>
      <c r="C44" t="s">
        <v>245</v>
      </c>
      <c r="D44" t="s">
        <v>216</v>
      </c>
      <c r="E44">
        <v>77.343406999999999</v>
      </c>
      <c r="F44">
        <v>79.141402999999997</v>
      </c>
      <c r="G44">
        <v>78.228263999999996</v>
      </c>
      <c r="H44">
        <v>77.350043999999997</v>
      </c>
      <c r="I44">
        <v>76.446533000000002</v>
      </c>
      <c r="J44">
        <v>75.055572999999995</v>
      </c>
      <c r="K44">
        <v>73.204680999999994</v>
      </c>
      <c r="L44">
        <v>71.058418000000003</v>
      </c>
      <c r="M44">
        <v>68.994972000000004</v>
      </c>
      <c r="N44">
        <v>66.833633000000006</v>
      </c>
      <c r="O44">
        <v>64.753128000000004</v>
      </c>
      <c r="P44">
        <v>63.638058000000001</v>
      </c>
      <c r="Q44">
        <v>62.605038</v>
      </c>
      <c r="R44">
        <v>61.510983000000003</v>
      </c>
      <c r="S44">
        <v>60.561947000000004</v>
      </c>
      <c r="T44">
        <v>59.665359000000002</v>
      </c>
      <c r="U44">
        <v>58.721435999999997</v>
      </c>
      <c r="V44">
        <v>57.711258000000001</v>
      </c>
      <c r="W44">
        <v>56.658974000000001</v>
      </c>
      <c r="X44">
        <v>55.745102000000003</v>
      </c>
      <c r="Y44">
        <v>54.692238000000003</v>
      </c>
      <c r="Z44">
        <v>54.265388000000002</v>
      </c>
      <c r="AA44">
        <v>53.873783000000003</v>
      </c>
      <c r="AB44">
        <v>53.634262</v>
      </c>
      <c r="AC44">
        <v>53.239913999999999</v>
      </c>
      <c r="AD44">
        <v>52.872860000000003</v>
      </c>
      <c r="AE44">
        <v>52.373196</v>
      </c>
      <c r="AF44">
        <v>51.890906999999999</v>
      </c>
      <c r="AG44">
        <v>51.370387999999998</v>
      </c>
      <c r="AH44">
        <v>50.910122000000001</v>
      </c>
      <c r="AI44">
        <v>50.533489000000003</v>
      </c>
      <c r="AJ44" s="13">
        <v>-1.4E-2</v>
      </c>
    </row>
    <row r="45" spans="1:36" x14ac:dyDescent="0.25">
      <c r="A45" t="s">
        <v>100</v>
      </c>
      <c r="B45" t="s">
        <v>139</v>
      </c>
      <c r="C45" t="s">
        <v>246</v>
      </c>
      <c r="D45" t="s">
        <v>216</v>
      </c>
      <c r="E45">
        <v>75.191635000000005</v>
      </c>
      <c r="F45">
        <v>76.9589</v>
      </c>
      <c r="G45">
        <v>76.098526000000007</v>
      </c>
      <c r="H45">
        <v>75.27037</v>
      </c>
      <c r="I45">
        <v>74.415176000000002</v>
      </c>
      <c r="J45">
        <v>73.084762999999995</v>
      </c>
      <c r="K45">
        <v>71.302963000000005</v>
      </c>
      <c r="L45">
        <v>69.233092999999997</v>
      </c>
      <c r="M45">
        <v>67.242203000000003</v>
      </c>
      <c r="N45">
        <v>65.154494999999997</v>
      </c>
      <c r="O45">
        <v>63.145538000000002</v>
      </c>
      <c r="P45">
        <v>62.077964999999999</v>
      </c>
      <c r="Q45">
        <v>61.089278999999998</v>
      </c>
      <c r="R45">
        <v>60.040740999999997</v>
      </c>
      <c r="S45">
        <v>59.132660000000001</v>
      </c>
      <c r="T45">
        <v>58.274765000000002</v>
      </c>
      <c r="U45">
        <v>57.367573</v>
      </c>
      <c r="V45">
        <v>56.396614</v>
      </c>
      <c r="W45">
        <v>55.386253000000004</v>
      </c>
      <c r="X45">
        <v>54.511924999999998</v>
      </c>
      <c r="Y45">
        <v>53.470908999999999</v>
      </c>
      <c r="Z45">
        <v>52.990333999999997</v>
      </c>
      <c r="AA45">
        <v>52.540813</v>
      </c>
      <c r="AB45">
        <v>52.235802</v>
      </c>
      <c r="AC45">
        <v>51.775986000000003</v>
      </c>
      <c r="AD45">
        <v>51.338679999999997</v>
      </c>
      <c r="AE45">
        <v>50.768425000000001</v>
      </c>
      <c r="AF45">
        <v>50.210804000000003</v>
      </c>
      <c r="AG45">
        <v>49.611865999999999</v>
      </c>
      <c r="AH45">
        <v>49.066448000000001</v>
      </c>
      <c r="AI45">
        <v>48.596412999999998</v>
      </c>
      <c r="AJ45" s="13">
        <v>-1.4E-2</v>
      </c>
    </row>
    <row r="46" spans="1:36" x14ac:dyDescent="0.25">
      <c r="A46" t="s">
        <v>140</v>
      </c>
      <c r="B46" t="s">
        <v>141</v>
      </c>
      <c r="C46" t="s">
        <v>247</v>
      </c>
      <c r="D46" t="s">
        <v>216</v>
      </c>
      <c r="E46">
        <v>1.7463169999999999</v>
      </c>
      <c r="F46">
        <v>1.7177500000000001</v>
      </c>
      <c r="G46">
        <v>1.622441</v>
      </c>
      <c r="H46">
        <v>1.5316080000000001</v>
      </c>
      <c r="I46">
        <v>1.4458219999999999</v>
      </c>
      <c r="J46">
        <v>1.3535349999999999</v>
      </c>
      <c r="K46">
        <v>1.2628820000000001</v>
      </c>
      <c r="L46">
        <v>1.1675450000000001</v>
      </c>
      <c r="M46">
        <v>1.07799</v>
      </c>
      <c r="N46">
        <v>0.99074499999999999</v>
      </c>
      <c r="O46">
        <v>0.90485899999999997</v>
      </c>
      <c r="P46">
        <v>0.83253600000000005</v>
      </c>
      <c r="Q46">
        <v>0.76458099999999996</v>
      </c>
      <c r="R46">
        <v>0.69626699999999997</v>
      </c>
      <c r="S46">
        <v>0.63292599999999999</v>
      </c>
      <c r="T46">
        <v>0.57323100000000005</v>
      </c>
      <c r="U46">
        <v>0.52168000000000003</v>
      </c>
      <c r="V46">
        <v>0.46667500000000001</v>
      </c>
      <c r="W46">
        <v>0.40619699999999997</v>
      </c>
      <c r="X46">
        <v>0.34445199999999998</v>
      </c>
      <c r="Y46">
        <v>0.289381</v>
      </c>
      <c r="Z46">
        <v>0.28704800000000003</v>
      </c>
      <c r="AA46">
        <v>0.28491499999999997</v>
      </c>
      <c r="AB46">
        <v>0.283605</v>
      </c>
      <c r="AC46">
        <v>0.28147299999999997</v>
      </c>
      <c r="AD46">
        <v>0.27944799999999997</v>
      </c>
      <c r="AE46">
        <v>0.27677400000000002</v>
      </c>
      <c r="AF46">
        <v>0.27421899999999999</v>
      </c>
      <c r="AG46">
        <v>0.27142100000000002</v>
      </c>
      <c r="AH46">
        <v>0.268957</v>
      </c>
      <c r="AI46">
        <v>0.26695799999999997</v>
      </c>
      <c r="AJ46" s="13">
        <v>-6.0999999999999999E-2</v>
      </c>
    </row>
    <row r="47" spans="1:36" x14ac:dyDescent="0.25">
      <c r="A47" t="s">
        <v>134</v>
      </c>
      <c r="B47" t="s">
        <v>142</v>
      </c>
      <c r="C47" t="s">
        <v>248</v>
      </c>
      <c r="D47" t="s">
        <v>216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6</v>
      </c>
    </row>
    <row r="48" spans="1:36" x14ac:dyDescent="0.25">
      <c r="A48" t="s">
        <v>136</v>
      </c>
      <c r="B48" t="s">
        <v>143</v>
      </c>
      <c r="C48" t="s">
        <v>249</v>
      </c>
      <c r="D48" t="s">
        <v>216</v>
      </c>
      <c r="E48">
        <v>0.40545300000000001</v>
      </c>
      <c r="F48">
        <v>0.46474900000000002</v>
      </c>
      <c r="G48">
        <v>0.50729500000000005</v>
      </c>
      <c r="H48">
        <v>0.54806900000000003</v>
      </c>
      <c r="I48">
        <v>0.585534</v>
      </c>
      <c r="J48">
        <v>0.617282</v>
      </c>
      <c r="K48">
        <v>0.63884099999999999</v>
      </c>
      <c r="L48">
        <v>0.65778499999999995</v>
      </c>
      <c r="M48">
        <v>0.67478000000000005</v>
      </c>
      <c r="N48">
        <v>0.68839099999999998</v>
      </c>
      <c r="O48">
        <v>0.70272500000000004</v>
      </c>
      <c r="P48">
        <v>0.72755800000000004</v>
      </c>
      <c r="Q48">
        <v>0.75117999999999996</v>
      </c>
      <c r="R48">
        <v>0.77397400000000005</v>
      </c>
      <c r="S48">
        <v>0.79636099999999999</v>
      </c>
      <c r="T48">
        <v>0.81736399999999998</v>
      </c>
      <c r="U48">
        <v>0.83218199999999998</v>
      </c>
      <c r="V48">
        <v>0.84796899999999997</v>
      </c>
      <c r="W48">
        <v>0.86652399999999996</v>
      </c>
      <c r="X48">
        <v>0.88872399999999996</v>
      </c>
      <c r="Y48">
        <v>0.931948</v>
      </c>
      <c r="Z48">
        <v>0.98800500000000002</v>
      </c>
      <c r="AA48">
        <v>1.0480560000000001</v>
      </c>
      <c r="AB48">
        <v>1.114857</v>
      </c>
      <c r="AC48">
        <v>1.182455</v>
      </c>
      <c r="AD48">
        <v>1.254731</v>
      </c>
      <c r="AE48">
        <v>1.3279970000000001</v>
      </c>
      <c r="AF48">
        <v>1.405883</v>
      </c>
      <c r="AG48">
        <v>1.4871030000000001</v>
      </c>
      <c r="AH48">
        <v>1.5747169999999999</v>
      </c>
      <c r="AI48">
        <v>1.67012</v>
      </c>
      <c r="AJ48" s="13">
        <v>4.8000000000000001E-2</v>
      </c>
    </row>
    <row r="49" spans="1:36" x14ac:dyDescent="0.25">
      <c r="A49" t="s">
        <v>11</v>
      </c>
      <c r="B49" t="s">
        <v>144</v>
      </c>
      <c r="C49" t="s">
        <v>250</v>
      </c>
      <c r="D49" t="s">
        <v>216</v>
      </c>
      <c r="E49">
        <v>855.88696300000004</v>
      </c>
      <c r="F49">
        <v>881.46478300000001</v>
      </c>
      <c r="G49">
        <v>973.99792500000001</v>
      </c>
      <c r="H49">
        <v>992.19335899999999</v>
      </c>
      <c r="I49">
        <v>941.40234399999997</v>
      </c>
      <c r="J49">
        <v>944.55212400000005</v>
      </c>
      <c r="K49">
        <v>956.48107900000002</v>
      </c>
      <c r="L49">
        <v>933.81225600000005</v>
      </c>
      <c r="M49">
        <v>934.80480999999997</v>
      </c>
      <c r="N49">
        <v>926.79559300000005</v>
      </c>
      <c r="O49">
        <v>929.260132</v>
      </c>
      <c r="P49">
        <v>946.32806400000004</v>
      </c>
      <c r="Q49">
        <v>931.56585700000005</v>
      </c>
      <c r="R49">
        <v>932.01617399999998</v>
      </c>
      <c r="S49">
        <v>929.67706299999998</v>
      </c>
      <c r="T49">
        <v>944.40856900000006</v>
      </c>
      <c r="U49">
        <v>930.07336399999997</v>
      </c>
      <c r="V49">
        <v>929.56103499999995</v>
      </c>
      <c r="W49">
        <v>939.66064500000005</v>
      </c>
      <c r="X49">
        <v>926.16308600000002</v>
      </c>
      <c r="Y49">
        <v>924.42919900000004</v>
      </c>
      <c r="Z49">
        <v>937.03515600000003</v>
      </c>
      <c r="AA49">
        <v>921.13324</v>
      </c>
      <c r="AB49">
        <v>920.339966</v>
      </c>
      <c r="AC49">
        <v>913.82855199999995</v>
      </c>
      <c r="AD49">
        <v>914.23266599999999</v>
      </c>
      <c r="AE49">
        <v>910.465149</v>
      </c>
      <c r="AF49">
        <v>908.20611599999995</v>
      </c>
      <c r="AG49">
        <v>908.68933100000004</v>
      </c>
      <c r="AH49">
        <v>907.33239700000001</v>
      </c>
      <c r="AI49">
        <v>904.86450200000002</v>
      </c>
      <c r="AJ49" s="13">
        <v>2E-3</v>
      </c>
    </row>
    <row r="50" spans="1:36" x14ac:dyDescent="0.25">
      <c r="A50" t="s">
        <v>100</v>
      </c>
      <c r="B50" t="s">
        <v>145</v>
      </c>
      <c r="C50" t="s">
        <v>251</v>
      </c>
      <c r="D50" t="s">
        <v>216</v>
      </c>
      <c r="E50">
        <v>425.03616299999999</v>
      </c>
      <c r="F50">
        <v>370.24560500000001</v>
      </c>
      <c r="G50">
        <v>252.653122</v>
      </c>
      <c r="H50">
        <v>226.24581900000001</v>
      </c>
      <c r="I50">
        <v>293.446594</v>
      </c>
      <c r="J50">
        <v>287.95434599999999</v>
      </c>
      <c r="K50">
        <v>269.74572799999999</v>
      </c>
      <c r="L50">
        <v>298.33557100000002</v>
      </c>
      <c r="M50">
        <v>297.11917099999999</v>
      </c>
      <c r="N50">
        <v>307.34466600000002</v>
      </c>
      <c r="O50">
        <v>308.88790899999998</v>
      </c>
      <c r="P50">
        <v>287.654358</v>
      </c>
      <c r="Q50">
        <v>306.24054000000001</v>
      </c>
      <c r="R50">
        <v>305.51928700000002</v>
      </c>
      <c r="S50">
        <v>308.330963</v>
      </c>
      <c r="T50">
        <v>291.13928199999998</v>
      </c>
      <c r="U50">
        <v>309.98889200000002</v>
      </c>
      <c r="V50">
        <v>310.407532</v>
      </c>
      <c r="W50">
        <v>296.98941000000002</v>
      </c>
      <c r="X50">
        <v>313.76461799999998</v>
      </c>
      <c r="Y50">
        <v>312.93249500000002</v>
      </c>
      <c r="Z50">
        <v>296.40905800000002</v>
      </c>
      <c r="AA50">
        <v>313.66189600000001</v>
      </c>
      <c r="AB50">
        <v>313.04077100000001</v>
      </c>
      <c r="AC50">
        <v>318.13922100000002</v>
      </c>
      <c r="AD50">
        <v>314.39709499999998</v>
      </c>
      <c r="AE50">
        <v>316.72891199999998</v>
      </c>
      <c r="AF50">
        <v>317.82919299999998</v>
      </c>
      <c r="AG50">
        <v>316.59680200000003</v>
      </c>
      <c r="AH50">
        <v>315.79705799999999</v>
      </c>
      <c r="AI50">
        <v>316.30053700000002</v>
      </c>
      <c r="AJ50" s="13">
        <v>-0.01</v>
      </c>
    </row>
    <row r="51" spans="1:36" x14ac:dyDescent="0.25">
      <c r="A51" t="s">
        <v>140</v>
      </c>
      <c r="B51" t="s">
        <v>146</v>
      </c>
      <c r="C51" t="s">
        <v>252</v>
      </c>
      <c r="D51" t="s">
        <v>216</v>
      </c>
      <c r="E51">
        <v>413.53491200000002</v>
      </c>
      <c r="F51">
        <v>474.50048800000002</v>
      </c>
      <c r="G51">
        <v>704.24414100000001</v>
      </c>
      <c r="H51">
        <v>747.77252199999998</v>
      </c>
      <c r="I51">
        <v>617.69500700000003</v>
      </c>
      <c r="J51">
        <v>623.54443400000002</v>
      </c>
      <c r="K51">
        <v>651.77941899999996</v>
      </c>
      <c r="L51">
        <v>593.12518299999999</v>
      </c>
      <c r="M51">
        <v>594.11492899999996</v>
      </c>
      <c r="N51">
        <v>572.40936299999998</v>
      </c>
      <c r="O51">
        <v>577.09655799999996</v>
      </c>
      <c r="P51">
        <v>618.64599599999997</v>
      </c>
      <c r="Q51">
        <v>579.948486</v>
      </c>
      <c r="R51">
        <v>579.65319799999997</v>
      </c>
      <c r="S51">
        <v>572.24395800000002</v>
      </c>
      <c r="T51">
        <v>607.745361</v>
      </c>
      <c r="U51">
        <v>570.14923099999999</v>
      </c>
      <c r="V51">
        <v>567.50323500000002</v>
      </c>
      <c r="W51">
        <v>591.57428000000004</v>
      </c>
      <c r="X51">
        <v>556.13769500000001</v>
      </c>
      <c r="Y51">
        <v>550.32708700000001</v>
      </c>
      <c r="Z51">
        <v>580.63720699999999</v>
      </c>
      <c r="AA51">
        <v>539.14996299999996</v>
      </c>
      <c r="AB51">
        <v>535.70849599999997</v>
      </c>
      <c r="AC51">
        <v>517.95916699999998</v>
      </c>
      <c r="AD51">
        <v>517.56463599999995</v>
      </c>
      <c r="AE51">
        <v>506.65536500000002</v>
      </c>
      <c r="AF51">
        <v>499.68572999999998</v>
      </c>
      <c r="AG51">
        <v>499.529877</v>
      </c>
      <c r="AH51">
        <v>494.734039</v>
      </c>
      <c r="AI51">
        <v>487.25003099999998</v>
      </c>
      <c r="AJ51" s="13">
        <v>5.0000000000000001E-3</v>
      </c>
    </row>
    <row r="52" spans="1:36" x14ac:dyDescent="0.25">
      <c r="A52" t="s">
        <v>134</v>
      </c>
      <c r="B52" t="s">
        <v>147</v>
      </c>
      <c r="C52" t="s">
        <v>253</v>
      </c>
      <c r="D52" t="s">
        <v>216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t="s">
        <v>6</v>
      </c>
    </row>
    <row r="53" spans="1:36" x14ac:dyDescent="0.25">
      <c r="A53" t="s">
        <v>136</v>
      </c>
      <c r="B53" t="s">
        <v>148</v>
      </c>
      <c r="C53" t="s">
        <v>254</v>
      </c>
      <c r="D53" t="s">
        <v>216</v>
      </c>
      <c r="E53">
        <v>17.315902999999999</v>
      </c>
      <c r="F53">
        <v>36.718674</v>
      </c>
      <c r="G53">
        <v>17.100639000000001</v>
      </c>
      <c r="H53">
        <v>18.175018000000001</v>
      </c>
      <c r="I53">
        <v>30.260731</v>
      </c>
      <c r="J53">
        <v>33.053322000000001</v>
      </c>
      <c r="K53">
        <v>34.955939999999998</v>
      </c>
      <c r="L53">
        <v>42.351486000000001</v>
      </c>
      <c r="M53">
        <v>43.570652000000003</v>
      </c>
      <c r="N53">
        <v>47.041564999999999</v>
      </c>
      <c r="O53">
        <v>43.275649999999999</v>
      </c>
      <c r="P53">
        <v>40.027729000000001</v>
      </c>
      <c r="Q53">
        <v>45.376812000000001</v>
      </c>
      <c r="R53">
        <v>46.843704000000002</v>
      </c>
      <c r="S53">
        <v>49.102119000000002</v>
      </c>
      <c r="T53">
        <v>45.52393</v>
      </c>
      <c r="U53">
        <v>49.935234000000001</v>
      </c>
      <c r="V53">
        <v>51.650298999999997</v>
      </c>
      <c r="W53">
        <v>51.096953999999997</v>
      </c>
      <c r="X53">
        <v>56.260711999999998</v>
      </c>
      <c r="Y53">
        <v>61.169593999999996</v>
      </c>
      <c r="Z53">
        <v>59.988880000000002</v>
      </c>
      <c r="AA53">
        <v>68.321358000000004</v>
      </c>
      <c r="AB53">
        <v>71.590667999999994</v>
      </c>
      <c r="AC53">
        <v>77.730148</v>
      </c>
      <c r="AD53">
        <v>82.270934999999994</v>
      </c>
      <c r="AE53">
        <v>87.080887000000004</v>
      </c>
      <c r="AF53">
        <v>90.691199999999995</v>
      </c>
      <c r="AG53">
        <v>92.562622000000005</v>
      </c>
      <c r="AH53">
        <v>96.801299999999998</v>
      </c>
      <c r="AI53">
        <v>101.31399500000001</v>
      </c>
      <c r="AJ53" s="13">
        <v>6.0999999999999999E-2</v>
      </c>
    </row>
    <row r="54" spans="1:36" x14ac:dyDescent="0.25">
      <c r="A54" t="s">
        <v>10</v>
      </c>
      <c r="B54" t="s">
        <v>149</v>
      </c>
      <c r="C54" t="s">
        <v>255</v>
      </c>
      <c r="D54" t="s">
        <v>216</v>
      </c>
      <c r="E54">
        <v>1860.4852289999999</v>
      </c>
      <c r="F54">
        <v>2530.984375</v>
      </c>
      <c r="G54">
        <v>2826.3454590000001</v>
      </c>
      <c r="H54">
        <v>2963.3054200000001</v>
      </c>
      <c r="I54">
        <v>3051.767578</v>
      </c>
      <c r="J54">
        <v>3120.2192380000001</v>
      </c>
      <c r="K54">
        <v>3144.2416990000002</v>
      </c>
      <c r="L54">
        <v>3161.6291500000002</v>
      </c>
      <c r="M54">
        <v>3182.7919919999999</v>
      </c>
      <c r="N54">
        <v>3201.8508299999999</v>
      </c>
      <c r="O54">
        <v>3222.4721679999998</v>
      </c>
      <c r="P54">
        <v>3248.7070309999999</v>
      </c>
      <c r="Q54">
        <v>3287.2993160000001</v>
      </c>
      <c r="R54">
        <v>3325.2963869999999</v>
      </c>
      <c r="S54">
        <v>3367.7897950000001</v>
      </c>
      <c r="T54">
        <v>3416.8146969999998</v>
      </c>
      <c r="U54">
        <v>3457.4729000000002</v>
      </c>
      <c r="V54">
        <v>3492.2021479999999</v>
      </c>
      <c r="W54">
        <v>3528.9045409999999</v>
      </c>
      <c r="X54">
        <v>3570.2958979999999</v>
      </c>
      <c r="Y54">
        <v>3622.0219729999999</v>
      </c>
      <c r="Z54">
        <v>3669.8466800000001</v>
      </c>
      <c r="AA54">
        <v>3718.9997560000002</v>
      </c>
      <c r="AB54">
        <v>3765.7592770000001</v>
      </c>
      <c r="AC54">
        <v>3814.1923830000001</v>
      </c>
      <c r="AD54">
        <v>3866.8139649999998</v>
      </c>
      <c r="AE54">
        <v>3914.7517090000001</v>
      </c>
      <c r="AF54">
        <v>3951.3642580000001</v>
      </c>
      <c r="AG54">
        <v>3990.6259770000001</v>
      </c>
      <c r="AH54">
        <v>4026.413086</v>
      </c>
      <c r="AI54">
        <v>4062.8081050000001</v>
      </c>
      <c r="AJ54" s="13">
        <v>2.5999999999999999E-2</v>
      </c>
    </row>
    <row r="55" spans="1:36" x14ac:dyDescent="0.25">
      <c r="A55" t="s">
        <v>150</v>
      </c>
      <c r="B55" t="s">
        <v>151</v>
      </c>
      <c r="C55" t="s">
        <v>256</v>
      </c>
      <c r="D55" t="s">
        <v>216</v>
      </c>
      <c r="E55">
        <v>1838.034302</v>
      </c>
      <c r="F55">
        <v>2508.5495609999998</v>
      </c>
      <c r="G55">
        <v>2803.923828</v>
      </c>
      <c r="H55">
        <v>2940.8947750000002</v>
      </c>
      <c r="I55">
        <v>3029.3659670000002</v>
      </c>
      <c r="J55">
        <v>3097.8251949999999</v>
      </c>
      <c r="K55">
        <v>3121.8540039999998</v>
      </c>
      <c r="L55">
        <v>3139.2465820000002</v>
      </c>
      <c r="M55">
        <v>3160.4135740000002</v>
      </c>
      <c r="N55">
        <v>3179.4758299999999</v>
      </c>
      <c r="O55">
        <v>3200.1000979999999</v>
      </c>
      <c r="P55">
        <v>3226.3374020000001</v>
      </c>
      <c r="Q55">
        <v>3264.9316410000001</v>
      </c>
      <c r="R55">
        <v>3302.9304200000001</v>
      </c>
      <c r="S55">
        <v>3345.4252929999998</v>
      </c>
      <c r="T55">
        <v>3394.451172</v>
      </c>
      <c r="U55">
        <v>3435.1103520000001</v>
      </c>
      <c r="V55">
        <v>3469.8403320000002</v>
      </c>
      <c r="W55">
        <v>3506.5434570000002</v>
      </c>
      <c r="X55">
        <v>3547.9353030000002</v>
      </c>
      <c r="Y55">
        <v>3599.661865</v>
      </c>
      <c r="Z55">
        <v>3647.4870609999998</v>
      </c>
      <c r="AA55">
        <v>3696.6403810000002</v>
      </c>
      <c r="AB55">
        <v>3743.4001459999999</v>
      </c>
      <c r="AC55">
        <v>3791.8334960000002</v>
      </c>
      <c r="AD55">
        <v>3844.455078</v>
      </c>
      <c r="AE55">
        <v>3892.3930660000001</v>
      </c>
      <c r="AF55">
        <v>3929.005615</v>
      </c>
      <c r="AG55">
        <v>3968.267578</v>
      </c>
      <c r="AH55">
        <v>4004.0546880000002</v>
      </c>
      <c r="AI55">
        <v>4040.4497070000002</v>
      </c>
      <c r="AJ55" s="13">
        <v>2.7E-2</v>
      </c>
    </row>
    <row r="56" spans="1:36" x14ac:dyDescent="0.25">
      <c r="A56" t="s">
        <v>152</v>
      </c>
      <c r="B56" t="s">
        <v>153</v>
      </c>
      <c r="C56" t="s">
        <v>257</v>
      </c>
      <c r="D56" t="s">
        <v>216</v>
      </c>
      <c r="E56">
        <v>22.450932999999999</v>
      </c>
      <c r="F56">
        <v>22.434891</v>
      </c>
      <c r="G56">
        <v>22.421617999999999</v>
      </c>
      <c r="H56">
        <v>22.410634999999999</v>
      </c>
      <c r="I56">
        <v>22.401547999999998</v>
      </c>
      <c r="J56">
        <v>22.394031999999999</v>
      </c>
      <c r="K56">
        <v>22.387812</v>
      </c>
      <c r="L56">
        <v>22.382666</v>
      </c>
      <c r="M56">
        <v>22.378406999999999</v>
      </c>
      <c r="N56">
        <v>22.374884000000002</v>
      </c>
      <c r="O56">
        <v>22.371969</v>
      </c>
      <c r="P56">
        <v>22.369558000000001</v>
      </c>
      <c r="Q56">
        <v>22.367563000000001</v>
      </c>
      <c r="R56">
        <v>22.365911000000001</v>
      </c>
      <c r="S56">
        <v>22.364546000000001</v>
      </c>
      <c r="T56">
        <v>22.363416999999998</v>
      </c>
      <c r="U56">
        <v>22.362480000000001</v>
      </c>
      <c r="V56">
        <v>22.361708</v>
      </c>
      <c r="W56">
        <v>22.361066999999998</v>
      </c>
      <c r="X56">
        <v>22.360537999999998</v>
      </c>
      <c r="Y56">
        <v>22.360099999999999</v>
      </c>
      <c r="Z56">
        <v>22.359736999999999</v>
      </c>
      <c r="AA56">
        <v>22.359438000000001</v>
      </c>
      <c r="AB56">
        <v>22.359190000000002</v>
      </c>
      <c r="AC56">
        <v>22.358984</v>
      </c>
      <c r="AD56">
        <v>22.358813999999999</v>
      </c>
      <c r="AE56">
        <v>22.358673</v>
      </c>
      <c r="AF56">
        <v>22.358557000000001</v>
      </c>
      <c r="AG56">
        <v>22.358460999999998</v>
      </c>
      <c r="AH56">
        <v>22.358381000000001</v>
      </c>
      <c r="AI56">
        <v>22.358315000000001</v>
      </c>
      <c r="AJ56" s="13">
        <v>0</v>
      </c>
    </row>
    <row r="57" spans="1:36" x14ac:dyDescent="0.25">
      <c r="A57" t="s">
        <v>9</v>
      </c>
      <c r="B57" t="s">
        <v>154</v>
      </c>
      <c r="C57" t="s">
        <v>258</v>
      </c>
      <c r="D57" t="s">
        <v>216</v>
      </c>
      <c r="E57">
        <v>535.96636999999998</v>
      </c>
      <c r="F57">
        <v>545.01122999999995</v>
      </c>
      <c r="G57">
        <v>545.74865699999998</v>
      </c>
      <c r="H57">
        <v>532.56957999999997</v>
      </c>
      <c r="I57">
        <v>523.88000499999998</v>
      </c>
      <c r="J57">
        <v>523.35650599999997</v>
      </c>
      <c r="K57">
        <v>522.09973100000002</v>
      </c>
      <c r="L57">
        <v>521.93035899999995</v>
      </c>
      <c r="M57">
        <v>524.80780000000004</v>
      </c>
      <c r="N57">
        <v>523.65002400000003</v>
      </c>
      <c r="O57">
        <v>521.66619900000001</v>
      </c>
      <c r="P57">
        <v>521.58520499999997</v>
      </c>
      <c r="Q57">
        <v>522.42028800000003</v>
      </c>
      <c r="R57">
        <v>523.28680399999996</v>
      </c>
      <c r="S57">
        <v>524.16394000000003</v>
      </c>
      <c r="T57">
        <v>525.042419</v>
      </c>
      <c r="U57">
        <v>525.95764199999996</v>
      </c>
      <c r="V57">
        <v>526.90600600000005</v>
      </c>
      <c r="W57">
        <v>527.86682099999996</v>
      </c>
      <c r="X57">
        <v>528.831726</v>
      </c>
      <c r="Y57">
        <v>529.80688499999997</v>
      </c>
      <c r="Z57">
        <v>530.79144299999996</v>
      </c>
      <c r="AA57">
        <v>531.77477999999996</v>
      </c>
      <c r="AB57">
        <v>532.76556400000004</v>
      </c>
      <c r="AC57">
        <v>533.75750700000003</v>
      </c>
      <c r="AD57">
        <v>534.75317399999994</v>
      </c>
      <c r="AE57">
        <v>535.74883999999997</v>
      </c>
      <c r="AF57">
        <v>536.744507</v>
      </c>
      <c r="AG57">
        <v>537.74035600000002</v>
      </c>
      <c r="AH57">
        <v>538.73468000000003</v>
      </c>
      <c r="AI57">
        <v>539.72705099999996</v>
      </c>
      <c r="AJ57" s="13">
        <v>0</v>
      </c>
    </row>
    <row r="58" spans="1:36" x14ac:dyDescent="0.25">
      <c r="A58" t="s">
        <v>155</v>
      </c>
      <c r="B58" t="s">
        <v>156</v>
      </c>
      <c r="C58" t="s">
        <v>259</v>
      </c>
      <c r="D58" t="s">
        <v>216</v>
      </c>
      <c r="E58">
        <v>401.72967499999999</v>
      </c>
      <c r="F58">
        <v>408.50488300000001</v>
      </c>
      <c r="G58">
        <v>409.04373199999998</v>
      </c>
      <c r="H58">
        <v>399.16329999999999</v>
      </c>
      <c r="I58">
        <v>392.65554800000001</v>
      </c>
      <c r="J58">
        <v>392.26257299999997</v>
      </c>
      <c r="K58">
        <v>391.31887799999998</v>
      </c>
      <c r="L58">
        <v>391.19494600000002</v>
      </c>
      <c r="M58">
        <v>393.351471</v>
      </c>
      <c r="N58">
        <v>392.484711</v>
      </c>
      <c r="O58">
        <v>390.99704000000003</v>
      </c>
      <c r="P58">
        <v>390.933899</v>
      </c>
      <c r="Q58">
        <v>391.56195100000002</v>
      </c>
      <c r="R58">
        <v>392.21130399999998</v>
      </c>
      <c r="S58">
        <v>392.86895800000002</v>
      </c>
      <c r="T58">
        <v>393.52496300000001</v>
      </c>
      <c r="U58">
        <v>394.21295199999997</v>
      </c>
      <c r="V58">
        <v>394.92361499999998</v>
      </c>
      <c r="W58">
        <v>395.64215100000001</v>
      </c>
      <c r="X58">
        <v>396.36755399999998</v>
      </c>
      <c r="Y58">
        <v>397.09851099999997</v>
      </c>
      <c r="Z58">
        <v>397.83429000000001</v>
      </c>
      <c r="AA58">
        <v>398.57382200000001</v>
      </c>
      <c r="AB58">
        <v>399.31634500000001</v>
      </c>
      <c r="AC58">
        <v>400.061035</v>
      </c>
      <c r="AD58">
        <v>400.80715900000001</v>
      </c>
      <c r="AE58">
        <v>401.55407700000001</v>
      </c>
      <c r="AF58">
        <v>402.30093399999998</v>
      </c>
      <c r="AG58">
        <v>403.04748499999999</v>
      </c>
      <c r="AH58">
        <v>403.79330399999998</v>
      </c>
      <c r="AI58">
        <v>404.53796399999999</v>
      </c>
      <c r="AJ58" s="13">
        <v>0</v>
      </c>
    </row>
    <row r="59" spans="1:36" x14ac:dyDescent="0.25">
      <c r="A59" t="s">
        <v>132</v>
      </c>
      <c r="B59" t="s">
        <v>157</v>
      </c>
      <c r="C59" t="s">
        <v>260</v>
      </c>
      <c r="D59" t="s">
        <v>216</v>
      </c>
      <c r="E59">
        <v>19.229748000000001</v>
      </c>
      <c r="F59">
        <v>19.559747999999999</v>
      </c>
      <c r="G59">
        <v>19.604057000000001</v>
      </c>
      <c r="H59">
        <v>19.134007</v>
      </c>
      <c r="I59">
        <v>18.815207000000001</v>
      </c>
      <c r="J59">
        <v>18.797191999999999</v>
      </c>
      <c r="K59">
        <v>18.754283999999998</v>
      </c>
      <c r="L59">
        <v>18.744330999999999</v>
      </c>
      <c r="M59">
        <v>18.847854999999999</v>
      </c>
      <c r="N59">
        <v>18.804949000000001</v>
      </c>
      <c r="O59">
        <v>18.734697000000001</v>
      </c>
      <c r="P59">
        <v>18.734974000000001</v>
      </c>
      <c r="Q59">
        <v>18.762163000000001</v>
      </c>
      <c r="R59">
        <v>18.793427999999999</v>
      </c>
      <c r="S59">
        <v>18.824687999999998</v>
      </c>
      <c r="T59">
        <v>18.859321999999999</v>
      </c>
      <c r="U59">
        <v>18.889589000000001</v>
      </c>
      <c r="V59">
        <v>18.923862</v>
      </c>
      <c r="W59">
        <v>18.960432000000001</v>
      </c>
      <c r="X59">
        <v>18.992315000000001</v>
      </c>
      <c r="Y59">
        <v>19.027204999999999</v>
      </c>
      <c r="Z59">
        <v>19.065366999999998</v>
      </c>
      <c r="AA59">
        <v>19.097477000000001</v>
      </c>
      <c r="AB59">
        <v>19.133113999999999</v>
      </c>
      <c r="AC59">
        <v>19.167227</v>
      </c>
      <c r="AD59">
        <v>19.203192000000001</v>
      </c>
      <c r="AE59">
        <v>19.238092000000002</v>
      </c>
      <c r="AF59">
        <v>19.273088000000001</v>
      </c>
      <c r="AG59">
        <v>19.308661000000001</v>
      </c>
      <c r="AH59">
        <v>19.343631999999999</v>
      </c>
      <c r="AI59">
        <v>19.378197</v>
      </c>
      <c r="AJ59" s="13">
        <v>0</v>
      </c>
    </row>
    <row r="60" spans="1:36" x14ac:dyDescent="0.25">
      <c r="A60" t="s">
        <v>158</v>
      </c>
      <c r="B60" t="s">
        <v>159</v>
      </c>
      <c r="C60" t="s">
        <v>261</v>
      </c>
      <c r="D60" t="s">
        <v>216</v>
      </c>
      <c r="E60">
        <v>115.006958</v>
      </c>
      <c r="F60">
        <v>116.946564</v>
      </c>
      <c r="G60">
        <v>117.10083</v>
      </c>
      <c r="H60">
        <v>114.272278</v>
      </c>
      <c r="I60">
        <v>112.40922500000001</v>
      </c>
      <c r="J60">
        <v>112.296738</v>
      </c>
      <c r="K60">
        <v>112.02658099999999</v>
      </c>
      <c r="L60">
        <v>111.991089</v>
      </c>
      <c r="M60">
        <v>112.608475</v>
      </c>
      <c r="N60">
        <v>112.360336</v>
      </c>
      <c r="O60">
        <v>111.934448</v>
      </c>
      <c r="P60">
        <v>111.91635100000001</v>
      </c>
      <c r="Q60">
        <v>112.096161</v>
      </c>
      <c r="R60">
        <v>112.282059</v>
      </c>
      <c r="S60">
        <v>112.470337</v>
      </c>
      <c r="T60">
        <v>112.65812699999999</v>
      </c>
      <c r="U60">
        <v>112.85508</v>
      </c>
      <c r="V60">
        <v>113.058533</v>
      </c>
      <c r="W60">
        <v>113.264236</v>
      </c>
      <c r="X60">
        <v>113.471886</v>
      </c>
      <c r="Y60">
        <v>113.681168</v>
      </c>
      <c r="Z60">
        <v>113.891792</v>
      </c>
      <c r="AA60">
        <v>114.10350800000001</v>
      </c>
      <c r="AB60">
        <v>114.316086</v>
      </c>
      <c r="AC60">
        <v>114.529259</v>
      </c>
      <c r="AD60">
        <v>114.742859</v>
      </c>
      <c r="AE60">
        <v>114.95668000000001</v>
      </c>
      <c r="AF60">
        <v>115.170502</v>
      </c>
      <c r="AG60">
        <v>115.384216</v>
      </c>
      <c r="AH60">
        <v>115.59773300000001</v>
      </c>
      <c r="AI60">
        <v>115.810913</v>
      </c>
      <c r="AJ60" s="13">
        <v>0</v>
      </c>
    </row>
    <row r="61" spans="1:36" x14ac:dyDescent="0.25">
      <c r="A61" t="s">
        <v>8</v>
      </c>
      <c r="B61" t="s">
        <v>160</v>
      </c>
      <c r="C61" t="s">
        <v>262</v>
      </c>
      <c r="D61" t="s">
        <v>216</v>
      </c>
      <c r="E61">
        <v>123.24041699999999</v>
      </c>
      <c r="F61">
        <v>154.78178399999999</v>
      </c>
      <c r="G61">
        <v>177.566147</v>
      </c>
      <c r="H61">
        <v>194.206558</v>
      </c>
      <c r="I61">
        <v>206.437195</v>
      </c>
      <c r="J61">
        <v>215.22547900000001</v>
      </c>
      <c r="K61">
        <v>221.68235799999999</v>
      </c>
      <c r="L61">
        <v>226.56303399999999</v>
      </c>
      <c r="M61">
        <v>228.953934</v>
      </c>
      <c r="N61">
        <v>230.64898700000001</v>
      </c>
      <c r="O61">
        <v>232.393936</v>
      </c>
      <c r="P61">
        <v>232.85581999999999</v>
      </c>
      <c r="Q61">
        <v>233.45077499999999</v>
      </c>
      <c r="R61">
        <v>233.69122300000001</v>
      </c>
      <c r="S61">
        <v>233.81994599999999</v>
      </c>
      <c r="T61">
        <v>233.339584</v>
      </c>
      <c r="U61">
        <v>233.03294399999999</v>
      </c>
      <c r="V61">
        <v>232.702698</v>
      </c>
      <c r="W61">
        <v>232.21530200000001</v>
      </c>
      <c r="X61">
        <v>231.47563199999999</v>
      </c>
      <c r="Y61">
        <v>230.83416700000001</v>
      </c>
      <c r="Z61">
        <v>229.97171</v>
      </c>
      <c r="AA61">
        <v>229.01445000000001</v>
      </c>
      <c r="AB61">
        <v>228.01458700000001</v>
      </c>
      <c r="AC61">
        <v>226.97612000000001</v>
      </c>
      <c r="AD61">
        <v>225.876068</v>
      </c>
      <c r="AE61">
        <v>224.61758399999999</v>
      </c>
      <c r="AF61">
        <v>223.33367899999999</v>
      </c>
      <c r="AG61">
        <v>221.78813199999999</v>
      </c>
      <c r="AH61">
        <v>220.16580200000001</v>
      </c>
      <c r="AI61">
        <v>218.665131</v>
      </c>
      <c r="AJ61" s="13">
        <v>1.9E-2</v>
      </c>
    </row>
    <row r="62" spans="1:36" x14ac:dyDescent="0.25">
      <c r="A62" t="s">
        <v>161</v>
      </c>
      <c r="B62" t="s">
        <v>162</v>
      </c>
      <c r="C62" t="s">
        <v>263</v>
      </c>
      <c r="D62" t="s">
        <v>216</v>
      </c>
      <c r="E62">
        <v>65.868385000000004</v>
      </c>
      <c r="F62">
        <v>77.343924999999999</v>
      </c>
      <c r="G62">
        <v>85.037193000000002</v>
      </c>
      <c r="H62">
        <v>90.397377000000006</v>
      </c>
      <c r="I62">
        <v>94.148392000000001</v>
      </c>
      <c r="J62">
        <v>96.454200999999998</v>
      </c>
      <c r="K62">
        <v>98.028533999999993</v>
      </c>
      <c r="L62">
        <v>99.228485000000006</v>
      </c>
      <c r="M62">
        <v>98.787505999999993</v>
      </c>
      <c r="N62">
        <v>98.326217999999997</v>
      </c>
      <c r="O62">
        <v>98.456612000000007</v>
      </c>
      <c r="P62">
        <v>97.730179000000007</v>
      </c>
      <c r="Q62">
        <v>97.429573000000005</v>
      </c>
      <c r="R62">
        <v>97.078491</v>
      </c>
      <c r="S62">
        <v>96.865768000000003</v>
      </c>
      <c r="T62">
        <v>96.190719999999999</v>
      </c>
      <c r="U62">
        <v>95.827606000000003</v>
      </c>
      <c r="V62">
        <v>95.546768</v>
      </c>
      <c r="W62">
        <v>95.188216999999995</v>
      </c>
      <c r="X62">
        <v>94.635986000000003</v>
      </c>
      <c r="Y62">
        <v>94.234970000000004</v>
      </c>
      <c r="Z62">
        <v>93.656120000000001</v>
      </c>
      <c r="AA62">
        <v>93.025208000000006</v>
      </c>
      <c r="AB62">
        <v>92.393783999999997</v>
      </c>
      <c r="AC62">
        <v>91.770995999999997</v>
      </c>
      <c r="AD62">
        <v>91.134651000000005</v>
      </c>
      <c r="AE62">
        <v>90.408362999999994</v>
      </c>
      <c r="AF62">
        <v>89.765427000000003</v>
      </c>
      <c r="AG62">
        <v>89.013596000000007</v>
      </c>
      <c r="AH62">
        <v>88.517876000000001</v>
      </c>
      <c r="AI62">
        <v>88.092033000000001</v>
      </c>
      <c r="AJ62" s="13">
        <v>0.01</v>
      </c>
    </row>
    <row r="63" spans="1:36" x14ac:dyDescent="0.25">
      <c r="A63" t="s">
        <v>121</v>
      </c>
      <c r="B63" t="s">
        <v>163</v>
      </c>
      <c r="C63" t="s">
        <v>264</v>
      </c>
      <c r="D63" t="s">
        <v>216</v>
      </c>
      <c r="E63">
        <v>8.2139009999999999</v>
      </c>
      <c r="F63">
        <v>9.6765150000000002</v>
      </c>
      <c r="G63">
        <v>10.66667</v>
      </c>
      <c r="H63">
        <v>11.35914</v>
      </c>
      <c r="I63">
        <v>11.848991</v>
      </c>
      <c r="J63">
        <v>12.157253000000001</v>
      </c>
      <c r="K63">
        <v>12.373383</v>
      </c>
      <c r="L63">
        <v>12.542023</v>
      </c>
      <c r="M63">
        <v>12.501125</v>
      </c>
      <c r="N63">
        <v>12.457867</v>
      </c>
      <c r="O63">
        <v>12.492732999999999</v>
      </c>
      <c r="P63">
        <v>12.415229999999999</v>
      </c>
      <c r="Q63">
        <v>12.393853</v>
      </c>
      <c r="R63">
        <v>12.364929999999999</v>
      </c>
      <c r="S63">
        <v>12.354592999999999</v>
      </c>
      <c r="T63">
        <v>12.283155000000001</v>
      </c>
      <c r="U63">
        <v>12.252656</v>
      </c>
      <c r="V63">
        <v>12.232264000000001</v>
      </c>
      <c r="W63">
        <v>12.202119</v>
      </c>
      <c r="X63">
        <v>12.146736000000001</v>
      </c>
      <c r="Y63">
        <v>12.111720999999999</v>
      </c>
      <c r="Z63">
        <v>12.053454</v>
      </c>
      <c r="AA63">
        <v>11.987914999999999</v>
      </c>
      <c r="AB63">
        <v>11.922503000000001</v>
      </c>
      <c r="AC63">
        <v>11.858107</v>
      </c>
      <c r="AD63">
        <v>11.792482</v>
      </c>
      <c r="AE63">
        <v>11.713984</v>
      </c>
      <c r="AF63">
        <v>11.645860000000001</v>
      </c>
      <c r="AG63">
        <v>11.563480999999999</v>
      </c>
      <c r="AH63">
        <v>11.514956</v>
      </c>
      <c r="AI63">
        <v>11.475149999999999</v>
      </c>
      <c r="AJ63" s="13">
        <v>1.0999999999999999E-2</v>
      </c>
    </row>
    <row r="64" spans="1:36" x14ac:dyDescent="0.25">
      <c r="A64" t="s">
        <v>98</v>
      </c>
      <c r="B64" t="s">
        <v>164</v>
      </c>
      <c r="C64" t="s">
        <v>265</v>
      </c>
      <c r="D64" t="s">
        <v>216</v>
      </c>
      <c r="E64">
        <v>4.2989999999999999E-3</v>
      </c>
      <c r="F64">
        <v>4.9049999999999996E-3</v>
      </c>
      <c r="G64">
        <v>5.2630000000000003E-3</v>
      </c>
      <c r="H64">
        <v>5.5059999999999996E-3</v>
      </c>
      <c r="I64">
        <v>5.6690000000000004E-3</v>
      </c>
      <c r="J64">
        <v>5.7609999999999996E-3</v>
      </c>
      <c r="K64">
        <v>5.8209999999999998E-3</v>
      </c>
      <c r="L64">
        <v>5.8630000000000002E-3</v>
      </c>
      <c r="M64">
        <v>5.8230000000000001E-3</v>
      </c>
      <c r="N64">
        <v>5.7800000000000004E-3</v>
      </c>
      <c r="O64">
        <v>5.764E-3</v>
      </c>
      <c r="P64">
        <v>5.7060000000000001E-3</v>
      </c>
      <c r="Q64">
        <v>5.6649999999999999E-3</v>
      </c>
      <c r="R64">
        <v>5.6230000000000004E-3</v>
      </c>
      <c r="S64">
        <v>5.5859999999999998E-3</v>
      </c>
      <c r="T64">
        <v>5.5250000000000004E-3</v>
      </c>
      <c r="U64">
        <v>5.4819999999999999E-3</v>
      </c>
      <c r="V64">
        <v>5.4450000000000002E-3</v>
      </c>
      <c r="W64">
        <v>5.4029999999999998E-3</v>
      </c>
      <c r="X64">
        <v>5.3489999999999996E-3</v>
      </c>
      <c r="Y64">
        <v>5.2969999999999996E-3</v>
      </c>
      <c r="Z64">
        <v>5.2370000000000003E-3</v>
      </c>
      <c r="AA64">
        <v>5.1770000000000002E-3</v>
      </c>
      <c r="AB64">
        <v>5.117E-3</v>
      </c>
      <c r="AC64">
        <v>5.058E-3</v>
      </c>
      <c r="AD64">
        <v>4.9940000000000002E-3</v>
      </c>
      <c r="AE64">
        <v>4.9300000000000004E-3</v>
      </c>
      <c r="AF64">
        <v>4.8710000000000003E-3</v>
      </c>
      <c r="AG64">
        <v>4.8050000000000002E-3</v>
      </c>
      <c r="AH64">
        <v>4.751E-3</v>
      </c>
      <c r="AI64">
        <v>4.7019999999999996E-3</v>
      </c>
      <c r="AJ64" s="13">
        <v>3.0000000000000001E-3</v>
      </c>
    </row>
    <row r="65" spans="1:36" x14ac:dyDescent="0.25">
      <c r="A65" t="s">
        <v>100</v>
      </c>
      <c r="B65" t="s">
        <v>165</v>
      </c>
      <c r="C65" t="s">
        <v>266</v>
      </c>
      <c r="D65" t="s">
        <v>216</v>
      </c>
      <c r="E65">
        <v>39.342956999999998</v>
      </c>
      <c r="F65">
        <v>45.876663000000001</v>
      </c>
      <c r="G65">
        <v>50.221744999999999</v>
      </c>
      <c r="H65">
        <v>53.204749999999997</v>
      </c>
      <c r="I65">
        <v>55.259338</v>
      </c>
      <c r="J65">
        <v>56.491351999999999</v>
      </c>
      <c r="K65">
        <v>57.299968999999997</v>
      </c>
      <c r="L65">
        <v>57.889167999999998</v>
      </c>
      <c r="M65">
        <v>57.565086000000001</v>
      </c>
      <c r="N65">
        <v>57.224128999999998</v>
      </c>
      <c r="O65">
        <v>57.227783000000002</v>
      </c>
      <c r="P65">
        <v>56.729961000000003</v>
      </c>
      <c r="Q65">
        <v>56.487537000000003</v>
      </c>
      <c r="R65">
        <v>56.204224000000004</v>
      </c>
      <c r="S65">
        <v>55.996456000000002</v>
      </c>
      <c r="T65">
        <v>55.510323</v>
      </c>
      <c r="U65">
        <v>55.190829999999998</v>
      </c>
      <c r="V65">
        <v>54.901924000000001</v>
      </c>
      <c r="W65">
        <v>54.556376999999998</v>
      </c>
      <c r="X65">
        <v>54.084842999999999</v>
      </c>
      <c r="Y65">
        <v>53.685890000000001</v>
      </c>
      <c r="Z65">
        <v>53.162922000000002</v>
      </c>
      <c r="AA65">
        <v>52.581119999999999</v>
      </c>
      <c r="AB65">
        <v>51.966534000000003</v>
      </c>
      <c r="AC65">
        <v>51.312018999999999</v>
      </c>
      <c r="AD65">
        <v>50.599342</v>
      </c>
      <c r="AE65">
        <v>49.756568999999999</v>
      </c>
      <c r="AF65">
        <v>48.845408999999997</v>
      </c>
      <c r="AG65">
        <v>47.706341000000002</v>
      </c>
      <c r="AH65">
        <v>46.376685999999999</v>
      </c>
      <c r="AI65">
        <v>45.129745</v>
      </c>
      <c r="AJ65" s="13">
        <v>5.0000000000000001E-3</v>
      </c>
    </row>
    <row r="66" spans="1:36" x14ac:dyDescent="0.25">
      <c r="A66" t="s">
        <v>102</v>
      </c>
      <c r="B66" t="s">
        <v>166</v>
      </c>
      <c r="C66" t="s">
        <v>267</v>
      </c>
      <c r="D66" t="s">
        <v>216</v>
      </c>
      <c r="E66">
        <v>17.099070000000001</v>
      </c>
      <c r="F66">
        <v>20.319552999999999</v>
      </c>
      <c r="G66">
        <v>22.485256</v>
      </c>
      <c r="H66">
        <v>24.019459000000001</v>
      </c>
      <c r="I66">
        <v>25.102898</v>
      </c>
      <c r="J66">
        <v>25.770533</v>
      </c>
      <c r="K66">
        <v>26.232544000000001</v>
      </c>
      <c r="L66">
        <v>26.589859000000001</v>
      </c>
      <c r="M66">
        <v>26.464668</v>
      </c>
      <c r="N66">
        <v>26.333935</v>
      </c>
      <c r="O66">
        <v>26.351505</v>
      </c>
      <c r="P66">
        <v>26.142330000000001</v>
      </c>
      <c r="Q66">
        <v>26.030087000000002</v>
      </c>
      <c r="R66">
        <v>25.909834</v>
      </c>
      <c r="S66">
        <v>25.821386</v>
      </c>
      <c r="T66">
        <v>25.614086</v>
      </c>
      <c r="U66">
        <v>25.490601000000002</v>
      </c>
      <c r="V66">
        <v>25.393127</v>
      </c>
      <c r="W66">
        <v>25.272171</v>
      </c>
      <c r="X66">
        <v>25.098717000000001</v>
      </c>
      <c r="Y66">
        <v>24.958691000000002</v>
      </c>
      <c r="Z66">
        <v>24.771570000000001</v>
      </c>
      <c r="AA66">
        <v>24.572716</v>
      </c>
      <c r="AB66">
        <v>24.372135</v>
      </c>
      <c r="AC66">
        <v>24.175498999999999</v>
      </c>
      <c r="AD66">
        <v>23.970161000000001</v>
      </c>
      <c r="AE66">
        <v>23.746223000000001</v>
      </c>
      <c r="AF66">
        <v>23.548378</v>
      </c>
      <c r="AG66">
        <v>23.317295000000001</v>
      </c>
      <c r="AH66">
        <v>23.150963000000001</v>
      </c>
      <c r="AI66">
        <v>23.003896999999998</v>
      </c>
      <c r="AJ66" s="13">
        <v>0.01</v>
      </c>
    </row>
    <row r="67" spans="1:36" x14ac:dyDescent="0.25">
      <c r="A67" t="s">
        <v>104</v>
      </c>
      <c r="B67" t="s">
        <v>167</v>
      </c>
      <c r="C67" t="s">
        <v>268</v>
      </c>
      <c r="D67" t="s">
        <v>216</v>
      </c>
      <c r="E67">
        <v>0.85228499999999996</v>
      </c>
      <c r="F67">
        <v>1.0238849999999999</v>
      </c>
      <c r="G67">
        <v>1.142909</v>
      </c>
      <c r="H67">
        <v>1.226561</v>
      </c>
      <c r="I67">
        <v>1.2873049999999999</v>
      </c>
      <c r="J67">
        <v>1.3277159999999999</v>
      </c>
      <c r="K67">
        <v>1.35825</v>
      </c>
      <c r="L67">
        <v>1.3837299999999999</v>
      </c>
      <c r="M67">
        <v>1.3838189999999999</v>
      </c>
      <c r="N67">
        <v>1.3838760000000001</v>
      </c>
      <c r="O67">
        <v>1.394023</v>
      </c>
      <c r="P67">
        <v>1.38931</v>
      </c>
      <c r="Q67">
        <v>1.391672</v>
      </c>
      <c r="R67">
        <v>1.3925799999999999</v>
      </c>
      <c r="S67">
        <v>1.395878</v>
      </c>
      <c r="T67">
        <v>1.3909419999999999</v>
      </c>
      <c r="U67">
        <v>1.3914660000000001</v>
      </c>
      <c r="V67">
        <v>1.3932119999999999</v>
      </c>
      <c r="W67">
        <v>1.3938429999999999</v>
      </c>
      <c r="X67">
        <v>1.391078</v>
      </c>
      <c r="Y67">
        <v>1.3909210000000001</v>
      </c>
      <c r="Z67">
        <v>1.388023</v>
      </c>
      <c r="AA67">
        <v>1.384069</v>
      </c>
      <c r="AB67">
        <v>1.380226</v>
      </c>
      <c r="AC67">
        <v>1.3765510000000001</v>
      </c>
      <c r="AD67">
        <v>1.3728610000000001</v>
      </c>
      <c r="AE67">
        <v>1.3671819999999999</v>
      </c>
      <c r="AF67">
        <v>1.362773</v>
      </c>
      <c r="AG67">
        <v>1.3564320000000001</v>
      </c>
      <c r="AH67">
        <v>1.354414</v>
      </c>
      <c r="AI67">
        <v>1.3532869999999999</v>
      </c>
      <c r="AJ67" s="13">
        <v>1.6E-2</v>
      </c>
    </row>
    <row r="68" spans="1:36" x14ac:dyDescent="0.25">
      <c r="A68" t="s">
        <v>106</v>
      </c>
      <c r="B68" t="s">
        <v>168</v>
      </c>
      <c r="C68" t="s">
        <v>269</v>
      </c>
      <c r="D68" t="s">
        <v>216</v>
      </c>
      <c r="E68">
        <v>0.34543099999999999</v>
      </c>
      <c r="F68">
        <v>0.42956299999999997</v>
      </c>
      <c r="G68">
        <v>0.50085900000000005</v>
      </c>
      <c r="H68">
        <v>0.566272</v>
      </c>
      <c r="I68">
        <v>0.627633</v>
      </c>
      <c r="J68">
        <v>0.68449700000000002</v>
      </c>
      <c r="K68">
        <v>0.74109599999999998</v>
      </c>
      <c r="L68">
        <v>0.80010199999999998</v>
      </c>
      <c r="M68">
        <v>0.849352</v>
      </c>
      <c r="N68">
        <v>0.90310299999999999</v>
      </c>
      <c r="O68">
        <v>0.96728400000000003</v>
      </c>
      <c r="P68">
        <v>1.030273</v>
      </c>
      <c r="Q68">
        <v>1.1034949999999999</v>
      </c>
      <c r="R68">
        <v>1.184134</v>
      </c>
      <c r="S68">
        <v>1.27477</v>
      </c>
      <c r="T68">
        <v>1.3697600000000001</v>
      </c>
      <c r="U68">
        <v>1.479735</v>
      </c>
      <c r="V68">
        <v>1.60405</v>
      </c>
      <c r="W68">
        <v>1.7416499999999999</v>
      </c>
      <c r="X68">
        <v>1.8927510000000001</v>
      </c>
      <c r="Y68">
        <v>2.0660539999999998</v>
      </c>
      <c r="Z68">
        <v>2.2586650000000001</v>
      </c>
      <c r="AA68">
        <v>2.4781140000000001</v>
      </c>
      <c r="AB68">
        <v>2.731331</v>
      </c>
      <c r="AC68">
        <v>3.0279790000000002</v>
      </c>
      <c r="AD68">
        <v>3.3791910000000001</v>
      </c>
      <c r="AE68">
        <v>3.8040280000000002</v>
      </c>
      <c r="AF68">
        <v>4.3428430000000002</v>
      </c>
      <c r="AG68">
        <v>5.0501290000000001</v>
      </c>
      <c r="AH68">
        <v>6.1011290000000002</v>
      </c>
      <c r="AI68">
        <v>7.110398</v>
      </c>
      <c r="AJ68" s="13">
        <v>0.106</v>
      </c>
    </row>
    <row r="69" spans="1:36" x14ac:dyDescent="0.25">
      <c r="A69" t="s">
        <v>108</v>
      </c>
      <c r="B69" t="s">
        <v>169</v>
      </c>
      <c r="C69" t="s">
        <v>270</v>
      </c>
      <c r="D69" t="s">
        <v>216</v>
      </c>
      <c r="E69">
        <v>1.0442999999999999E-2</v>
      </c>
      <c r="F69">
        <v>1.2829E-2</v>
      </c>
      <c r="G69">
        <v>1.4487E-2</v>
      </c>
      <c r="H69">
        <v>1.5692000000000001E-2</v>
      </c>
      <c r="I69">
        <v>1.6556000000000001E-2</v>
      </c>
      <c r="J69">
        <v>1.7096E-2</v>
      </c>
      <c r="K69">
        <v>1.7464E-2</v>
      </c>
      <c r="L69">
        <v>1.7742000000000001E-2</v>
      </c>
      <c r="M69">
        <v>1.7635999999999999E-2</v>
      </c>
      <c r="N69">
        <v>1.7526E-2</v>
      </c>
      <c r="O69">
        <v>1.7519E-2</v>
      </c>
      <c r="P69">
        <v>1.7361999999999999E-2</v>
      </c>
      <c r="Q69">
        <v>1.7267000000000001E-2</v>
      </c>
      <c r="R69">
        <v>1.7167000000000002E-2</v>
      </c>
      <c r="S69">
        <v>1.7087000000000001E-2</v>
      </c>
      <c r="T69">
        <v>1.6931000000000002E-2</v>
      </c>
      <c r="U69">
        <v>1.6830999999999999E-2</v>
      </c>
      <c r="V69">
        <v>1.6747999999999999E-2</v>
      </c>
      <c r="W69">
        <v>1.6648E-2</v>
      </c>
      <c r="X69">
        <v>1.6513E-2</v>
      </c>
      <c r="Y69">
        <v>1.6397999999999999E-2</v>
      </c>
      <c r="Z69">
        <v>1.6250000000000001E-2</v>
      </c>
      <c r="AA69">
        <v>1.6095000000000002E-2</v>
      </c>
      <c r="AB69">
        <v>1.5938000000000001E-2</v>
      </c>
      <c r="AC69">
        <v>1.5783999999999999E-2</v>
      </c>
      <c r="AD69">
        <v>1.5620999999999999E-2</v>
      </c>
      <c r="AE69">
        <v>1.5448999999999999E-2</v>
      </c>
      <c r="AF69">
        <v>1.5294E-2</v>
      </c>
      <c r="AG69">
        <v>1.5117E-2</v>
      </c>
      <c r="AH69">
        <v>1.498E-2</v>
      </c>
      <c r="AI69">
        <v>1.4853999999999999E-2</v>
      </c>
      <c r="AJ69" s="13">
        <v>1.2E-2</v>
      </c>
    </row>
    <row r="70" spans="1:36" x14ac:dyDescent="0.25">
      <c r="A70" t="s">
        <v>170</v>
      </c>
      <c r="B70" t="s">
        <v>171</v>
      </c>
      <c r="C70" t="s">
        <v>271</v>
      </c>
      <c r="D70" t="s">
        <v>216</v>
      </c>
      <c r="E70">
        <v>21.389296000000002</v>
      </c>
      <c r="F70">
        <v>24.819852999999998</v>
      </c>
      <c r="G70">
        <v>27.510082000000001</v>
      </c>
      <c r="H70">
        <v>29.622658000000001</v>
      </c>
      <c r="I70">
        <v>31.287822999999999</v>
      </c>
      <c r="J70">
        <v>32.605826999999998</v>
      </c>
      <c r="K70">
        <v>33.663296000000003</v>
      </c>
      <c r="L70">
        <v>34.520812999999997</v>
      </c>
      <c r="M70">
        <v>35.224196999999997</v>
      </c>
      <c r="N70">
        <v>35.813029999999998</v>
      </c>
      <c r="O70">
        <v>36.317593000000002</v>
      </c>
      <c r="P70">
        <v>36.759636</v>
      </c>
      <c r="Q70">
        <v>37.152343999999999</v>
      </c>
      <c r="R70">
        <v>37.510295999999997</v>
      </c>
      <c r="S70">
        <v>37.844872000000002</v>
      </c>
      <c r="T70">
        <v>38.157986000000001</v>
      </c>
      <c r="U70">
        <v>38.449916999999999</v>
      </c>
      <c r="V70">
        <v>38.723610000000001</v>
      </c>
      <c r="W70">
        <v>38.985104</v>
      </c>
      <c r="X70">
        <v>39.238807999999999</v>
      </c>
      <c r="Y70">
        <v>39.486941999999999</v>
      </c>
      <c r="Z70">
        <v>39.726619999999997</v>
      </c>
      <c r="AA70">
        <v>39.958668000000003</v>
      </c>
      <c r="AB70">
        <v>40.184944000000002</v>
      </c>
      <c r="AC70">
        <v>40.404293000000003</v>
      </c>
      <c r="AD70">
        <v>40.622166</v>
      </c>
      <c r="AE70">
        <v>40.834713000000001</v>
      </c>
      <c r="AF70">
        <v>41.040450999999997</v>
      </c>
      <c r="AG70">
        <v>41.248080999999999</v>
      </c>
      <c r="AH70">
        <v>41.453494999999997</v>
      </c>
      <c r="AI70">
        <v>41.657665000000001</v>
      </c>
      <c r="AJ70" s="13">
        <v>2.1999999999999999E-2</v>
      </c>
    </row>
    <row r="71" spans="1:36" x14ac:dyDescent="0.25">
      <c r="A71" t="s">
        <v>121</v>
      </c>
      <c r="B71" t="s">
        <v>172</v>
      </c>
      <c r="C71" t="s">
        <v>272</v>
      </c>
      <c r="D71" t="s">
        <v>216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t="s">
        <v>6</v>
      </c>
    </row>
    <row r="72" spans="1:36" x14ac:dyDescent="0.25">
      <c r="A72" t="s">
        <v>98</v>
      </c>
      <c r="B72" t="s">
        <v>173</v>
      </c>
      <c r="C72" t="s">
        <v>273</v>
      </c>
      <c r="D72" t="s">
        <v>216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t="s">
        <v>6</v>
      </c>
    </row>
    <row r="73" spans="1:36" x14ac:dyDescent="0.25">
      <c r="A73" t="s">
        <v>100</v>
      </c>
      <c r="B73" t="s">
        <v>174</v>
      </c>
      <c r="C73" t="s">
        <v>274</v>
      </c>
      <c r="D73" t="s">
        <v>216</v>
      </c>
      <c r="E73">
        <v>21.389296000000002</v>
      </c>
      <c r="F73">
        <v>24.819852999999998</v>
      </c>
      <c r="G73">
        <v>27.510082000000001</v>
      </c>
      <c r="H73">
        <v>29.622658000000001</v>
      </c>
      <c r="I73">
        <v>31.287822999999999</v>
      </c>
      <c r="J73">
        <v>32.605826999999998</v>
      </c>
      <c r="K73">
        <v>33.663296000000003</v>
      </c>
      <c r="L73">
        <v>34.520812999999997</v>
      </c>
      <c r="M73">
        <v>35.224196999999997</v>
      </c>
      <c r="N73">
        <v>35.813029999999998</v>
      </c>
      <c r="O73">
        <v>36.317593000000002</v>
      </c>
      <c r="P73">
        <v>36.759636</v>
      </c>
      <c r="Q73">
        <v>37.152343999999999</v>
      </c>
      <c r="R73">
        <v>37.510295999999997</v>
      </c>
      <c r="S73">
        <v>37.844872000000002</v>
      </c>
      <c r="T73">
        <v>38.157986000000001</v>
      </c>
      <c r="U73">
        <v>38.449916999999999</v>
      </c>
      <c r="V73">
        <v>38.723610000000001</v>
      </c>
      <c r="W73">
        <v>38.985104</v>
      </c>
      <c r="X73">
        <v>39.238807999999999</v>
      </c>
      <c r="Y73">
        <v>39.486941999999999</v>
      </c>
      <c r="Z73">
        <v>39.726619999999997</v>
      </c>
      <c r="AA73">
        <v>39.958668000000003</v>
      </c>
      <c r="AB73">
        <v>40.184944000000002</v>
      </c>
      <c r="AC73">
        <v>40.404293000000003</v>
      </c>
      <c r="AD73">
        <v>40.622166</v>
      </c>
      <c r="AE73">
        <v>40.834713000000001</v>
      </c>
      <c r="AF73">
        <v>41.040450999999997</v>
      </c>
      <c r="AG73">
        <v>41.248080999999999</v>
      </c>
      <c r="AH73">
        <v>41.453494999999997</v>
      </c>
      <c r="AI73">
        <v>41.657665000000001</v>
      </c>
      <c r="AJ73" s="13">
        <v>2.1999999999999999E-2</v>
      </c>
    </row>
    <row r="74" spans="1:36" x14ac:dyDescent="0.25">
      <c r="A74" t="s">
        <v>102</v>
      </c>
      <c r="B74" t="s">
        <v>175</v>
      </c>
      <c r="C74" t="s">
        <v>275</v>
      </c>
      <c r="D74" t="s">
        <v>216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 t="s">
        <v>6</v>
      </c>
    </row>
    <row r="75" spans="1:36" x14ac:dyDescent="0.25">
      <c r="A75" t="s">
        <v>104</v>
      </c>
      <c r="B75" t="s">
        <v>176</v>
      </c>
      <c r="C75" t="s">
        <v>276</v>
      </c>
      <c r="D75" t="s">
        <v>216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6</v>
      </c>
    </row>
    <row r="76" spans="1:36" x14ac:dyDescent="0.25">
      <c r="A76" t="s">
        <v>106</v>
      </c>
      <c r="B76" t="s">
        <v>177</v>
      </c>
      <c r="C76" t="s">
        <v>277</v>
      </c>
      <c r="D76" t="s">
        <v>216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6</v>
      </c>
    </row>
    <row r="77" spans="1:36" x14ac:dyDescent="0.25">
      <c r="A77" t="s">
        <v>108</v>
      </c>
      <c r="B77" t="s">
        <v>178</v>
      </c>
      <c r="C77" t="s">
        <v>278</v>
      </c>
      <c r="D77" t="s">
        <v>216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6</v>
      </c>
    </row>
    <row r="78" spans="1:36" x14ac:dyDescent="0.25">
      <c r="A78" t="s">
        <v>179</v>
      </c>
      <c r="B78" t="s">
        <v>180</v>
      </c>
      <c r="C78" t="s">
        <v>279</v>
      </c>
      <c r="D78" t="s">
        <v>216</v>
      </c>
      <c r="E78">
        <v>36.342903</v>
      </c>
      <c r="F78">
        <v>53.065319000000002</v>
      </c>
      <c r="G78">
        <v>65.539473999999998</v>
      </c>
      <c r="H78">
        <v>74.774010000000004</v>
      </c>
      <c r="I78">
        <v>81.650841</v>
      </c>
      <c r="J78">
        <v>86.872803000000005</v>
      </c>
      <c r="K78">
        <v>90.754913000000002</v>
      </c>
      <c r="L78">
        <v>93.637444000000002</v>
      </c>
      <c r="M78">
        <v>95.815033</v>
      </c>
      <c r="N78">
        <v>97.436133999999996</v>
      </c>
      <c r="O78">
        <v>98.610291000000004</v>
      </c>
      <c r="P78">
        <v>99.419357000000005</v>
      </c>
      <c r="Q78">
        <v>99.995284999999996</v>
      </c>
      <c r="R78">
        <v>100.30935700000001</v>
      </c>
      <c r="S78">
        <v>100.40677599999999</v>
      </c>
      <c r="T78">
        <v>100.383087</v>
      </c>
      <c r="U78">
        <v>100.25748400000001</v>
      </c>
      <c r="V78">
        <v>100.05856300000001</v>
      </c>
      <c r="W78">
        <v>99.805701999999997</v>
      </c>
      <c r="X78">
        <v>99.515450000000001</v>
      </c>
      <c r="Y78">
        <v>99.200005000000004</v>
      </c>
      <c r="Z78">
        <v>98.869118</v>
      </c>
      <c r="AA78">
        <v>98.529976000000005</v>
      </c>
      <c r="AB78">
        <v>98.188254999999998</v>
      </c>
      <c r="AC78">
        <v>97.849648000000002</v>
      </c>
      <c r="AD78">
        <v>97.519051000000005</v>
      </c>
      <c r="AE78">
        <v>97.198905999999994</v>
      </c>
      <c r="AF78">
        <v>96.890816000000001</v>
      </c>
      <c r="AG78">
        <v>96.596496999999999</v>
      </c>
      <c r="AH78">
        <v>96.315291999999999</v>
      </c>
      <c r="AI78">
        <v>96.045379999999994</v>
      </c>
      <c r="AJ78" s="13">
        <v>3.3000000000000002E-2</v>
      </c>
    </row>
    <row r="79" spans="1:36" x14ac:dyDescent="0.25">
      <c r="A79" t="s">
        <v>121</v>
      </c>
      <c r="B79" t="s">
        <v>181</v>
      </c>
      <c r="C79" t="s">
        <v>280</v>
      </c>
      <c r="D79" t="s">
        <v>216</v>
      </c>
      <c r="E79">
        <v>4.0336290000000004</v>
      </c>
      <c r="F79">
        <v>5.8896179999999996</v>
      </c>
      <c r="G79">
        <v>7.2741020000000001</v>
      </c>
      <c r="H79">
        <v>8.2990250000000003</v>
      </c>
      <c r="I79">
        <v>9.0622710000000009</v>
      </c>
      <c r="J79">
        <v>9.6418479999999995</v>
      </c>
      <c r="K79">
        <v>10.072715000000001</v>
      </c>
      <c r="L79">
        <v>10.392642</v>
      </c>
      <c r="M79">
        <v>10.634327000000001</v>
      </c>
      <c r="N79">
        <v>10.814251000000001</v>
      </c>
      <c r="O79">
        <v>10.944569</v>
      </c>
      <c r="P79">
        <v>11.034364999999999</v>
      </c>
      <c r="Q79">
        <v>11.098286</v>
      </c>
      <c r="R79">
        <v>11.133143</v>
      </c>
      <c r="S79">
        <v>11.143955999999999</v>
      </c>
      <c r="T79">
        <v>11.141327</v>
      </c>
      <c r="U79">
        <v>11.127387000000001</v>
      </c>
      <c r="V79">
        <v>11.105309</v>
      </c>
      <c r="W79">
        <v>11.077244</v>
      </c>
      <c r="X79">
        <v>11.045029</v>
      </c>
      <c r="Y79">
        <v>11.010020000000001</v>
      </c>
      <c r="Z79">
        <v>10.973293999999999</v>
      </c>
      <c r="AA79">
        <v>10.935654</v>
      </c>
      <c r="AB79">
        <v>10.897727</v>
      </c>
      <c r="AC79">
        <v>10.860144999999999</v>
      </c>
      <c r="AD79">
        <v>10.823454</v>
      </c>
      <c r="AE79">
        <v>10.787921000000001</v>
      </c>
      <c r="AF79">
        <v>10.753726</v>
      </c>
      <c r="AG79">
        <v>10.72106</v>
      </c>
      <c r="AH79">
        <v>10.689852999999999</v>
      </c>
      <c r="AI79">
        <v>10.659893</v>
      </c>
      <c r="AJ79" s="13">
        <v>3.3000000000000002E-2</v>
      </c>
    </row>
    <row r="80" spans="1:36" x14ac:dyDescent="0.25">
      <c r="A80" t="s">
        <v>98</v>
      </c>
      <c r="B80" t="s">
        <v>182</v>
      </c>
      <c r="C80" t="s">
        <v>281</v>
      </c>
      <c r="D80" t="s">
        <v>216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6</v>
      </c>
    </row>
    <row r="81" spans="1:36" x14ac:dyDescent="0.25">
      <c r="A81" t="s">
        <v>100</v>
      </c>
      <c r="B81" t="s">
        <v>183</v>
      </c>
      <c r="C81" t="s">
        <v>282</v>
      </c>
      <c r="D81" t="s">
        <v>216</v>
      </c>
      <c r="E81">
        <v>31.980073999999998</v>
      </c>
      <c r="F81">
        <v>46.693012000000003</v>
      </c>
      <c r="G81">
        <v>57.664856</v>
      </c>
      <c r="H81">
        <v>65.781433000000007</v>
      </c>
      <c r="I81">
        <v>71.820144999999997</v>
      </c>
      <c r="J81">
        <v>76.401764</v>
      </c>
      <c r="K81">
        <v>79.802284</v>
      </c>
      <c r="L81">
        <v>82.321213</v>
      </c>
      <c r="M81">
        <v>84.219391000000002</v>
      </c>
      <c r="N81">
        <v>85.626839000000004</v>
      </c>
      <c r="O81">
        <v>86.642899</v>
      </c>
      <c r="P81">
        <v>87.337813999999995</v>
      </c>
      <c r="Q81">
        <v>87.827690000000004</v>
      </c>
      <c r="R81">
        <v>88.086738999999994</v>
      </c>
      <c r="S81">
        <v>88.154967999999997</v>
      </c>
      <c r="T81">
        <v>88.116951</v>
      </c>
      <c r="U81">
        <v>87.989806999999999</v>
      </c>
      <c r="V81">
        <v>87.797561999999999</v>
      </c>
      <c r="W81">
        <v>87.557152000000002</v>
      </c>
      <c r="X81">
        <v>87.284401000000003</v>
      </c>
      <c r="Y81">
        <v>86.988213000000002</v>
      </c>
      <c r="Z81">
        <v>86.678039999999996</v>
      </c>
      <c r="AA81">
        <v>86.360336000000004</v>
      </c>
      <c r="AB81">
        <v>86.039955000000006</v>
      </c>
      <c r="AC81">
        <v>85.721710000000002</v>
      </c>
      <c r="AD81">
        <v>85.409790000000001</v>
      </c>
      <c r="AE81">
        <v>85.106482999999997</v>
      </c>
      <c r="AF81">
        <v>84.813400000000001</v>
      </c>
      <c r="AG81">
        <v>84.531966999999995</v>
      </c>
      <c r="AH81">
        <v>84.261405999999994</v>
      </c>
      <c r="AI81">
        <v>84.000236999999998</v>
      </c>
      <c r="AJ81" s="13">
        <v>3.3000000000000002E-2</v>
      </c>
    </row>
    <row r="82" spans="1:36" x14ac:dyDescent="0.25">
      <c r="A82" t="s">
        <v>102</v>
      </c>
      <c r="B82" t="s">
        <v>184</v>
      </c>
      <c r="C82" t="s">
        <v>283</v>
      </c>
      <c r="D82" t="s">
        <v>216</v>
      </c>
      <c r="E82">
        <v>0.29807400000000001</v>
      </c>
      <c r="F82">
        <v>0.43723499999999998</v>
      </c>
      <c r="G82">
        <v>0.544377</v>
      </c>
      <c r="H82">
        <v>0.62949999999999995</v>
      </c>
      <c r="I82">
        <v>0.69848600000000005</v>
      </c>
      <c r="J82">
        <v>0.75478599999999996</v>
      </c>
      <c r="K82">
        <v>0.80217400000000005</v>
      </c>
      <c r="L82">
        <v>0.84338400000000002</v>
      </c>
      <c r="M82">
        <v>0.879251</v>
      </c>
      <c r="N82">
        <v>0.91159000000000001</v>
      </c>
      <c r="O82">
        <v>0.93835800000000003</v>
      </c>
      <c r="P82">
        <v>0.96201899999999996</v>
      </c>
      <c r="Q82">
        <v>0.98365499999999995</v>
      </c>
      <c r="R82">
        <v>1.0035540000000001</v>
      </c>
      <c r="S82">
        <v>1.0218400000000001</v>
      </c>
      <c r="T82">
        <v>1.038826</v>
      </c>
      <c r="U82">
        <v>1.0544119999999999</v>
      </c>
      <c r="V82">
        <v>1.0699920000000001</v>
      </c>
      <c r="W82">
        <v>1.085812</v>
      </c>
      <c r="X82">
        <v>1.1007849999999999</v>
      </c>
      <c r="Y82">
        <v>1.116808</v>
      </c>
      <c r="Z82">
        <v>1.1330979999999999</v>
      </c>
      <c r="AA82">
        <v>1.149589</v>
      </c>
      <c r="AB82">
        <v>1.166471</v>
      </c>
      <c r="AC82">
        <v>1.1839789999999999</v>
      </c>
      <c r="AD82">
        <v>1.202275</v>
      </c>
      <c r="AE82">
        <v>1.2212510000000001</v>
      </c>
      <c r="AF82">
        <v>1.240699</v>
      </c>
      <c r="AG82">
        <v>1.2607269999999999</v>
      </c>
      <c r="AH82">
        <v>1.2815430000000001</v>
      </c>
      <c r="AI82">
        <v>1.3029839999999999</v>
      </c>
      <c r="AJ82" s="13">
        <v>0.05</v>
      </c>
    </row>
    <row r="83" spans="1:36" x14ac:dyDescent="0.25">
      <c r="A83" t="s">
        <v>104</v>
      </c>
      <c r="B83" t="s">
        <v>185</v>
      </c>
      <c r="C83" t="s">
        <v>284</v>
      </c>
      <c r="D83" t="s">
        <v>216</v>
      </c>
      <c r="E83">
        <v>3.1129E-2</v>
      </c>
      <c r="F83">
        <v>4.5453E-2</v>
      </c>
      <c r="G83">
        <v>5.6136999999999999E-2</v>
      </c>
      <c r="H83">
        <v>6.4047000000000007E-2</v>
      </c>
      <c r="I83">
        <v>6.9936999999999999E-2</v>
      </c>
      <c r="J83">
        <v>7.4410000000000004E-2</v>
      </c>
      <c r="K83">
        <v>7.7734999999999999E-2</v>
      </c>
      <c r="L83">
        <v>8.0204999999999999E-2</v>
      </c>
      <c r="M83">
        <v>8.2070000000000004E-2</v>
      </c>
      <c r="N83">
        <v>8.3458000000000004E-2</v>
      </c>
      <c r="O83">
        <v>8.4463999999999997E-2</v>
      </c>
      <c r="P83">
        <v>8.5156999999999997E-2</v>
      </c>
      <c r="Q83">
        <v>8.5650000000000004E-2</v>
      </c>
      <c r="R83">
        <v>8.5918999999999995E-2</v>
      </c>
      <c r="S83">
        <v>8.6002999999999996E-2</v>
      </c>
      <c r="T83">
        <v>8.5982000000000003E-2</v>
      </c>
      <c r="U83">
        <v>8.5875000000000007E-2</v>
      </c>
      <c r="V83">
        <v>8.5704000000000002E-2</v>
      </c>
      <c r="W83">
        <v>8.5487999999999995E-2</v>
      </c>
      <c r="X83">
        <v>8.5238999999999995E-2</v>
      </c>
      <c r="Y83">
        <v>8.4969000000000003E-2</v>
      </c>
      <c r="Z83">
        <v>8.4685999999999997E-2</v>
      </c>
      <c r="AA83">
        <v>8.4394999999999998E-2</v>
      </c>
      <c r="AB83">
        <v>8.4101999999999996E-2</v>
      </c>
      <c r="AC83">
        <v>8.3811999999999998E-2</v>
      </c>
      <c r="AD83">
        <v>8.3529000000000006E-2</v>
      </c>
      <c r="AE83">
        <v>8.3254999999999996E-2</v>
      </c>
      <c r="AF83">
        <v>8.2990999999999995E-2</v>
      </c>
      <c r="AG83">
        <v>8.2738999999999993E-2</v>
      </c>
      <c r="AH83">
        <v>8.2498000000000002E-2</v>
      </c>
      <c r="AI83">
        <v>8.2267000000000007E-2</v>
      </c>
      <c r="AJ83" s="13">
        <v>3.3000000000000002E-2</v>
      </c>
    </row>
    <row r="84" spans="1:36" x14ac:dyDescent="0.25">
      <c r="A84" t="s">
        <v>106</v>
      </c>
      <c r="B84" t="s">
        <v>186</v>
      </c>
      <c r="C84" t="s">
        <v>285</v>
      </c>
      <c r="D84" t="s">
        <v>216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t="s">
        <v>6</v>
      </c>
    </row>
    <row r="85" spans="1:36" x14ac:dyDescent="0.25">
      <c r="A85" t="s">
        <v>108</v>
      </c>
      <c r="B85" t="s">
        <v>187</v>
      </c>
      <c r="C85" t="s">
        <v>286</v>
      </c>
      <c r="D85" t="s">
        <v>216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 t="s">
        <v>6</v>
      </c>
    </row>
    <row r="86" spans="1:36" x14ac:dyDescent="0.25">
      <c r="A86" t="s">
        <v>7</v>
      </c>
      <c r="B86" t="s">
        <v>188</v>
      </c>
      <c r="C86" t="s">
        <v>287</v>
      </c>
      <c r="D86" t="s">
        <v>216</v>
      </c>
      <c r="E86">
        <v>29.437215999999999</v>
      </c>
      <c r="F86">
        <v>35.250796999999999</v>
      </c>
      <c r="G86">
        <v>39.933895</v>
      </c>
      <c r="H86">
        <v>43.478256000000002</v>
      </c>
      <c r="I86">
        <v>46.156216000000001</v>
      </c>
      <c r="J86">
        <v>48.165981000000002</v>
      </c>
      <c r="K86">
        <v>49.615046999999997</v>
      </c>
      <c r="L86">
        <v>50.695495999999999</v>
      </c>
      <c r="M86">
        <v>51.001201999999999</v>
      </c>
      <c r="N86">
        <v>51.250045999999998</v>
      </c>
      <c r="O86">
        <v>51.751541000000003</v>
      </c>
      <c r="P86">
        <v>52.018611999999997</v>
      </c>
      <c r="Q86">
        <v>52.573569999999997</v>
      </c>
      <c r="R86">
        <v>53.110683000000002</v>
      </c>
      <c r="S86">
        <v>53.764702</v>
      </c>
      <c r="T86">
        <v>54.329742000000003</v>
      </c>
      <c r="U86">
        <v>54.952255000000001</v>
      </c>
      <c r="V86">
        <v>55.549725000000002</v>
      </c>
      <c r="W86">
        <v>56.141463999999999</v>
      </c>
      <c r="X86">
        <v>56.752045000000003</v>
      </c>
      <c r="Y86">
        <v>57.541694999999997</v>
      </c>
      <c r="Z86">
        <v>58.267524999999999</v>
      </c>
      <c r="AA86">
        <v>58.979056999999997</v>
      </c>
      <c r="AB86">
        <v>59.712195999999999</v>
      </c>
      <c r="AC86">
        <v>60.418357999999998</v>
      </c>
      <c r="AD86">
        <v>61.202956999999998</v>
      </c>
      <c r="AE86">
        <v>61.917824000000003</v>
      </c>
      <c r="AF86">
        <v>62.563125999999997</v>
      </c>
      <c r="AG86">
        <v>63.253715999999997</v>
      </c>
      <c r="AH86">
        <v>64.011559000000005</v>
      </c>
      <c r="AI86">
        <v>64.756164999999996</v>
      </c>
      <c r="AJ86" s="13">
        <v>2.7E-2</v>
      </c>
    </row>
    <row r="87" spans="1:36" x14ac:dyDescent="0.25">
      <c r="A87" t="s">
        <v>189</v>
      </c>
      <c r="B87" t="s">
        <v>190</v>
      </c>
      <c r="C87" t="s">
        <v>288</v>
      </c>
      <c r="D87" t="s">
        <v>216</v>
      </c>
      <c r="E87">
        <v>5.3958890000000004</v>
      </c>
      <c r="F87">
        <v>7.0870160000000002</v>
      </c>
      <c r="G87">
        <v>8.3169389999999996</v>
      </c>
      <c r="H87">
        <v>9.2207779999999993</v>
      </c>
      <c r="I87">
        <v>9.8915889999999997</v>
      </c>
      <c r="J87">
        <v>10.394147999999999</v>
      </c>
      <c r="K87">
        <v>10.780244</v>
      </c>
      <c r="L87">
        <v>11.083335</v>
      </c>
      <c r="M87">
        <v>11.181946999999999</v>
      </c>
      <c r="N87">
        <v>11.279498999999999</v>
      </c>
      <c r="O87">
        <v>11.376509</v>
      </c>
      <c r="P87">
        <v>11.472944</v>
      </c>
      <c r="Q87">
        <v>11.567451999999999</v>
      </c>
      <c r="R87">
        <v>11.662525</v>
      </c>
      <c r="S87">
        <v>11.758153</v>
      </c>
      <c r="T87">
        <v>11.852736999999999</v>
      </c>
      <c r="U87">
        <v>11.946493</v>
      </c>
      <c r="V87">
        <v>12.039237</v>
      </c>
      <c r="W87">
        <v>12.130905</v>
      </c>
      <c r="X87">
        <v>12.22143</v>
      </c>
      <c r="Y87">
        <v>12.310779999999999</v>
      </c>
      <c r="Z87">
        <v>12.398965</v>
      </c>
      <c r="AA87">
        <v>12.486036</v>
      </c>
      <c r="AB87">
        <v>12.572056999999999</v>
      </c>
      <c r="AC87">
        <v>12.657107999999999</v>
      </c>
      <c r="AD87">
        <v>12.741284</v>
      </c>
      <c r="AE87">
        <v>12.824712999999999</v>
      </c>
      <c r="AF87">
        <v>12.907496999999999</v>
      </c>
      <c r="AG87">
        <v>12.98976</v>
      </c>
      <c r="AH87">
        <v>13.071688</v>
      </c>
      <c r="AI87">
        <v>13.153475</v>
      </c>
      <c r="AJ87" s="13">
        <v>0.03</v>
      </c>
    </row>
    <row r="88" spans="1:36" x14ac:dyDescent="0.25">
      <c r="A88" t="s">
        <v>106</v>
      </c>
      <c r="B88" t="s">
        <v>191</v>
      </c>
      <c r="C88" t="s">
        <v>289</v>
      </c>
      <c r="D88" t="s">
        <v>216</v>
      </c>
      <c r="E88">
        <v>0.83852300000000002</v>
      </c>
      <c r="F88">
        <v>1.1013250000000001</v>
      </c>
      <c r="G88">
        <v>1.292456</v>
      </c>
      <c r="H88">
        <v>1.4329130000000001</v>
      </c>
      <c r="I88">
        <v>1.5371570000000001</v>
      </c>
      <c r="J88">
        <v>1.615254</v>
      </c>
      <c r="K88">
        <v>1.675254</v>
      </c>
      <c r="L88">
        <v>1.7223550000000001</v>
      </c>
      <c r="M88">
        <v>1.737679</v>
      </c>
      <c r="N88">
        <v>1.752839</v>
      </c>
      <c r="O88">
        <v>1.767914</v>
      </c>
      <c r="P88">
        <v>1.7828999999999999</v>
      </c>
      <c r="Q88">
        <v>1.7975859999999999</v>
      </c>
      <c r="R88">
        <v>1.8123610000000001</v>
      </c>
      <c r="S88">
        <v>1.8272219999999999</v>
      </c>
      <c r="T88">
        <v>1.84192</v>
      </c>
      <c r="U88">
        <v>1.85649</v>
      </c>
      <c r="V88">
        <v>1.8709020000000001</v>
      </c>
      <c r="W88">
        <v>1.8851469999999999</v>
      </c>
      <c r="X88">
        <v>1.8992150000000001</v>
      </c>
      <c r="Y88">
        <v>1.9131</v>
      </c>
      <c r="Z88">
        <v>1.926804</v>
      </c>
      <c r="AA88">
        <v>1.9403349999999999</v>
      </c>
      <c r="AB88">
        <v>1.953703</v>
      </c>
      <c r="AC88">
        <v>1.96692</v>
      </c>
      <c r="AD88">
        <v>1.98</v>
      </c>
      <c r="AE88">
        <v>1.992966</v>
      </c>
      <c r="AF88">
        <v>2.00583</v>
      </c>
      <c r="AG88">
        <v>2.0186139999999999</v>
      </c>
      <c r="AH88">
        <v>2.031345</v>
      </c>
      <c r="AI88">
        <v>2.0440550000000002</v>
      </c>
      <c r="AJ88" s="13">
        <v>0.03</v>
      </c>
    </row>
    <row r="89" spans="1:36" x14ac:dyDescent="0.25">
      <c r="A89" t="s">
        <v>192</v>
      </c>
      <c r="B89" t="s">
        <v>193</v>
      </c>
      <c r="C89" t="s">
        <v>290</v>
      </c>
      <c r="D89" t="s">
        <v>216</v>
      </c>
      <c r="E89">
        <v>4.557366</v>
      </c>
      <c r="F89">
        <v>5.9856910000000001</v>
      </c>
      <c r="G89">
        <v>7.0244840000000002</v>
      </c>
      <c r="H89">
        <v>7.7878660000000002</v>
      </c>
      <c r="I89">
        <v>8.3544319999999992</v>
      </c>
      <c r="J89">
        <v>8.7788930000000001</v>
      </c>
      <c r="K89">
        <v>9.1049900000000008</v>
      </c>
      <c r="L89">
        <v>9.3609799999999996</v>
      </c>
      <c r="M89">
        <v>9.4442679999999992</v>
      </c>
      <c r="N89">
        <v>9.5266599999999997</v>
      </c>
      <c r="O89">
        <v>9.6085949999999993</v>
      </c>
      <c r="P89">
        <v>9.6900440000000003</v>
      </c>
      <c r="Q89">
        <v>9.7698660000000004</v>
      </c>
      <c r="R89">
        <v>9.8501639999999995</v>
      </c>
      <c r="S89">
        <v>9.9309309999999993</v>
      </c>
      <c r="T89">
        <v>10.010818</v>
      </c>
      <c r="U89">
        <v>10.090002999999999</v>
      </c>
      <c r="V89">
        <v>10.168335000000001</v>
      </c>
      <c r="W89">
        <v>10.245758</v>
      </c>
      <c r="X89">
        <v>10.322215</v>
      </c>
      <c r="Y89">
        <v>10.397679</v>
      </c>
      <c r="Z89">
        <v>10.472161</v>
      </c>
      <c r="AA89">
        <v>10.545700999999999</v>
      </c>
      <c r="AB89">
        <v>10.618354</v>
      </c>
      <c r="AC89">
        <v>10.690187999999999</v>
      </c>
      <c r="AD89">
        <v>10.761284</v>
      </c>
      <c r="AE89">
        <v>10.831747</v>
      </c>
      <c r="AF89">
        <v>10.901668000000001</v>
      </c>
      <c r="AG89">
        <v>10.971147</v>
      </c>
      <c r="AH89">
        <v>11.040342000000001</v>
      </c>
      <c r="AI89">
        <v>11.10942</v>
      </c>
      <c r="AJ89" s="13">
        <v>0.03</v>
      </c>
    </row>
    <row r="90" spans="1:36" x14ac:dyDescent="0.25">
      <c r="A90" t="s">
        <v>134</v>
      </c>
      <c r="B90" t="s">
        <v>194</v>
      </c>
      <c r="C90" t="s">
        <v>291</v>
      </c>
      <c r="D90" t="s">
        <v>216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t="s">
        <v>6</v>
      </c>
    </row>
    <row r="91" spans="1:36" x14ac:dyDescent="0.25">
      <c r="A91" t="s">
        <v>136</v>
      </c>
      <c r="B91" t="s">
        <v>195</v>
      </c>
      <c r="C91" t="s">
        <v>292</v>
      </c>
      <c r="D91" t="s">
        <v>216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 t="s">
        <v>6</v>
      </c>
    </row>
    <row r="92" spans="1:36" x14ac:dyDescent="0.25">
      <c r="A92" t="s">
        <v>196</v>
      </c>
      <c r="B92" t="s">
        <v>197</v>
      </c>
      <c r="C92" t="s">
        <v>293</v>
      </c>
      <c r="D92" t="s">
        <v>216</v>
      </c>
      <c r="E92">
        <v>10.374468999999999</v>
      </c>
      <c r="F92">
        <v>12.459963999999999</v>
      </c>
      <c r="G92">
        <v>14.173363</v>
      </c>
      <c r="H92">
        <v>15.449635000000001</v>
      </c>
      <c r="I92">
        <v>16.417963</v>
      </c>
      <c r="J92">
        <v>17.135732999999998</v>
      </c>
      <c r="K92">
        <v>17.650576000000001</v>
      </c>
      <c r="L92">
        <v>18.041847000000001</v>
      </c>
      <c r="M92">
        <v>18.133167</v>
      </c>
      <c r="N92">
        <v>18.20327</v>
      </c>
      <c r="O92">
        <v>18.402080999999999</v>
      </c>
      <c r="P92">
        <v>18.451336000000001</v>
      </c>
      <c r="Q92">
        <v>18.640221</v>
      </c>
      <c r="R92">
        <v>18.814420999999999</v>
      </c>
      <c r="S92">
        <v>19.044951999999999</v>
      </c>
      <c r="T92">
        <v>19.207932</v>
      </c>
      <c r="U92">
        <v>19.406109000000001</v>
      </c>
      <c r="V92">
        <v>19.596359</v>
      </c>
      <c r="W92">
        <v>19.780315000000002</v>
      </c>
      <c r="X92">
        <v>19.959136999999998</v>
      </c>
      <c r="Y92">
        <v>20.216698000000001</v>
      </c>
      <c r="Z92">
        <v>20.439465999999999</v>
      </c>
      <c r="AA92">
        <v>20.648699000000001</v>
      </c>
      <c r="AB92">
        <v>20.867985000000001</v>
      </c>
      <c r="AC92">
        <v>21.078064000000001</v>
      </c>
      <c r="AD92">
        <v>21.325676000000001</v>
      </c>
      <c r="AE92">
        <v>21.544163000000001</v>
      </c>
      <c r="AF92">
        <v>21.747824000000001</v>
      </c>
      <c r="AG92">
        <v>21.978919999999999</v>
      </c>
      <c r="AH92">
        <v>22.264633</v>
      </c>
      <c r="AI92">
        <v>22.563369999999999</v>
      </c>
      <c r="AJ92" s="13">
        <v>2.5999999999999999E-2</v>
      </c>
    </row>
    <row r="93" spans="1:36" x14ac:dyDescent="0.25">
      <c r="A93" t="s">
        <v>106</v>
      </c>
      <c r="B93" t="s">
        <v>198</v>
      </c>
      <c r="C93" t="s">
        <v>294</v>
      </c>
      <c r="D93" t="s">
        <v>216</v>
      </c>
      <c r="E93">
        <v>10.374468999999999</v>
      </c>
      <c r="F93">
        <v>12.459963999999999</v>
      </c>
      <c r="G93">
        <v>14.173363</v>
      </c>
      <c r="H93">
        <v>15.449635000000001</v>
      </c>
      <c r="I93">
        <v>16.417963</v>
      </c>
      <c r="J93">
        <v>17.135732999999998</v>
      </c>
      <c r="K93">
        <v>17.650576000000001</v>
      </c>
      <c r="L93">
        <v>18.041847000000001</v>
      </c>
      <c r="M93">
        <v>18.133167</v>
      </c>
      <c r="N93">
        <v>18.20327</v>
      </c>
      <c r="O93">
        <v>18.402080999999999</v>
      </c>
      <c r="P93">
        <v>18.451336000000001</v>
      </c>
      <c r="Q93">
        <v>18.640221</v>
      </c>
      <c r="R93">
        <v>18.814420999999999</v>
      </c>
      <c r="S93">
        <v>19.044951999999999</v>
      </c>
      <c r="T93">
        <v>19.207932</v>
      </c>
      <c r="U93">
        <v>19.406109000000001</v>
      </c>
      <c r="V93">
        <v>19.596359</v>
      </c>
      <c r="W93">
        <v>19.780315000000002</v>
      </c>
      <c r="X93">
        <v>19.959136999999998</v>
      </c>
      <c r="Y93">
        <v>20.216698000000001</v>
      </c>
      <c r="Z93">
        <v>20.439465999999999</v>
      </c>
      <c r="AA93">
        <v>20.648699000000001</v>
      </c>
      <c r="AB93">
        <v>20.867985000000001</v>
      </c>
      <c r="AC93">
        <v>21.078064000000001</v>
      </c>
      <c r="AD93">
        <v>21.325676000000001</v>
      </c>
      <c r="AE93">
        <v>21.544163000000001</v>
      </c>
      <c r="AF93">
        <v>21.747824000000001</v>
      </c>
      <c r="AG93">
        <v>21.978919999999999</v>
      </c>
      <c r="AH93">
        <v>22.264633</v>
      </c>
      <c r="AI93">
        <v>22.563369999999999</v>
      </c>
      <c r="AJ93" s="13">
        <v>2.5999999999999999E-2</v>
      </c>
    </row>
    <row r="94" spans="1:36" x14ac:dyDescent="0.25">
      <c r="A94" t="s">
        <v>199</v>
      </c>
      <c r="B94" t="s">
        <v>200</v>
      </c>
      <c r="C94" t="s">
        <v>295</v>
      </c>
      <c r="D94" t="s">
        <v>216</v>
      </c>
      <c r="E94">
        <v>13.666859000000001</v>
      </c>
      <c r="F94">
        <v>15.703818</v>
      </c>
      <c r="G94">
        <v>17.443591999999999</v>
      </c>
      <c r="H94">
        <v>18.807842000000001</v>
      </c>
      <c r="I94">
        <v>19.846664000000001</v>
      </c>
      <c r="J94">
        <v>20.636099000000002</v>
      </c>
      <c r="K94">
        <v>21.184227</v>
      </c>
      <c r="L94">
        <v>21.570311</v>
      </c>
      <c r="M94">
        <v>21.686088999999999</v>
      </c>
      <c r="N94">
        <v>21.767277</v>
      </c>
      <c r="O94">
        <v>21.972954000000001</v>
      </c>
      <c r="P94">
        <v>22.094334</v>
      </c>
      <c r="Q94">
        <v>22.365895999999999</v>
      </c>
      <c r="R94">
        <v>22.633738000000001</v>
      </c>
      <c r="S94">
        <v>22.961601000000002</v>
      </c>
      <c r="T94">
        <v>23.269072000000001</v>
      </c>
      <c r="U94">
        <v>23.599651000000001</v>
      </c>
      <c r="V94">
        <v>23.914127000000001</v>
      </c>
      <c r="W94">
        <v>24.230243999999999</v>
      </c>
      <c r="X94">
        <v>24.571480000000001</v>
      </c>
      <c r="Y94">
        <v>25.014216999999999</v>
      </c>
      <c r="Z94">
        <v>25.429092000000001</v>
      </c>
      <c r="AA94">
        <v>25.844321999999998</v>
      </c>
      <c r="AB94">
        <v>26.272155999999999</v>
      </c>
      <c r="AC94">
        <v>26.683188999999999</v>
      </c>
      <c r="AD94">
        <v>27.135999999999999</v>
      </c>
      <c r="AE94">
        <v>27.548947999999999</v>
      </c>
      <c r="AF94">
        <v>27.907810000000001</v>
      </c>
      <c r="AG94">
        <v>28.285034</v>
      </c>
      <c r="AH94">
        <v>28.675239999999999</v>
      </c>
      <c r="AI94">
        <v>29.039318000000002</v>
      </c>
      <c r="AJ94" s="13">
        <v>2.5000000000000001E-2</v>
      </c>
    </row>
    <row r="95" spans="1:36" x14ac:dyDescent="0.25">
      <c r="A95" t="s">
        <v>106</v>
      </c>
      <c r="B95" t="s">
        <v>201</v>
      </c>
      <c r="C95" t="s">
        <v>296</v>
      </c>
      <c r="D95" t="s">
        <v>216</v>
      </c>
      <c r="E95">
        <v>4.51166</v>
      </c>
      <c r="F95">
        <v>5.0087510000000002</v>
      </c>
      <c r="G95">
        <v>5.4731880000000004</v>
      </c>
      <c r="H95">
        <v>5.8482399999999997</v>
      </c>
      <c r="I95">
        <v>6.1352500000000001</v>
      </c>
      <c r="J95">
        <v>6.3612590000000004</v>
      </c>
      <c r="K95">
        <v>6.514176</v>
      </c>
      <c r="L95">
        <v>6.6166939999999999</v>
      </c>
      <c r="M95">
        <v>6.6668520000000004</v>
      </c>
      <c r="N95">
        <v>6.7033209999999999</v>
      </c>
      <c r="O95">
        <v>6.7717840000000002</v>
      </c>
      <c r="P95">
        <v>6.8271509999999997</v>
      </c>
      <c r="Q95">
        <v>6.9326319999999999</v>
      </c>
      <c r="R95">
        <v>7.0377340000000004</v>
      </c>
      <c r="S95">
        <v>7.1615000000000002</v>
      </c>
      <c r="T95">
        <v>7.286537</v>
      </c>
      <c r="U95">
        <v>7.4117769999999998</v>
      </c>
      <c r="V95">
        <v>7.5282939999999998</v>
      </c>
      <c r="W95">
        <v>7.6457220000000001</v>
      </c>
      <c r="X95">
        <v>7.7754130000000004</v>
      </c>
      <c r="Y95">
        <v>7.9399879999999996</v>
      </c>
      <c r="Z95">
        <v>8.0961060000000007</v>
      </c>
      <c r="AA95">
        <v>8.2510809999999992</v>
      </c>
      <c r="AB95">
        <v>8.4091509999999996</v>
      </c>
      <c r="AC95">
        <v>8.5588660000000001</v>
      </c>
      <c r="AD95">
        <v>8.7237279999999995</v>
      </c>
      <c r="AE95">
        <v>8.8758999999999997</v>
      </c>
      <c r="AF95">
        <v>9.0058760000000007</v>
      </c>
      <c r="AG95">
        <v>9.1467310000000008</v>
      </c>
      <c r="AH95">
        <v>9.288316</v>
      </c>
      <c r="AI95">
        <v>9.4210239999999992</v>
      </c>
      <c r="AJ95" s="13">
        <v>2.5000000000000001E-2</v>
      </c>
    </row>
    <row r="96" spans="1:36" x14ac:dyDescent="0.25">
      <c r="A96" t="s">
        <v>192</v>
      </c>
      <c r="B96" t="s">
        <v>202</v>
      </c>
      <c r="C96" t="s">
        <v>297</v>
      </c>
      <c r="D96" t="s">
        <v>216</v>
      </c>
      <c r="E96">
        <v>9.1551989999999996</v>
      </c>
      <c r="F96">
        <v>10.695067</v>
      </c>
      <c r="G96">
        <v>11.970402999999999</v>
      </c>
      <c r="H96">
        <v>12.959603</v>
      </c>
      <c r="I96">
        <v>13.711413</v>
      </c>
      <c r="J96">
        <v>14.274839999999999</v>
      </c>
      <c r="K96">
        <v>14.670052</v>
      </c>
      <c r="L96">
        <v>14.953616999999999</v>
      </c>
      <c r="M96">
        <v>15.019238</v>
      </c>
      <c r="N96">
        <v>15.063955</v>
      </c>
      <c r="O96">
        <v>15.201169</v>
      </c>
      <c r="P96">
        <v>15.267181000000001</v>
      </c>
      <c r="Q96">
        <v>15.433265</v>
      </c>
      <c r="R96">
        <v>15.596004000000001</v>
      </c>
      <c r="S96">
        <v>15.8001</v>
      </c>
      <c r="T96">
        <v>15.982533999999999</v>
      </c>
      <c r="U96">
        <v>16.187874000000001</v>
      </c>
      <c r="V96">
        <v>16.385833999999999</v>
      </c>
      <c r="W96">
        <v>16.584522</v>
      </c>
      <c r="X96">
        <v>16.796066</v>
      </c>
      <c r="Y96">
        <v>17.07423</v>
      </c>
      <c r="Z96">
        <v>17.332986999999999</v>
      </c>
      <c r="AA96">
        <v>17.593243000000001</v>
      </c>
      <c r="AB96">
        <v>17.863005000000001</v>
      </c>
      <c r="AC96">
        <v>18.124323</v>
      </c>
      <c r="AD96">
        <v>18.412271</v>
      </c>
      <c r="AE96">
        <v>18.673048000000001</v>
      </c>
      <c r="AF96">
        <v>18.901934000000001</v>
      </c>
      <c r="AG96">
        <v>19.138301999999999</v>
      </c>
      <c r="AH96">
        <v>19.386922999999999</v>
      </c>
      <c r="AI96">
        <v>19.618293999999999</v>
      </c>
      <c r="AJ96" s="13">
        <v>2.5999999999999999E-2</v>
      </c>
    </row>
    <row r="97" spans="1:36" x14ac:dyDescent="0.25">
      <c r="A97" t="s">
        <v>134</v>
      </c>
      <c r="B97" t="s">
        <v>203</v>
      </c>
      <c r="C97" t="s">
        <v>298</v>
      </c>
      <c r="D97" t="s">
        <v>216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 t="s">
        <v>6</v>
      </c>
    </row>
    <row r="98" spans="1:36" x14ac:dyDescent="0.25">
      <c r="A98" t="s">
        <v>136</v>
      </c>
      <c r="B98" t="s">
        <v>204</v>
      </c>
      <c r="C98" t="s">
        <v>299</v>
      </c>
      <c r="D98" t="s">
        <v>216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 t="s">
        <v>6</v>
      </c>
    </row>
    <row r="99" spans="1:36" x14ac:dyDescent="0.25">
      <c r="A99" t="s">
        <v>5</v>
      </c>
      <c r="B99" t="s">
        <v>205</v>
      </c>
      <c r="C99" t="s">
        <v>300</v>
      </c>
      <c r="D99" t="s">
        <v>216</v>
      </c>
      <c r="E99">
        <v>195.878433</v>
      </c>
      <c r="F99">
        <v>196.656937</v>
      </c>
      <c r="G99">
        <v>199.716309</v>
      </c>
      <c r="H99">
        <v>201.514343</v>
      </c>
      <c r="I99">
        <v>202.25747699999999</v>
      </c>
      <c r="J99">
        <v>202.57368500000001</v>
      </c>
      <c r="K99">
        <v>201.854446</v>
      </c>
      <c r="L99">
        <v>200.37803600000001</v>
      </c>
      <c r="M99">
        <v>198.674454</v>
      </c>
      <c r="N99">
        <v>196.830322</v>
      </c>
      <c r="O99">
        <v>195.068771</v>
      </c>
      <c r="P99">
        <v>193.55561800000001</v>
      </c>
      <c r="Q99">
        <v>192.48925800000001</v>
      </c>
      <c r="R99">
        <v>191.38320899999999</v>
      </c>
      <c r="S99">
        <v>190.48382599999999</v>
      </c>
      <c r="T99">
        <v>189.818207</v>
      </c>
      <c r="U99">
        <v>188.91023300000001</v>
      </c>
      <c r="V99">
        <v>187.75907900000001</v>
      </c>
      <c r="W99">
        <v>186.658478</v>
      </c>
      <c r="X99">
        <v>185.80149800000001</v>
      </c>
      <c r="Y99">
        <v>185.22306800000001</v>
      </c>
      <c r="Z99">
        <v>184.58831799999999</v>
      </c>
      <c r="AA99">
        <v>183.88180500000001</v>
      </c>
      <c r="AB99">
        <v>183.17465200000001</v>
      </c>
      <c r="AC99">
        <v>182.32882699999999</v>
      </c>
      <c r="AD99">
        <v>181.67962600000001</v>
      </c>
      <c r="AE99">
        <v>180.90550200000001</v>
      </c>
      <c r="AF99">
        <v>179.87953200000001</v>
      </c>
      <c r="AG99">
        <v>179.14038099999999</v>
      </c>
      <c r="AH99">
        <v>178.36556999999999</v>
      </c>
      <c r="AI99">
        <v>177.571686</v>
      </c>
      <c r="AJ99" s="13">
        <v>-3.0000000000000001E-3</v>
      </c>
    </row>
    <row r="100" spans="1:36" x14ac:dyDescent="0.25">
      <c r="A100" t="s">
        <v>206</v>
      </c>
      <c r="B100" t="s">
        <v>207</v>
      </c>
      <c r="C100" t="s">
        <v>301</v>
      </c>
      <c r="D100" t="s">
        <v>216</v>
      </c>
      <c r="E100">
        <v>158.50086999999999</v>
      </c>
      <c r="F100">
        <v>158.87814299999999</v>
      </c>
      <c r="G100">
        <v>161.09187299999999</v>
      </c>
      <c r="H100">
        <v>162.28059400000001</v>
      </c>
      <c r="I100">
        <v>162.615173</v>
      </c>
      <c r="J100">
        <v>162.60377500000001</v>
      </c>
      <c r="K100">
        <v>161.760437</v>
      </c>
      <c r="L100">
        <v>160.31189000000001</v>
      </c>
      <c r="M100">
        <v>158.684494</v>
      </c>
      <c r="N100">
        <v>156.94825700000001</v>
      </c>
      <c r="O100">
        <v>155.28140300000001</v>
      </c>
      <c r="P100">
        <v>153.81539900000001</v>
      </c>
      <c r="Q100">
        <v>152.70666499999999</v>
      </c>
      <c r="R100">
        <v>151.56813</v>
      </c>
      <c r="S100">
        <v>150.594742</v>
      </c>
      <c r="T100">
        <v>149.80703700000001</v>
      </c>
      <c r="U100">
        <v>148.82899499999999</v>
      </c>
      <c r="V100">
        <v>147.660965</v>
      </c>
      <c r="W100">
        <v>146.53457599999999</v>
      </c>
      <c r="X100">
        <v>145.600967</v>
      </c>
      <c r="Y100">
        <v>144.886414</v>
      </c>
      <c r="Z100">
        <v>144.12829600000001</v>
      </c>
      <c r="AA100">
        <v>143.31483499999999</v>
      </c>
      <c r="AB100">
        <v>142.50166300000001</v>
      </c>
      <c r="AC100">
        <v>141.58163500000001</v>
      </c>
      <c r="AD100">
        <v>140.81523100000001</v>
      </c>
      <c r="AE100">
        <v>139.952866</v>
      </c>
      <c r="AF100">
        <v>138.89709500000001</v>
      </c>
      <c r="AG100">
        <v>138.06416300000001</v>
      </c>
      <c r="AH100">
        <v>137.204803</v>
      </c>
      <c r="AI100">
        <v>136.33192399999999</v>
      </c>
      <c r="AJ100" s="13">
        <v>-5.0000000000000001E-3</v>
      </c>
    </row>
    <row r="101" spans="1:36" x14ac:dyDescent="0.25">
      <c r="A101" t="s">
        <v>100</v>
      </c>
      <c r="B101" t="s">
        <v>208</v>
      </c>
      <c r="C101" t="s">
        <v>302</v>
      </c>
      <c r="D101" t="s">
        <v>216</v>
      </c>
      <c r="E101">
        <v>37.377560000000003</v>
      </c>
      <c r="F101">
        <v>37.778793</v>
      </c>
      <c r="G101">
        <v>38.624439000000002</v>
      </c>
      <c r="H101">
        <v>39.233745999999996</v>
      </c>
      <c r="I101">
        <v>39.642310999999999</v>
      </c>
      <c r="J101">
        <v>39.969906000000002</v>
      </c>
      <c r="K101">
        <v>40.094009</v>
      </c>
      <c r="L101">
        <v>40.066147000000001</v>
      </c>
      <c r="M101">
        <v>39.989955999999999</v>
      </c>
      <c r="N101">
        <v>39.882061</v>
      </c>
      <c r="O101">
        <v>39.787365000000001</v>
      </c>
      <c r="P101">
        <v>39.740219000000003</v>
      </c>
      <c r="Q101">
        <v>39.782584999999997</v>
      </c>
      <c r="R101">
        <v>39.815078999999997</v>
      </c>
      <c r="S101">
        <v>39.889091000000001</v>
      </c>
      <c r="T101">
        <v>40.011161999999999</v>
      </c>
      <c r="U101">
        <v>40.081237999999999</v>
      </c>
      <c r="V101">
        <v>40.098114000000002</v>
      </c>
      <c r="W101">
        <v>40.123894</v>
      </c>
      <c r="X101">
        <v>40.200530999999998</v>
      </c>
      <c r="Y101">
        <v>40.336651000000003</v>
      </c>
      <c r="Z101">
        <v>40.460017999999998</v>
      </c>
      <c r="AA101">
        <v>40.566974999999999</v>
      </c>
      <c r="AB101">
        <v>40.672984999999997</v>
      </c>
      <c r="AC101">
        <v>40.747196000000002</v>
      </c>
      <c r="AD101">
        <v>40.864390999999998</v>
      </c>
      <c r="AE101">
        <v>40.952632999999999</v>
      </c>
      <c r="AF101">
        <v>40.982441000000001</v>
      </c>
      <c r="AG101">
        <v>41.076210000000003</v>
      </c>
      <c r="AH101">
        <v>41.160763000000003</v>
      </c>
      <c r="AI101">
        <v>41.239764999999998</v>
      </c>
      <c r="AJ101" s="13">
        <v>3.0000000000000001E-3</v>
      </c>
    </row>
    <row r="102" spans="1:36" x14ac:dyDescent="0.25">
      <c r="A102" t="s">
        <v>4</v>
      </c>
      <c r="B102" t="s">
        <v>209</v>
      </c>
      <c r="C102" t="s">
        <v>303</v>
      </c>
      <c r="D102" t="s">
        <v>216</v>
      </c>
      <c r="E102">
        <v>121.224388</v>
      </c>
      <c r="F102">
        <v>123.40012400000001</v>
      </c>
      <c r="G102">
        <v>124.820587</v>
      </c>
      <c r="H102">
        <v>125.914734</v>
      </c>
      <c r="I102">
        <v>126.656418</v>
      </c>
      <c r="J102">
        <v>127.04057299999999</v>
      </c>
      <c r="K102">
        <v>127.207184</v>
      </c>
      <c r="L102">
        <v>126.853516</v>
      </c>
      <c r="M102">
        <v>126.597031</v>
      </c>
      <c r="N102">
        <v>126.378426</v>
      </c>
      <c r="O102">
        <v>126.074043</v>
      </c>
      <c r="P102">
        <v>125.801605</v>
      </c>
      <c r="Q102">
        <v>125.58483099999999</v>
      </c>
      <c r="R102">
        <v>125.40055099999999</v>
      </c>
      <c r="S102">
        <v>125.28949</v>
      </c>
      <c r="T102">
        <v>125.20488</v>
      </c>
      <c r="U102">
        <v>125.084435</v>
      </c>
      <c r="V102">
        <v>124.934349</v>
      </c>
      <c r="W102">
        <v>124.830444</v>
      </c>
      <c r="X102">
        <v>124.75782</v>
      </c>
      <c r="Y102">
        <v>124.673424</v>
      </c>
      <c r="Z102">
        <v>124.588966</v>
      </c>
      <c r="AA102">
        <v>124.52179700000001</v>
      </c>
      <c r="AB102">
        <v>124.439995</v>
      </c>
      <c r="AC102">
        <v>124.422821</v>
      </c>
      <c r="AD102">
        <v>124.49839799999999</v>
      </c>
      <c r="AE102">
        <v>124.515923</v>
      </c>
      <c r="AF102">
        <v>124.47363300000001</v>
      </c>
      <c r="AG102">
        <v>124.496216</v>
      </c>
      <c r="AH102">
        <v>124.469994</v>
      </c>
      <c r="AI102">
        <v>124.38552900000001</v>
      </c>
      <c r="AJ102" s="13">
        <v>1E-3</v>
      </c>
    </row>
    <row r="103" spans="1:36" x14ac:dyDescent="0.25">
      <c r="A103" t="s">
        <v>3</v>
      </c>
      <c r="B103" t="s">
        <v>210</v>
      </c>
      <c r="C103" t="s">
        <v>304</v>
      </c>
      <c r="D103" t="s">
        <v>216</v>
      </c>
      <c r="E103">
        <v>706.25012200000003</v>
      </c>
      <c r="F103">
        <v>765.14196800000002</v>
      </c>
      <c r="G103">
        <v>755.34997599999997</v>
      </c>
      <c r="H103">
        <v>731.63830600000006</v>
      </c>
      <c r="I103">
        <v>723.20684800000004</v>
      </c>
      <c r="J103">
        <v>724.60595699999999</v>
      </c>
      <c r="K103">
        <v>691.04956100000004</v>
      </c>
      <c r="L103">
        <v>701.14312700000005</v>
      </c>
      <c r="M103">
        <v>701.06634499999996</v>
      </c>
      <c r="N103">
        <v>701.03686500000003</v>
      </c>
      <c r="O103">
        <v>693.459656</v>
      </c>
      <c r="P103">
        <v>694.47479199999998</v>
      </c>
      <c r="Q103">
        <v>697.11834699999997</v>
      </c>
      <c r="R103">
        <v>697.96667500000001</v>
      </c>
      <c r="S103">
        <v>696.89434800000004</v>
      </c>
      <c r="T103">
        <v>700.55658000000005</v>
      </c>
      <c r="U103">
        <v>708.85253899999998</v>
      </c>
      <c r="V103">
        <v>718.20208700000001</v>
      </c>
      <c r="W103">
        <v>725.97796600000004</v>
      </c>
      <c r="X103">
        <v>730.66339100000005</v>
      </c>
      <c r="Y103">
        <v>734.56103499999995</v>
      </c>
      <c r="Z103">
        <v>737.10723900000005</v>
      </c>
      <c r="AA103">
        <v>741.27093500000001</v>
      </c>
      <c r="AB103">
        <v>748.35034199999996</v>
      </c>
      <c r="AC103">
        <v>759.384277</v>
      </c>
      <c r="AD103">
        <v>765.85900900000001</v>
      </c>
      <c r="AE103">
        <v>773.89398200000005</v>
      </c>
      <c r="AF103">
        <v>783.06420900000001</v>
      </c>
      <c r="AG103">
        <v>778.31658900000002</v>
      </c>
      <c r="AH103">
        <v>777.42077600000005</v>
      </c>
      <c r="AI103">
        <v>784.83752400000003</v>
      </c>
      <c r="AJ103" s="13">
        <v>4.0000000000000001E-3</v>
      </c>
    </row>
    <row r="104" spans="1:36" x14ac:dyDescent="0.25">
      <c r="A104" t="s">
        <v>2</v>
      </c>
      <c r="B104" t="s">
        <v>211</v>
      </c>
      <c r="C104" t="s">
        <v>305</v>
      </c>
      <c r="D104" t="s">
        <v>216</v>
      </c>
      <c r="E104">
        <v>24641.326172000001</v>
      </c>
      <c r="F104">
        <v>26248.078125</v>
      </c>
      <c r="G104">
        <v>26805.330077999999</v>
      </c>
      <c r="H104">
        <v>27034.601562</v>
      </c>
      <c r="I104">
        <v>27133.554688</v>
      </c>
      <c r="J104">
        <v>27233.935547000001</v>
      </c>
      <c r="K104">
        <v>27190.394531000002</v>
      </c>
      <c r="L104">
        <v>27083.884765999999</v>
      </c>
      <c r="M104">
        <v>26994.960938</v>
      </c>
      <c r="N104">
        <v>26865.316406000002</v>
      </c>
      <c r="O104">
        <v>26747.642577999999</v>
      </c>
      <c r="P104">
        <v>26658.847656000002</v>
      </c>
      <c r="Q104">
        <v>26571.892577999999</v>
      </c>
      <c r="R104">
        <v>26518.625</v>
      </c>
      <c r="S104">
        <v>26496.607422000001</v>
      </c>
      <c r="T104">
        <v>26552.078125</v>
      </c>
      <c r="U104">
        <v>26585.183593999998</v>
      </c>
      <c r="V104">
        <v>26629.648438</v>
      </c>
      <c r="W104">
        <v>26694.693359000001</v>
      </c>
      <c r="X104">
        <v>26765.230468999998</v>
      </c>
      <c r="Y104">
        <v>26868.734375</v>
      </c>
      <c r="Z104">
        <v>26997.642577999999</v>
      </c>
      <c r="AA104">
        <v>27118.664062</v>
      </c>
      <c r="AB104">
        <v>27275.537109000001</v>
      </c>
      <c r="AC104">
        <v>27412.283202999999</v>
      </c>
      <c r="AD104">
        <v>27561.634765999999</v>
      </c>
      <c r="AE104">
        <v>27697.734375</v>
      </c>
      <c r="AF104">
        <v>27817.296875</v>
      </c>
      <c r="AG104">
        <v>27945.371093999998</v>
      </c>
      <c r="AH104">
        <v>28082.121093999998</v>
      </c>
      <c r="AI104">
        <v>28236.771484000001</v>
      </c>
      <c r="AJ104" s="13">
        <v>5.0000000000000001E-3</v>
      </c>
    </row>
  </sheetData>
  <pageMargins left="0.75" right="0.75" top="1" bottom="1" header="0.5" footer="0.5"/>
  <pageSetup orientation="portrait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G11"/>
  <sheetViews>
    <sheetView workbookViewId="0">
      <selection activeCell="F13" sqref="F13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G11"/>
  <sheetViews>
    <sheetView workbookViewId="0">
      <selection activeCell="A19" sqref="A19"/>
    </sheetView>
  </sheetViews>
  <sheetFormatPr defaultRowHeight="15" x14ac:dyDescent="0.25"/>
  <cols>
    <col min="1" max="1" width="22.5703125" customWidth="1"/>
    <col min="32" max="32" width="10.85546875" style="10" customWidth="1"/>
    <col min="33" max="33" width="9.5703125" style="14" bestFit="1" customWidth="1"/>
  </cols>
  <sheetData>
    <row r="1" spans="1:32" ht="30" x14ac:dyDescent="0.25">
      <c r="A1" s="1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 s="15">
        <v>2050</v>
      </c>
    </row>
    <row r="2" spans="1:32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0">
        <v>0</v>
      </c>
    </row>
    <row r="3" spans="1:32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0">
        <v>0</v>
      </c>
    </row>
    <row r="4" spans="1:32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0">
        <v>0</v>
      </c>
    </row>
    <row r="5" spans="1:32" x14ac:dyDescent="0.25">
      <c r="A5" t="s">
        <v>18</v>
      </c>
      <c r="B5">
        <f>SUM('AEO 2021 36'!E45,'AEO 2021 36'!E50)/SUM('AEO 2021 36'!E45,'AEO 2021 36'!E46,'AEO 2021 36'!E50,'AEO 2021 36'!E51)</f>
        <v>0.54639308105915596</v>
      </c>
      <c r="C5">
        <f>SUM('AEO 2021 36'!F45,'AEO 2021 36'!F50)/SUM('AEO 2021 36'!F45,'AEO 2021 36'!F46,'AEO 2021 36'!F50,'AEO 2021 36'!F51)</f>
        <v>0.48429011348272588</v>
      </c>
      <c r="D5">
        <f>SUM('AEO 2021 36'!G45,'AEO 2021 36'!G50)/SUM('AEO 2021 36'!G45,'AEO 2021 36'!G46,'AEO 2021 36'!G50,'AEO 2021 36'!G51)</f>
        <v>0.31775164835438863</v>
      </c>
      <c r="E5">
        <f>SUM('AEO 2021 36'!H45,'AEO 2021 36'!H50)/SUM('AEO 2021 36'!H45,'AEO 2021 36'!H46,'AEO 2021 36'!H50,'AEO 2021 36'!H51)</f>
        <v>0.28693410619137449</v>
      </c>
      <c r="F5">
        <f>SUM('AEO 2021 36'!I45,'AEO 2021 36'!I50)/SUM('AEO 2021 36'!I45,'AEO 2021 36'!I46,'AEO 2021 36'!I50,'AEO 2021 36'!I51)</f>
        <v>0.37270597906500547</v>
      </c>
      <c r="G5">
        <f>SUM('AEO 2021 36'!J45,'AEO 2021 36'!J50)/SUM('AEO 2021 36'!J45,'AEO 2021 36'!J46,'AEO 2021 36'!J50,'AEO 2021 36'!J51)</f>
        <v>0.36618879343941257</v>
      </c>
      <c r="H5">
        <f>SUM('AEO 2021 36'!K45,'AEO 2021 36'!K50)/SUM('AEO 2021 36'!K45,'AEO 2021 36'!K46,'AEO 2021 36'!K50,'AEO 2021 36'!K51)</f>
        <v>0.3430759294115</v>
      </c>
      <c r="I5">
        <f>SUM('AEO 2021 36'!L45,'AEO 2021 36'!L50)/SUM('AEO 2021 36'!L45,'AEO 2021 36'!L46,'AEO 2021 36'!L50,'AEO 2021 36'!L51)</f>
        <v>0.38214306869695003</v>
      </c>
      <c r="J5">
        <f>SUM('AEO 2021 36'!M45,'AEO 2021 36'!M50)/SUM('AEO 2021 36'!M45,'AEO 2021 36'!M46,'AEO 2021 36'!M50,'AEO 2021 36'!M51)</f>
        <v>0.37971939332462562</v>
      </c>
      <c r="K5">
        <f>SUM('AEO 2021 36'!N45,'AEO 2021 36'!N50)/SUM('AEO 2021 36'!N45,'AEO 2021 36'!N46,'AEO 2021 36'!N50,'AEO 2021 36'!N51)</f>
        <v>0.39380425929898888</v>
      </c>
      <c r="L5">
        <f>SUM('AEO 2021 36'!O45,'AEO 2021 36'!O50)/SUM('AEO 2021 36'!O45,'AEO 2021 36'!O46,'AEO 2021 36'!O50,'AEO 2021 36'!O51)</f>
        <v>0.39159978343700025</v>
      </c>
      <c r="M5">
        <f>SUM('AEO 2021 36'!P45,'AEO 2021 36'!P50)/SUM('AEO 2021 36'!P45,'AEO 2021 36'!P46,'AEO 2021 36'!P50,'AEO 2021 36'!P51)</f>
        <v>0.36084235045015051</v>
      </c>
      <c r="N5">
        <f>SUM('AEO 2021 36'!Q45,'AEO 2021 36'!Q50)/SUM('AEO 2021 36'!Q45,'AEO 2021 36'!Q46,'AEO 2021 36'!Q50,'AEO 2021 36'!Q51)</f>
        <v>0.38746118390260248</v>
      </c>
      <c r="O5">
        <f>SUM('AEO 2021 36'!R45,'AEO 2021 36'!R50)/SUM('AEO 2021 36'!R45,'AEO 2021 36'!R46,'AEO 2021 36'!R50,'AEO 2021 36'!R51)</f>
        <v>0.38646406522531856</v>
      </c>
      <c r="P5">
        <f>SUM('AEO 2021 36'!S45,'AEO 2021 36'!S50)/SUM('AEO 2021 36'!S45,'AEO 2021 36'!S46,'AEO 2021 36'!S50,'AEO 2021 36'!S51)</f>
        <v>0.3907771921602437</v>
      </c>
      <c r="Q5">
        <f>SUM('AEO 2021 36'!T45,'AEO 2021 36'!T50)/SUM('AEO 2021 36'!T45,'AEO 2021 36'!T46,'AEO 2021 36'!T50,'AEO 2021 36'!T51)</f>
        <v>0.36483464462987769</v>
      </c>
      <c r="R5">
        <f>SUM('AEO 2021 36'!U45,'AEO 2021 36'!U50)/SUM('AEO 2021 36'!U45,'AEO 2021 36'!U46,'AEO 2021 36'!U50,'AEO 2021 36'!U51)</f>
        <v>0.39162659256972476</v>
      </c>
      <c r="S5">
        <f>SUM('AEO 2021 36'!V45,'AEO 2021 36'!V50)/SUM('AEO 2021 36'!V45,'AEO 2021 36'!V46,'AEO 2021 36'!V50,'AEO 2021 36'!V51)</f>
        <v>0.39239872314128499</v>
      </c>
      <c r="T5">
        <f>SUM('AEO 2021 36'!W45,'AEO 2021 36'!W50)/SUM('AEO 2021 36'!W45,'AEO 2021 36'!W46,'AEO 2021 36'!W50,'AEO 2021 36'!W51)</f>
        <v>0.37313853119015034</v>
      </c>
      <c r="U5">
        <f>SUM('AEO 2021 36'!X45,'AEO 2021 36'!X50)/SUM('AEO 2021 36'!X45,'AEO 2021 36'!X46,'AEO 2021 36'!X50,'AEO 2021 36'!X51)</f>
        <v>0.39824069455351646</v>
      </c>
      <c r="V5">
        <f>SUM('AEO 2021 36'!Y45,'AEO 2021 36'!Y50)/SUM('AEO 2021 36'!Y45,'AEO 2021 36'!Y46,'AEO 2021 36'!Y50,'AEO 2021 36'!Y51)</f>
        <v>0.39955884838229544</v>
      </c>
      <c r="W5">
        <f>SUM('AEO 2021 36'!Z45,'AEO 2021 36'!Z50)/SUM('AEO 2021 36'!Z45,'AEO 2021 36'!Z46,'AEO 2021 36'!Z50,'AEO 2021 36'!Z51)</f>
        <v>0.37556757062631135</v>
      </c>
      <c r="X5">
        <f>SUM('AEO 2021 36'!AA45,'AEO 2021 36'!AA50)/SUM('AEO 2021 36'!AA45,'AEO 2021 36'!AA46,'AEO 2021 36'!AA50,'AEO 2021 36'!AA51)</f>
        <v>0.40435899995391872</v>
      </c>
      <c r="Y5">
        <f>SUM('AEO 2021 36'!AB45,'AEO 2021 36'!AB50)/SUM('AEO 2021 36'!AB45,'AEO 2021 36'!AB46,'AEO 2021 36'!AB50,'AEO 2021 36'!AB51)</f>
        <v>0.40529154461658345</v>
      </c>
      <c r="Z5">
        <f>SUM('AEO 2021 36'!AC45,'AEO 2021 36'!AC50)/SUM('AEO 2021 36'!AC45,'AEO 2021 36'!AC46,'AEO 2021 36'!AC50,'AEO 2021 36'!AC51)</f>
        <v>0.41649808223353396</v>
      </c>
      <c r="AA5">
        <f>SUM('AEO 2021 36'!AD45,'AEO 2021 36'!AD50)/SUM('AEO 2021 36'!AD45,'AEO 2021 36'!AD46,'AEO 2021 36'!AD50,'AEO 2021 36'!AD51)</f>
        <v>0.41392497947375689</v>
      </c>
      <c r="AB5">
        <f>SUM('AEO 2021 36'!AE45,'AEO 2021 36'!AE50)/SUM('AEO 2021 36'!AE45,'AEO 2021 36'!AE46,'AEO 2021 36'!AE50,'AEO 2021 36'!AE51)</f>
        <v>0.42027098478093838</v>
      </c>
      <c r="AC5">
        <f>SUM('AEO 2021 36'!AF45,'AEO 2021 36'!AF50)/SUM('AEO 2021 36'!AF45,'AEO 2021 36'!AF46,'AEO 2021 36'!AF50,'AEO 2021 36'!AF51)</f>
        <v>0.42400923951209557</v>
      </c>
      <c r="AD5">
        <f>SUM('AEO 2021 36'!AG45,'AEO 2021 36'!AG50)/SUM('AEO 2021 36'!AG45,'AEO 2021 36'!AG46,'AEO 2021 36'!AG50,'AEO 2021 36'!AG51)</f>
        <v>0.42286888416709051</v>
      </c>
      <c r="AE5">
        <f>SUM('AEO 2021 36'!AH45,'AEO 2021 36'!AH50)/SUM('AEO 2021 36'!AH45,'AEO 2021 36'!AH46,'AEO 2021 36'!AH50,'AEO 2021 36'!AH51)</f>
        <v>0.42432575888390633</v>
      </c>
      <c r="AF5" s="10">
        <f>SUM('AEO 2021 36'!AI45,'AEO 2021 36'!AI50)/SUM('AEO 2021 36'!AI45,'AEO 2021 36'!AI46,'AEO 2021 36'!AI50,'AEO 2021 36'!AI51)</f>
        <v>0.42807482762198235</v>
      </c>
    </row>
    <row r="6" spans="1:32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0">
        <v>0</v>
      </c>
    </row>
    <row r="7" spans="1:32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0">
        <v>0</v>
      </c>
    </row>
    <row r="8" spans="1:32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0">
        <v>0</v>
      </c>
    </row>
    <row r="9" spans="1:32" x14ac:dyDescent="0.25">
      <c r="A9" t="s">
        <v>85</v>
      </c>
      <c r="B9">
        <f>SUM('AEO 2021 36'!E46,'AEO 2021 36'!E51)/SUM('AEO 2021 36'!E45,'AEO 2021 36'!E46,'AEO 2021 36'!E50,'AEO 2021 36'!E51)</f>
        <v>0.45360691894084398</v>
      </c>
      <c r="C9">
        <f>SUM('AEO 2021 36'!F46,'AEO 2021 36'!F51)/SUM('AEO 2021 36'!F45,'AEO 2021 36'!F46,'AEO 2021 36'!F50,'AEO 2021 36'!F51)</f>
        <v>0.51570988651727412</v>
      </c>
      <c r="D9">
        <f>SUM('AEO 2021 36'!G46,'AEO 2021 36'!G51)/SUM('AEO 2021 36'!G45,'AEO 2021 36'!G46,'AEO 2021 36'!G50,'AEO 2021 36'!G51)</f>
        <v>0.68224835164561126</v>
      </c>
      <c r="E9">
        <f>SUM('AEO 2021 36'!H46,'AEO 2021 36'!H51)/SUM('AEO 2021 36'!H45,'AEO 2021 36'!H46,'AEO 2021 36'!H50,'AEO 2021 36'!H51)</f>
        <v>0.71306589380862562</v>
      </c>
      <c r="F9">
        <f>SUM('AEO 2021 36'!I46,'AEO 2021 36'!I51)/SUM('AEO 2021 36'!I45,'AEO 2021 36'!I46,'AEO 2021 36'!I50,'AEO 2021 36'!I51)</f>
        <v>0.62729402093499453</v>
      </c>
      <c r="G9">
        <f>SUM('AEO 2021 36'!J46,'AEO 2021 36'!J51)/SUM('AEO 2021 36'!J45,'AEO 2021 36'!J46,'AEO 2021 36'!J50,'AEO 2021 36'!J51)</f>
        <v>0.63381120656058743</v>
      </c>
      <c r="H9">
        <f>SUM('AEO 2021 36'!K46,'AEO 2021 36'!K51)/SUM('AEO 2021 36'!K45,'AEO 2021 36'!K46,'AEO 2021 36'!K50,'AEO 2021 36'!K51)</f>
        <v>0.6569240705885</v>
      </c>
      <c r="I9">
        <f>SUM('AEO 2021 36'!L46,'AEO 2021 36'!L51)/SUM('AEO 2021 36'!L45,'AEO 2021 36'!L46,'AEO 2021 36'!L50,'AEO 2021 36'!L51)</f>
        <v>0.61785693130304997</v>
      </c>
      <c r="J9">
        <f>SUM('AEO 2021 36'!M46,'AEO 2021 36'!M51)/SUM('AEO 2021 36'!M45,'AEO 2021 36'!M46,'AEO 2021 36'!M50,'AEO 2021 36'!M51)</f>
        <v>0.62028060667537444</v>
      </c>
      <c r="K9">
        <f>SUM('AEO 2021 36'!N46,'AEO 2021 36'!N51)/SUM('AEO 2021 36'!N45,'AEO 2021 36'!N46,'AEO 2021 36'!N50,'AEO 2021 36'!N51)</f>
        <v>0.60619574070101112</v>
      </c>
      <c r="L9">
        <f>SUM('AEO 2021 36'!O46,'AEO 2021 36'!O51)/SUM('AEO 2021 36'!O45,'AEO 2021 36'!O46,'AEO 2021 36'!O50,'AEO 2021 36'!O51)</f>
        <v>0.6084002165629997</v>
      </c>
      <c r="M9">
        <f>SUM('AEO 2021 36'!P46,'AEO 2021 36'!P51)/SUM('AEO 2021 36'!P45,'AEO 2021 36'!P46,'AEO 2021 36'!P50,'AEO 2021 36'!P51)</f>
        <v>0.63915764954984944</v>
      </c>
      <c r="N9">
        <f>SUM('AEO 2021 36'!Q46,'AEO 2021 36'!Q51)/SUM('AEO 2021 36'!Q45,'AEO 2021 36'!Q46,'AEO 2021 36'!Q50,'AEO 2021 36'!Q51)</f>
        <v>0.61253881609739758</v>
      </c>
      <c r="O9">
        <f>SUM('AEO 2021 36'!R46,'AEO 2021 36'!R51)/SUM('AEO 2021 36'!R45,'AEO 2021 36'!R46,'AEO 2021 36'!R50,'AEO 2021 36'!R51)</f>
        <v>0.61353593477468149</v>
      </c>
      <c r="P9">
        <f>SUM('AEO 2021 36'!S46,'AEO 2021 36'!S51)/SUM('AEO 2021 36'!S45,'AEO 2021 36'!S46,'AEO 2021 36'!S50,'AEO 2021 36'!S51)</f>
        <v>0.60922280783975635</v>
      </c>
      <c r="Q9">
        <f>SUM('AEO 2021 36'!T46,'AEO 2021 36'!T51)/SUM('AEO 2021 36'!T45,'AEO 2021 36'!T46,'AEO 2021 36'!T50,'AEO 2021 36'!T51)</f>
        <v>0.6351653553701222</v>
      </c>
      <c r="R9">
        <f>SUM('AEO 2021 36'!U46,'AEO 2021 36'!U51)/SUM('AEO 2021 36'!U45,'AEO 2021 36'!U46,'AEO 2021 36'!U50,'AEO 2021 36'!U51)</f>
        <v>0.60837340743027513</v>
      </c>
      <c r="S9">
        <f>SUM('AEO 2021 36'!V46,'AEO 2021 36'!V51)/SUM('AEO 2021 36'!V45,'AEO 2021 36'!V46,'AEO 2021 36'!V50,'AEO 2021 36'!V51)</f>
        <v>0.60760127685871512</v>
      </c>
      <c r="T9">
        <f>SUM('AEO 2021 36'!W46,'AEO 2021 36'!W51)/SUM('AEO 2021 36'!W45,'AEO 2021 36'!W46,'AEO 2021 36'!W50,'AEO 2021 36'!W51)</f>
        <v>0.62686146880984961</v>
      </c>
      <c r="U9">
        <f>SUM('AEO 2021 36'!X46,'AEO 2021 36'!X51)/SUM('AEO 2021 36'!X45,'AEO 2021 36'!X46,'AEO 2021 36'!X50,'AEO 2021 36'!X51)</f>
        <v>0.60175930544648359</v>
      </c>
      <c r="V9">
        <f>SUM('AEO 2021 36'!Y46,'AEO 2021 36'!Y51)/SUM('AEO 2021 36'!Y45,'AEO 2021 36'!Y46,'AEO 2021 36'!Y50,'AEO 2021 36'!Y51)</f>
        <v>0.6004411516177045</v>
      </c>
      <c r="W9">
        <f>SUM('AEO 2021 36'!Z46,'AEO 2021 36'!Z51)/SUM('AEO 2021 36'!Z45,'AEO 2021 36'!Z46,'AEO 2021 36'!Z50,'AEO 2021 36'!Z51)</f>
        <v>0.62443242937368881</v>
      </c>
      <c r="X9">
        <f>SUM('AEO 2021 36'!AA46,'AEO 2021 36'!AA51)/SUM('AEO 2021 36'!AA45,'AEO 2021 36'!AA46,'AEO 2021 36'!AA50,'AEO 2021 36'!AA51)</f>
        <v>0.59564100004608134</v>
      </c>
      <c r="Y9">
        <f>SUM('AEO 2021 36'!AB46,'AEO 2021 36'!AB51)/SUM('AEO 2021 36'!AB45,'AEO 2021 36'!AB46,'AEO 2021 36'!AB50,'AEO 2021 36'!AB51)</f>
        <v>0.59470845538341655</v>
      </c>
      <c r="Z9">
        <f>SUM('AEO 2021 36'!AC46,'AEO 2021 36'!AC51)/SUM('AEO 2021 36'!AC45,'AEO 2021 36'!AC46,'AEO 2021 36'!AC50,'AEO 2021 36'!AC51)</f>
        <v>0.58350191776646598</v>
      </c>
      <c r="AA9">
        <f>SUM('AEO 2021 36'!AD46,'AEO 2021 36'!AD51)/SUM('AEO 2021 36'!AD45,'AEO 2021 36'!AD46,'AEO 2021 36'!AD50,'AEO 2021 36'!AD51)</f>
        <v>0.58607502052624305</v>
      </c>
      <c r="AB9">
        <f>SUM('AEO 2021 36'!AE46,'AEO 2021 36'!AE51)/SUM('AEO 2021 36'!AE45,'AEO 2021 36'!AE46,'AEO 2021 36'!AE50,'AEO 2021 36'!AE51)</f>
        <v>0.57972901521906151</v>
      </c>
      <c r="AC9">
        <f>SUM('AEO 2021 36'!AF46,'AEO 2021 36'!AF51)/SUM('AEO 2021 36'!AF45,'AEO 2021 36'!AF46,'AEO 2021 36'!AF50,'AEO 2021 36'!AF51)</f>
        <v>0.57599076048790454</v>
      </c>
      <c r="AD9">
        <f>SUM('AEO 2021 36'!AG46,'AEO 2021 36'!AG51)/SUM('AEO 2021 36'!AG45,'AEO 2021 36'!AG46,'AEO 2021 36'!AG50,'AEO 2021 36'!AG51)</f>
        <v>0.57713111583290944</v>
      </c>
      <c r="AE9">
        <f>SUM('AEO 2021 36'!AH46,'AEO 2021 36'!AH51)/SUM('AEO 2021 36'!AH45,'AEO 2021 36'!AH46,'AEO 2021 36'!AH50,'AEO 2021 36'!AH51)</f>
        <v>0.57567424111609367</v>
      </c>
      <c r="AF9" s="10">
        <f>SUM('AEO 2021 36'!AI46,'AEO 2021 36'!AI51)/SUM('AEO 2021 36'!AI45,'AEO 2021 36'!AI46,'AEO 2021 36'!AI50,'AEO 2021 36'!AI51)</f>
        <v>0.57192517237801754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0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G11"/>
  <sheetViews>
    <sheetView workbookViewId="0">
      <selection activeCell="F14" sqref="F14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0"/>
  <sheetViews>
    <sheetView topLeftCell="A20" workbookViewId="0">
      <selection activeCell="H31" sqref="H31"/>
    </sheetView>
  </sheetViews>
  <sheetFormatPr defaultRowHeight="15" x14ac:dyDescent="0.25"/>
  <cols>
    <col min="1" max="1" width="46.42578125" customWidth="1"/>
    <col min="2" max="2" width="29" customWidth="1"/>
    <col min="3" max="3" width="14.28515625" customWidth="1"/>
    <col min="4" max="4" width="18.5703125" customWidth="1"/>
  </cols>
  <sheetData>
    <row r="1" spans="1:37" x14ac:dyDescent="0.25">
      <c r="A1" t="s">
        <v>24</v>
      </c>
    </row>
    <row r="2" spans="1:37" x14ac:dyDescent="0.25">
      <c r="A2" t="s">
        <v>42</v>
      </c>
    </row>
    <row r="3" spans="1:37" x14ac:dyDescent="0.25">
      <c r="A3" t="s">
        <v>43</v>
      </c>
    </row>
    <row r="4" spans="1:37" x14ac:dyDescent="0.25">
      <c r="A4" t="s">
        <v>44</v>
      </c>
    </row>
    <row r="6" spans="1:37" s="1" customFormat="1" x14ac:dyDescent="0.25">
      <c r="A6" s="6" t="s">
        <v>26</v>
      </c>
      <c r="B6" s="6" t="s">
        <v>27</v>
      </c>
      <c r="C6" s="6" t="s">
        <v>28</v>
      </c>
      <c r="D6" s="6">
        <f>'AEO 2021 36'!E1</f>
        <v>2020</v>
      </c>
      <c r="E6" s="6">
        <f>'AEO 2021 36'!F1</f>
        <v>2021</v>
      </c>
      <c r="F6" s="6">
        <f>'AEO 2021 36'!G1</f>
        <v>2022</v>
      </c>
      <c r="G6" s="6">
        <f>'AEO 2021 36'!H1</f>
        <v>2023</v>
      </c>
      <c r="H6" s="6">
        <f>'AEO 2021 36'!I1</f>
        <v>2024</v>
      </c>
      <c r="I6" s="6">
        <f>'AEO 2021 36'!J1</f>
        <v>2025</v>
      </c>
      <c r="J6" s="6">
        <f>'AEO 2021 36'!K1</f>
        <v>2026</v>
      </c>
      <c r="K6" s="6">
        <f>'AEO 2021 36'!L1</f>
        <v>2027</v>
      </c>
      <c r="L6" s="6">
        <f>'AEO 2021 36'!M1</f>
        <v>2028</v>
      </c>
      <c r="M6" s="6">
        <f>'AEO 2021 36'!N1</f>
        <v>2029</v>
      </c>
      <c r="N6" s="6">
        <f>'AEO 2021 36'!O1</f>
        <v>2030</v>
      </c>
      <c r="O6" s="6">
        <f>'AEO 2021 36'!P1</f>
        <v>2031</v>
      </c>
      <c r="P6" s="6">
        <f>'AEO 2021 36'!Q1</f>
        <v>2032</v>
      </c>
      <c r="Q6" s="6">
        <f>'AEO 2021 36'!R1</f>
        <v>2033</v>
      </c>
      <c r="R6" s="6">
        <f>'AEO 2021 36'!S1</f>
        <v>2034</v>
      </c>
      <c r="S6" s="6">
        <f>'AEO 2021 36'!T1</f>
        <v>2035</v>
      </c>
      <c r="T6" s="6">
        <f>'AEO 2021 36'!U1</f>
        <v>2036</v>
      </c>
      <c r="U6" s="6">
        <f>'AEO 2021 36'!V1</f>
        <v>2037</v>
      </c>
      <c r="V6" s="6">
        <f>'AEO 2021 36'!W1</f>
        <v>2038</v>
      </c>
      <c r="W6" s="6">
        <f>'AEO 2021 36'!X1</f>
        <v>2039</v>
      </c>
      <c r="X6" s="6">
        <f>'AEO 2021 36'!Y1</f>
        <v>2040</v>
      </c>
      <c r="Y6" s="6">
        <f>'AEO 2021 36'!Z1</f>
        <v>2041</v>
      </c>
      <c r="Z6" s="6">
        <f>'AEO 2021 36'!AA1</f>
        <v>2042</v>
      </c>
      <c r="AA6" s="6">
        <f>'AEO 2021 36'!AB1</f>
        <v>2043</v>
      </c>
      <c r="AB6" s="6">
        <f>'AEO 2021 36'!AC1</f>
        <v>2044</v>
      </c>
      <c r="AC6" s="6">
        <f>'AEO 2021 36'!AD1</f>
        <v>2045</v>
      </c>
      <c r="AD6" s="6">
        <f>'AEO 2021 36'!AE1</f>
        <v>2046</v>
      </c>
      <c r="AE6" s="6">
        <f>'AEO 2021 36'!AF1</f>
        <v>2047</v>
      </c>
      <c r="AF6" s="6">
        <f>'AEO 2021 36'!AG1</f>
        <v>2048</v>
      </c>
      <c r="AG6" s="6">
        <f>'AEO 2021 36'!AH1</f>
        <v>2049</v>
      </c>
      <c r="AH6" s="6">
        <f>'AEO 2021 36'!AI1</f>
        <v>2050</v>
      </c>
      <c r="AI6" s="6"/>
      <c r="AJ6" s="6"/>
      <c r="AK6" s="6"/>
    </row>
    <row r="7" spans="1:37" x14ac:dyDescent="0.25">
      <c r="A7" t="s">
        <v>33</v>
      </c>
      <c r="B7" t="s">
        <v>29</v>
      </c>
      <c r="C7" t="s">
        <v>25</v>
      </c>
      <c r="D7" s="4">
        <f>'AEO 2021 17'!E26*1000</f>
        <v>227.08800000000002</v>
      </c>
      <c r="E7" s="4">
        <f>INDEX('AEO 2022 17'!30:30,MATCH(E$6,'AEO 2022 17'!$1:$1,0))*1000</f>
        <v>214.32399999999998</v>
      </c>
      <c r="F7" s="4">
        <f>INDEX('AEO 2022 17'!30:30,MATCH(F$6,'AEO 2022 17'!$1:$1,0))*1000</f>
        <v>241.43300000000002</v>
      </c>
      <c r="G7" s="4">
        <f>INDEX('AEO 2022 17'!30:30,MATCH(G$6,'AEO 2022 17'!$1:$1,0))*1000</f>
        <v>167.22400000000002</v>
      </c>
      <c r="H7" s="4">
        <f>INDEX('AEO 2022 17'!30:30,MATCH(H$6,'AEO 2022 17'!$1:$1,0))*1000</f>
        <v>170.48</v>
      </c>
      <c r="I7" s="4">
        <f>INDEX('AEO 2022 17'!30:30,MATCH(I$6,'AEO 2022 17'!$1:$1,0))*1000</f>
        <v>169.34299999999999</v>
      </c>
      <c r="J7" s="4">
        <f>INDEX('AEO 2022 17'!30:30,MATCH(J$6,'AEO 2022 17'!$1:$1,0))*1000</f>
        <v>171.69</v>
      </c>
      <c r="K7" s="4">
        <f>INDEX('AEO 2022 17'!30:30,MATCH(K$6,'AEO 2022 17'!$1:$1,0))*1000</f>
        <v>174.61799999999999</v>
      </c>
      <c r="L7" s="4">
        <f>INDEX('AEO 2022 17'!30:30,MATCH(L$6,'AEO 2022 17'!$1:$1,0))*1000</f>
        <v>175.96100000000001</v>
      </c>
      <c r="M7" s="4">
        <f>INDEX('AEO 2022 17'!30:30,MATCH(M$6,'AEO 2022 17'!$1:$1,0))*1000</f>
        <v>179.31700000000001</v>
      </c>
      <c r="N7" s="4">
        <f>INDEX('AEO 2022 17'!30:30,MATCH(N$6,'AEO 2022 17'!$1:$1,0))*1000</f>
        <v>179.858</v>
      </c>
      <c r="O7" s="4">
        <f>INDEX('AEO 2022 17'!30:30,MATCH(O$6,'AEO 2022 17'!$1:$1,0))*1000</f>
        <v>179.083</v>
      </c>
      <c r="P7" s="4">
        <f>INDEX('AEO 2022 17'!30:30,MATCH(P$6,'AEO 2022 17'!$1:$1,0))*1000</f>
        <v>176.93900000000002</v>
      </c>
      <c r="Q7" s="4">
        <f>INDEX('AEO 2022 17'!30:30,MATCH(Q$6,'AEO 2022 17'!$1:$1,0))*1000</f>
        <v>174.26300000000001</v>
      </c>
      <c r="R7" s="4">
        <f>INDEX('AEO 2022 17'!30:30,MATCH(R$6,'AEO 2022 17'!$1:$1,0))*1000</f>
        <v>172.85400000000001</v>
      </c>
      <c r="S7" s="4">
        <f>INDEX('AEO 2022 17'!30:30,MATCH(S$6,'AEO 2022 17'!$1:$1,0))*1000</f>
        <v>170.30600000000001</v>
      </c>
      <c r="T7" s="4">
        <f>INDEX('AEO 2022 17'!30:30,MATCH(T$6,'AEO 2022 17'!$1:$1,0))*1000</f>
        <v>171.75799999999998</v>
      </c>
      <c r="U7" s="4">
        <f>INDEX('AEO 2022 17'!30:30,MATCH(U$6,'AEO 2022 17'!$1:$1,0))*1000</f>
        <v>172.233</v>
      </c>
      <c r="V7" s="4">
        <f>INDEX('AEO 2022 17'!30:30,MATCH(V$6,'AEO 2022 17'!$1:$1,0))*1000</f>
        <v>176.40900000000002</v>
      </c>
      <c r="W7" s="4">
        <f>INDEX('AEO 2022 17'!30:30,MATCH(W$6,'AEO 2022 17'!$1:$1,0))*1000</f>
        <v>176.81299999999999</v>
      </c>
      <c r="X7" s="4">
        <f>INDEX('AEO 2022 17'!30:30,MATCH(X$6,'AEO 2022 17'!$1:$1,0))*1000</f>
        <v>201.255</v>
      </c>
      <c r="Y7" s="4">
        <f>INDEX('AEO 2022 17'!30:30,MATCH(Y$6,'AEO 2022 17'!$1:$1,0))*1000</f>
        <v>206.369</v>
      </c>
      <c r="Z7" s="4">
        <f>INDEX('AEO 2022 17'!30:30,MATCH(Z$6,'AEO 2022 17'!$1:$1,0))*1000</f>
        <v>212.94</v>
      </c>
      <c r="AA7" s="4">
        <f>INDEX('AEO 2022 17'!30:30,MATCH(AA$6,'AEO 2022 17'!$1:$1,0))*1000</f>
        <v>216.19399999999999</v>
      </c>
      <c r="AB7" s="4">
        <f>INDEX('AEO 2022 17'!30:30,MATCH(AB$6,'AEO 2022 17'!$1:$1,0))*1000</f>
        <v>227.75899999999999</v>
      </c>
      <c r="AC7" s="4">
        <f>INDEX('AEO 2022 17'!30:30,MATCH(AC$6,'AEO 2022 17'!$1:$1,0))*1000</f>
        <v>232.053</v>
      </c>
      <c r="AD7" s="4">
        <f>INDEX('AEO 2022 17'!30:30,MATCH(AD$6,'AEO 2022 17'!$1:$1,0))*1000</f>
        <v>234.21299999999999</v>
      </c>
      <c r="AE7" s="4">
        <f>INDEX('AEO 2022 17'!30:30,MATCH(AE$6,'AEO 2022 17'!$1:$1,0))*1000</f>
        <v>235.44799999999998</v>
      </c>
      <c r="AF7" s="4">
        <f>INDEX('AEO 2022 17'!30:30,MATCH(AF$6,'AEO 2022 17'!$1:$1,0))*1000</f>
        <v>236.96200000000002</v>
      </c>
      <c r="AG7" s="4">
        <f>INDEX('AEO 2022 17'!30:30,MATCH(AG$6,'AEO 2022 17'!$1:$1,0))*1000</f>
        <v>237.46800000000002</v>
      </c>
      <c r="AH7" s="4">
        <f>INDEX('AEO 2022 17'!30:30,MATCH(AH$6,'AEO 2022 17'!$1:$1,0))*1000</f>
        <v>239.03299999999999</v>
      </c>
      <c r="AI7" s="4"/>
      <c r="AJ7" s="4"/>
      <c r="AK7" s="4"/>
    </row>
    <row r="8" spans="1:37" x14ac:dyDescent="0.25">
      <c r="A8" t="s">
        <v>32</v>
      </c>
      <c r="B8" t="s">
        <v>30</v>
      </c>
      <c r="C8" t="s">
        <v>25</v>
      </c>
      <c r="D8" s="3">
        <f>'AEO 2021 36'!E18</f>
        <v>50.426529000000002</v>
      </c>
      <c r="E8" s="3">
        <f>INDEX('AEO 2022 36 '!18:18,MATCH(E$6,'AEO 2022 36 '!$13:$13,0))</f>
        <v>51.893237999999997</v>
      </c>
      <c r="F8" s="3">
        <f>INDEX('AEO 2022 36 '!18:18,MATCH(F$6,'AEO 2022 36 '!$13:$13,0))</f>
        <v>53.911262999999998</v>
      </c>
      <c r="G8" s="3">
        <f>INDEX('AEO 2022 36 '!18:18,MATCH(G$6,'AEO 2022 36 '!$13:$13,0))</f>
        <v>55.817672999999999</v>
      </c>
      <c r="H8" s="3">
        <f>INDEX('AEO 2022 36 '!18:18,MATCH(H$6,'AEO 2022 36 '!$13:$13,0))</f>
        <v>56.576560999999998</v>
      </c>
      <c r="I8" s="3">
        <f>INDEX('AEO 2022 36 '!18:18,MATCH(I$6,'AEO 2022 36 '!$13:$13,0))</f>
        <v>57.181815999999998</v>
      </c>
      <c r="J8" s="3">
        <f>INDEX('AEO 2022 36 '!18:18,MATCH(J$6,'AEO 2022 36 '!$13:$13,0))</f>
        <v>57.577423000000003</v>
      </c>
      <c r="K8" s="3">
        <f>INDEX('AEO 2022 36 '!18:18,MATCH(K$6,'AEO 2022 36 '!$13:$13,0))</f>
        <v>57.848117999999999</v>
      </c>
      <c r="L8" s="3">
        <f>INDEX('AEO 2022 36 '!18:18,MATCH(L$6,'AEO 2022 36 '!$13:$13,0))</f>
        <v>58.041907999999999</v>
      </c>
      <c r="M8" s="3">
        <f>INDEX('AEO 2022 36 '!18:18,MATCH(M$6,'AEO 2022 36 '!$13:$13,0))</f>
        <v>58.073569999999997</v>
      </c>
      <c r="N8" s="3">
        <f>INDEX('AEO 2022 36 '!18:18,MATCH(N$6,'AEO 2022 36 '!$13:$13,0))</f>
        <v>58.136757000000003</v>
      </c>
      <c r="O8" s="3">
        <f>INDEX('AEO 2022 36 '!18:18,MATCH(O$6,'AEO 2022 36 '!$13:$13,0))</f>
        <v>58.755001</v>
      </c>
      <c r="P8" s="3">
        <f>INDEX('AEO 2022 36 '!18:18,MATCH(P$6,'AEO 2022 36 '!$13:$13,0))</f>
        <v>58.816772</v>
      </c>
      <c r="Q8" s="3">
        <f>INDEX('AEO 2022 36 '!18:18,MATCH(Q$6,'AEO 2022 36 '!$13:$13,0))</f>
        <v>58.893447999999999</v>
      </c>
      <c r="R8" s="3">
        <f>INDEX('AEO 2022 36 '!18:18,MATCH(R$6,'AEO 2022 36 '!$13:$13,0))</f>
        <v>58.999847000000003</v>
      </c>
      <c r="S8" s="3">
        <f>INDEX('AEO 2022 36 '!18:18,MATCH(S$6,'AEO 2022 36 '!$13:$13,0))</f>
        <v>59.051127999999999</v>
      </c>
      <c r="T8" s="3">
        <f>INDEX('AEO 2022 36 '!18:18,MATCH(T$6,'AEO 2022 36 '!$13:$13,0))</f>
        <v>59.147742999999998</v>
      </c>
      <c r="U8" s="3">
        <f>INDEX('AEO 2022 36 '!18:18,MATCH(U$6,'AEO 2022 36 '!$13:$13,0))</f>
        <v>59.331336999999998</v>
      </c>
      <c r="V8" s="3">
        <f>INDEX('AEO 2022 36 '!18:18,MATCH(V$6,'AEO 2022 36 '!$13:$13,0))</f>
        <v>59.485393999999999</v>
      </c>
      <c r="W8" s="3">
        <f>INDEX('AEO 2022 36 '!18:18,MATCH(W$6,'AEO 2022 36 '!$13:$13,0))</f>
        <v>59.801955999999997</v>
      </c>
      <c r="X8" s="3">
        <f>INDEX('AEO 2022 36 '!18:18,MATCH(X$6,'AEO 2022 36 '!$13:$13,0))</f>
        <v>60.769176000000002</v>
      </c>
      <c r="Y8" s="3">
        <f>INDEX('AEO 2022 36 '!18:18,MATCH(Y$6,'AEO 2022 36 '!$13:$13,0))</f>
        <v>61.332363000000001</v>
      </c>
      <c r="Z8" s="3">
        <f>INDEX('AEO 2022 36 '!18:18,MATCH(Z$6,'AEO 2022 36 '!$13:$13,0))</f>
        <v>61.864246000000001</v>
      </c>
      <c r="AA8" s="3">
        <f>INDEX('AEO 2022 36 '!18:18,MATCH(AA$6,'AEO 2022 36 '!$13:$13,0))</f>
        <v>62.843463999999997</v>
      </c>
      <c r="AB8" s="3">
        <f>INDEX('AEO 2022 36 '!18:18,MATCH(AB$6,'AEO 2022 36 '!$13:$13,0))</f>
        <v>63.223877000000002</v>
      </c>
      <c r="AC8" s="3">
        <f>INDEX('AEO 2022 36 '!18:18,MATCH(AC$6,'AEO 2022 36 '!$13:$13,0))</f>
        <v>63.608620000000002</v>
      </c>
      <c r="AD8" s="3">
        <f>INDEX('AEO 2022 36 '!18:18,MATCH(AD$6,'AEO 2022 36 '!$13:$13,0))</f>
        <v>64.198363999999998</v>
      </c>
      <c r="AE8" s="3">
        <f>INDEX('AEO 2022 36 '!18:18,MATCH(AE$6,'AEO 2022 36 '!$13:$13,0))</f>
        <v>64.848845999999995</v>
      </c>
      <c r="AF8" s="3">
        <f>INDEX('AEO 2022 36 '!18:18,MATCH(AF$6,'AEO 2022 36 '!$13:$13,0))</f>
        <v>65.537909999999997</v>
      </c>
      <c r="AG8" s="3">
        <f>INDEX('AEO 2022 36 '!18:18,MATCH(AG$6,'AEO 2022 36 '!$13:$13,0))</f>
        <v>66.258529999999993</v>
      </c>
      <c r="AH8" s="3">
        <f>INDEX('AEO 2022 36 '!18:18,MATCH(AH$6,'AEO 2022 36 '!$13:$13,0))</f>
        <v>67.068961999999999</v>
      </c>
      <c r="AI8" s="3"/>
      <c r="AJ8" s="3"/>
      <c r="AK8" s="3"/>
    </row>
    <row r="9" spans="1:37" x14ac:dyDescent="0.25">
      <c r="A9" t="s">
        <v>32</v>
      </c>
      <c r="B9" t="s">
        <v>31</v>
      </c>
      <c r="C9" t="s">
        <v>25</v>
      </c>
      <c r="D9" s="3">
        <f>'AEO 2021 36'!E26</f>
        <v>256.50799599999999</v>
      </c>
      <c r="E9" s="3">
        <f>INDEX('AEO 2022 36 '!27:27,MATCH(E$6,'AEO 2022 36 '!$13:$13,0))</f>
        <v>268.25543199999998</v>
      </c>
      <c r="F9" s="3">
        <f>INDEX('AEO 2022 36 '!27:27,MATCH(F$6,'AEO 2022 36 '!$13:$13,0))</f>
        <v>264.63220200000001</v>
      </c>
      <c r="G9" s="3">
        <f>INDEX('AEO 2022 36 '!27:27,MATCH(G$6,'AEO 2022 36 '!$13:$13,0))</f>
        <v>259.743988</v>
      </c>
      <c r="H9" s="3">
        <f>INDEX('AEO 2022 36 '!27:27,MATCH(H$6,'AEO 2022 36 '!$13:$13,0))</f>
        <v>253.11077900000001</v>
      </c>
      <c r="I9" s="3">
        <f>INDEX('AEO 2022 36 '!27:27,MATCH(I$6,'AEO 2022 36 '!$13:$13,0))</f>
        <v>247.59335300000001</v>
      </c>
      <c r="J9" s="3">
        <f>INDEX('AEO 2022 36 '!27:27,MATCH(J$6,'AEO 2022 36 '!$13:$13,0))</f>
        <v>242.801605</v>
      </c>
      <c r="K9" s="3">
        <f>INDEX('AEO 2022 36 '!27:27,MATCH(K$6,'AEO 2022 36 '!$13:$13,0))</f>
        <v>240.13009600000001</v>
      </c>
      <c r="L9" s="3">
        <f>INDEX('AEO 2022 36 '!27:27,MATCH(L$6,'AEO 2022 36 '!$13:$13,0))</f>
        <v>239.24292</v>
      </c>
      <c r="M9" s="3">
        <f>INDEX('AEO 2022 36 '!27:27,MATCH(M$6,'AEO 2022 36 '!$13:$13,0))</f>
        <v>238.22328200000001</v>
      </c>
      <c r="N9" s="3">
        <f>INDEX('AEO 2022 36 '!27:27,MATCH(N$6,'AEO 2022 36 '!$13:$13,0))</f>
        <v>237.764297</v>
      </c>
      <c r="O9" s="3">
        <f>INDEX('AEO 2022 36 '!27:27,MATCH(O$6,'AEO 2022 36 '!$13:$13,0))</f>
        <v>237.83386200000001</v>
      </c>
      <c r="P9" s="3">
        <f>INDEX('AEO 2022 36 '!27:27,MATCH(P$6,'AEO 2022 36 '!$13:$13,0))</f>
        <v>239.371521</v>
      </c>
      <c r="Q9" s="3">
        <f>INDEX('AEO 2022 36 '!27:27,MATCH(Q$6,'AEO 2022 36 '!$13:$13,0))</f>
        <v>241.35583500000001</v>
      </c>
      <c r="R9" s="3">
        <f>INDEX('AEO 2022 36 '!27:27,MATCH(R$6,'AEO 2022 36 '!$13:$13,0))</f>
        <v>242.59903</v>
      </c>
      <c r="S9" s="3">
        <f>INDEX('AEO 2022 36 '!27:27,MATCH(S$6,'AEO 2022 36 '!$13:$13,0))</f>
        <v>244.081604</v>
      </c>
      <c r="T9" s="3">
        <f>INDEX('AEO 2022 36 '!27:27,MATCH(T$6,'AEO 2022 36 '!$13:$13,0))</f>
        <v>245.83909600000001</v>
      </c>
      <c r="U9" s="3">
        <f>INDEX('AEO 2022 36 '!27:27,MATCH(U$6,'AEO 2022 36 '!$13:$13,0))</f>
        <v>248.07867400000001</v>
      </c>
      <c r="V9" s="3">
        <f>INDEX('AEO 2022 36 '!27:27,MATCH(V$6,'AEO 2022 36 '!$13:$13,0))</f>
        <v>250.467468</v>
      </c>
      <c r="W9" s="3">
        <f>INDEX('AEO 2022 36 '!27:27,MATCH(W$6,'AEO 2022 36 '!$13:$13,0))</f>
        <v>253.243088</v>
      </c>
      <c r="X9" s="3">
        <f>INDEX('AEO 2022 36 '!27:27,MATCH(X$6,'AEO 2022 36 '!$13:$13,0))</f>
        <v>255.73696899999999</v>
      </c>
      <c r="Y9" s="3">
        <f>INDEX('AEO 2022 36 '!27:27,MATCH(Y$6,'AEO 2022 36 '!$13:$13,0))</f>
        <v>258.35598800000002</v>
      </c>
      <c r="Z9" s="3">
        <f>INDEX('AEO 2022 36 '!27:27,MATCH(Z$6,'AEO 2022 36 '!$13:$13,0))</f>
        <v>261.061127</v>
      </c>
      <c r="AA9" s="3">
        <f>INDEX('AEO 2022 36 '!27:27,MATCH(AA$6,'AEO 2022 36 '!$13:$13,0))</f>
        <v>264.62829599999998</v>
      </c>
      <c r="AB9" s="3">
        <f>INDEX('AEO 2022 36 '!27:27,MATCH(AB$6,'AEO 2022 36 '!$13:$13,0))</f>
        <v>268.08303799999999</v>
      </c>
      <c r="AC9" s="3">
        <f>INDEX('AEO 2022 36 '!27:27,MATCH(AC$6,'AEO 2022 36 '!$13:$13,0))</f>
        <v>271.72009300000002</v>
      </c>
      <c r="AD9" s="3">
        <f>INDEX('AEO 2022 36 '!27:27,MATCH(AD$6,'AEO 2022 36 '!$13:$13,0))</f>
        <v>276.79077100000001</v>
      </c>
      <c r="AE9" s="3">
        <f>INDEX('AEO 2022 36 '!27:27,MATCH(AE$6,'AEO 2022 36 '!$13:$13,0))</f>
        <v>280.803223</v>
      </c>
      <c r="AF9" s="3">
        <f>INDEX('AEO 2022 36 '!27:27,MATCH(AF$6,'AEO 2022 36 '!$13:$13,0))</f>
        <v>284.00955199999999</v>
      </c>
      <c r="AG9" s="3">
        <f>INDEX('AEO 2022 36 '!27:27,MATCH(AG$6,'AEO 2022 36 '!$13:$13,0))</f>
        <v>287.28298999999998</v>
      </c>
      <c r="AH9" s="3">
        <f>INDEX('AEO 2022 36 '!27:27,MATCH(AH$6,'AEO 2022 36 '!$13:$13,0))</f>
        <v>291.12747200000001</v>
      </c>
      <c r="AI9" s="3"/>
      <c r="AJ9" s="3"/>
      <c r="AK9" s="3"/>
    </row>
    <row r="10" spans="1:37" x14ac:dyDescent="0.25">
      <c r="A10" t="s">
        <v>32</v>
      </c>
      <c r="B10" t="s">
        <v>34</v>
      </c>
      <c r="C10" t="s">
        <v>25</v>
      </c>
      <c r="D10" s="3">
        <f>SUM('AEO 2021 36'!E65,'AEO 2021 36'!E73,'AEO 2021 36'!E81)</f>
        <v>92.712327000000002</v>
      </c>
      <c r="E10" s="3">
        <f>SUM(INDEX('AEO 2022 36 '!74:74,MATCH(E$6,'AEO 2022 36 '!$13:$13,0)),INDEX('AEO 2022 36 '!82:82,MATCH(E$6,'AEO 2022 36 '!$13:$13,0)),INDEX('AEO 2022 36 '!90:90,MATCH(E$6,'AEO 2022 36 '!$13:$13,0)))</f>
        <v>135.810924</v>
      </c>
      <c r="F10" s="3">
        <f>SUM(INDEX('AEO 2022 36 '!74:74,MATCH(F$6,'AEO 2022 36 '!$13:$13,0)),INDEX('AEO 2022 36 '!82:82,MATCH(F$6,'AEO 2022 36 '!$13:$13,0)),INDEX('AEO 2022 36 '!90:90,MATCH(F$6,'AEO 2022 36 '!$13:$13,0)))</f>
        <v>155.00761799999998</v>
      </c>
      <c r="G10" s="3">
        <f>SUM(INDEX('AEO 2022 36 '!74:74,MATCH(G$6,'AEO 2022 36 '!$13:$13,0)),INDEX('AEO 2022 36 '!82:82,MATCH(G$6,'AEO 2022 36 '!$13:$13,0)),INDEX('AEO 2022 36 '!90:90,MATCH(G$6,'AEO 2022 36 '!$13:$13,0)))</f>
        <v>164.36550199999999</v>
      </c>
      <c r="H10" s="3">
        <f>SUM(INDEX('AEO 2022 36 '!74:74,MATCH(H$6,'AEO 2022 36 '!$13:$13,0)),INDEX('AEO 2022 36 '!82:82,MATCH(H$6,'AEO 2022 36 '!$13:$13,0)),INDEX('AEO 2022 36 '!90:90,MATCH(H$6,'AEO 2022 36 '!$13:$13,0)))</f>
        <v>169.049736</v>
      </c>
      <c r="I10" s="3">
        <f>SUM(INDEX('AEO 2022 36 '!74:74,MATCH(I$6,'AEO 2022 36 '!$13:$13,0)),INDEX('AEO 2022 36 '!82:82,MATCH(I$6,'AEO 2022 36 '!$13:$13,0)),INDEX('AEO 2022 36 '!90:90,MATCH(I$6,'AEO 2022 36 '!$13:$13,0)))</f>
        <v>171.60596799999999</v>
      </c>
      <c r="J10" s="3">
        <f>SUM(INDEX('AEO 2022 36 '!74:74,MATCH(J$6,'AEO 2022 36 '!$13:$13,0)),INDEX('AEO 2022 36 '!82:82,MATCH(J$6,'AEO 2022 36 '!$13:$13,0)),INDEX('AEO 2022 36 '!90:90,MATCH(J$6,'AEO 2022 36 '!$13:$13,0)))</f>
        <v>173.01753600000001</v>
      </c>
      <c r="K10" s="3">
        <f>SUM(INDEX('AEO 2022 36 '!74:74,MATCH(K$6,'AEO 2022 36 '!$13:$13,0)),INDEX('AEO 2022 36 '!82:82,MATCH(K$6,'AEO 2022 36 '!$13:$13,0)),INDEX('AEO 2022 36 '!90:90,MATCH(K$6,'AEO 2022 36 '!$13:$13,0)))</f>
        <v>173.85289</v>
      </c>
      <c r="L10" s="3">
        <f>SUM(INDEX('AEO 2022 36 '!74:74,MATCH(L$6,'AEO 2022 36 '!$13:$13,0)),INDEX('AEO 2022 36 '!82:82,MATCH(L$6,'AEO 2022 36 '!$13:$13,0)),INDEX('AEO 2022 36 '!90:90,MATCH(L$6,'AEO 2022 36 '!$13:$13,0)))</f>
        <v>174.257836</v>
      </c>
      <c r="M10" s="3">
        <f>SUM(INDEX('AEO 2022 36 '!74:74,MATCH(M$6,'AEO 2022 36 '!$13:$13,0)),INDEX('AEO 2022 36 '!82:82,MATCH(M$6,'AEO 2022 36 '!$13:$13,0)),INDEX('AEO 2022 36 '!90:90,MATCH(M$6,'AEO 2022 36 '!$13:$13,0)))</f>
        <v>174.354107</v>
      </c>
      <c r="N10" s="3">
        <f>SUM(INDEX('AEO 2022 36 '!74:74,MATCH(N$6,'AEO 2022 36 '!$13:$13,0)),INDEX('AEO 2022 36 '!82:82,MATCH(N$6,'AEO 2022 36 '!$13:$13,0)),INDEX('AEO 2022 36 '!90:90,MATCH(N$6,'AEO 2022 36 '!$13:$13,0)))</f>
        <v>174.372872</v>
      </c>
      <c r="O10" s="3">
        <f>SUM(INDEX('AEO 2022 36 '!74:74,MATCH(O$6,'AEO 2022 36 '!$13:$13,0)),INDEX('AEO 2022 36 '!82:82,MATCH(O$6,'AEO 2022 36 '!$13:$13,0)),INDEX('AEO 2022 36 '!90:90,MATCH(O$6,'AEO 2022 36 '!$13:$13,0)))</f>
        <v>174.17341999999999</v>
      </c>
      <c r="P10" s="3">
        <f>SUM(INDEX('AEO 2022 36 '!74:74,MATCH(P$6,'AEO 2022 36 '!$13:$13,0)),INDEX('AEO 2022 36 '!82:82,MATCH(P$6,'AEO 2022 36 '!$13:$13,0)),INDEX('AEO 2022 36 '!90:90,MATCH(P$6,'AEO 2022 36 '!$13:$13,0)))</f>
        <v>174.246532</v>
      </c>
      <c r="Q10" s="3">
        <f>SUM(INDEX('AEO 2022 36 '!74:74,MATCH(Q$6,'AEO 2022 36 '!$13:$13,0)),INDEX('AEO 2022 36 '!82:82,MATCH(Q$6,'AEO 2022 36 '!$13:$13,0)),INDEX('AEO 2022 36 '!90:90,MATCH(Q$6,'AEO 2022 36 '!$13:$13,0)))</f>
        <v>173.98145599999998</v>
      </c>
      <c r="R10" s="3">
        <f>SUM(INDEX('AEO 2022 36 '!74:74,MATCH(R$6,'AEO 2022 36 '!$13:$13,0)),INDEX('AEO 2022 36 '!82:82,MATCH(R$6,'AEO 2022 36 '!$13:$13,0)),INDEX('AEO 2022 36 '!90:90,MATCH(R$6,'AEO 2022 36 '!$13:$13,0)))</f>
        <v>173.648034</v>
      </c>
      <c r="S10" s="3">
        <f>SUM(INDEX('AEO 2022 36 '!74:74,MATCH(S$6,'AEO 2022 36 '!$13:$13,0)),INDEX('AEO 2022 36 '!82:82,MATCH(S$6,'AEO 2022 36 '!$13:$13,0)),INDEX('AEO 2022 36 '!90:90,MATCH(S$6,'AEO 2022 36 '!$13:$13,0)))</f>
        <v>173.218155</v>
      </c>
      <c r="T10" s="3">
        <f>SUM(INDEX('AEO 2022 36 '!74:74,MATCH(T$6,'AEO 2022 36 '!$13:$13,0)),INDEX('AEO 2022 36 '!82:82,MATCH(T$6,'AEO 2022 36 '!$13:$13,0)),INDEX('AEO 2022 36 '!90:90,MATCH(T$6,'AEO 2022 36 '!$13:$13,0)))</f>
        <v>172.826874</v>
      </c>
      <c r="U10" s="3">
        <f>SUM(INDEX('AEO 2022 36 '!74:74,MATCH(U$6,'AEO 2022 36 '!$13:$13,0)),INDEX('AEO 2022 36 '!82:82,MATCH(U$6,'AEO 2022 36 '!$13:$13,0)),INDEX('AEO 2022 36 '!90:90,MATCH(U$6,'AEO 2022 36 '!$13:$13,0)))</f>
        <v>172.57671699999997</v>
      </c>
      <c r="V10" s="3">
        <f>SUM(INDEX('AEO 2022 36 '!74:74,MATCH(V$6,'AEO 2022 36 '!$13:$13,0)),INDEX('AEO 2022 36 '!82:82,MATCH(V$6,'AEO 2022 36 '!$13:$13,0)),INDEX('AEO 2022 36 '!90:90,MATCH(V$6,'AEO 2022 36 '!$13:$13,0)))</f>
        <v>172.27275900000001</v>
      </c>
      <c r="W10" s="3">
        <f>SUM(INDEX('AEO 2022 36 '!74:74,MATCH(W$6,'AEO 2022 36 '!$13:$13,0)),INDEX('AEO 2022 36 '!82:82,MATCH(W$6,'AEO 2022 36 '!$13:$13,0)),INDEX('AEO 2022 36 '!90:90,MATCH(W$6,'AEO 2022 36 '!$13:$13,0)))</f>
        <v>171.56210299999998</v>
      </c>
      <c r="X10" s="3">
        <f>SUM(INDEX('AEO 2022 36 '!74:74,MATCH(X$6,'AEO 2022 36 '!$13:$13,0)),INDEX('AEO 2022 36 '!82:82,MATCH(X$6,'AEO 2022 36 '!$13:$13,0)),INDEX('AEO 2022 36 '!90:90,MATCH(X$6,'AEO 2022 36 '!$13:$13,0)))</f>
        <v>171.010334</v>
      </c>
      <c r="Y10" s="3">
        <f>SUM(INDEX('AEO 2022 36 '!74:74,MATCH(Y$6,'AEO 2022 36 '!$13:$13,0)),INDEX('AEO 2022 36 '!82:82,MATCH(Y$6,'AEO 2022 36 '!$13:$13,0)),INDEX('AEO 2022 36 '!90:90,MATCH(Y$6,'AEO 2022 36 '!$13:$13,0)))</f>
        <v>170.25206</v>
      </c>
      <c r="Z10" s="3">
        <f>SUM(INDEX('AEO 2022 36 '!74:74,MATCH(Z$6,'AEO 2022 36 '!$13:$13,0)),INDEX('AEO 2022 36 '!82:82,MATCH(Z$6,'AEO 2022 36 '!$13:$13,0)),INDEX('AEO 2022 36 '!90:90,MATCH(Z$6,'AEO 2022 36 '!$13:$13,0)))</f>
        <v>169.45965200000001</v>
      </c>
      <c r="AA10" s="3">
        <f>SUM(INDEX('AEO 2022 36 '!74:74,MATCH(AA$6,'AEO 2022 36 '!$13:$13,0)),INDEX('AEO 2022 36 '!82:82,MATCH(AA$6,'AEO 2022 36 '!$13:$13,0)),INDEX('AEO 2022 36 '!90:90,MATCH(AA$6,'AEO 2022 36 '!$13:$13,0)))</f>
        <v>168.60321400000001</v>
      </c>
      <c r="AB10" s="3">
        <f>SUM(INDEX('AEO 2022 36 '!74:74,MATCH(AB$6,'AEO 2022 36 '!$13:$13,0)),INDEX('AEO 2022 36 '!82:82,MATCH(AB$6,'AEO 2022 36 '!$13:$13,0)),INDEX('AEO 2022 36 '!90:90,MATCH(AB$6,'AEO 2022 36 '!$13:$13,0)))</f>
        <v>167.617287</v>
      </c>
      <c r="AC10" s="3">
        <f>SUM(INDEX('AEO 2022 36 '!74:74,MATCH(AC$6,'AEO 2022 36 '!$13:$13,0)),INDEX('AEO 2022 36 '!82:82,MATCH(AC$6,'AEO 2022 36 '!$13:$13,0)),INDEX('AEO 2022 36 '!90:90,MATCH(AC$6,'AEO 2022 36 '!$13:$13,0)))</f>
        <v>166.58235100000002</v>
      </c>
      <c r="AD10" s="3">
        <f>SUM(INDEX('AEO 2022 36 '!74:74,MATCH(AD$6,'AEO 2022 36 '!$13:$13,0)),INDEX('AEO 2022 36 '!82:82,MATCH(AD$6,'AEO 2022 36 '!$13:$13,0)),INDEX('AEO 2022 36 '!90:90,MATCH(AD$6,'AEO 2022 36 '!$13:$13,0)))</f>
        <v>165.50315899999998</v>
      </c>
      <c r="AE10" s="3">
        <f>SUM(INDEX('AEO 2022 36 '!74:74,MATCH(AE$6,'AEO 2022 36 '!$13:$13,0)),INDEX('AEO 2022 36 '!82:82,MATCH(AE$6,'AEO 2022 36 '!$13:$13,0)),INDEX('AEO 2022 36 '!90:90,MATCH(AE$6,'AEO 2022 36 '!$13:$13,0)))</f>
        <v>164.28794199999999</v>
      </c>
      <c r="AF10" s="3">
        <f>SUM(INDEX('AEO 2022 36 '!74:74,MATCH(AF$6,'AEO 2022 36 '!$13:$13,0)),INDEX('AEO 2022 36 '!82:82,MATCH(AF$6,'AEO 2022 36 '!$13:$13,0)),INDEX('AEO 2022 36 '!90:90,MATCH(AF$6,'AEO 2022 36 '!$13:$13,0)))</f>
        <v>162.86845399999999</v>
      </c>
      <c r="AG10" s="3">
        <f>SUM(INDEX('AEO 2022 36 '!74:74,MATCH(AG$6,'AEO 2022 36 '!$13:$13,0)),INDEX('AEO 2022 36 '!82:82,MATCH(AG$6,'AEO 2022 36 '!$13:$13,0)),INDEX('AEO 2022 36 '!90:90,MATCH(AG$6,'AEO 2022 36 '!$13:$13,0)))</f>
        <v>161.13171399999999</v>
      </c>
      <c r="AH10" s="3">
        <f>SUM(INDEX('AEO 2022 36 '!74:74,MATCH(AH$6,'AEO 2022 36 '!$13:$13,0)),INDEX('AEO 2022 36 '!82:82,MATCH(AH$6,'AEO 2022 36 '!$13:$13,0)),INDEX('AEO 2022 36 '!90:90,MATCH(AH$6,'AEO 2022 36 '!$13:$13,0)))</f>
        <v>158.767582</v>
      </c>
      <c r="AI10" s="3"/>
      <c r="AJ10" s="3"/>
      <c r="AK10" s="3"/>
    </row>
    <row r="11" spans="1:37" x14ac:dyDescent="0.25">
      <c r="A11" t="s">
        <v>32</v>
      </c>
      <c r="B11" t="s">
        <v>35</v>
      </c>
      <c r="C11" t="s">
        <v>25</v>
      </c>
      <c r="D11" s="3">
        <f>'AEO 2021 36'!E33</f>
        <v>4646.5361329999996</v>
      </c>
      <c r="E11" s="3">
        <f>INDEX('AEO 2022 36 '!35:35,MATCH(E$6,'AEO 2022 36 '!$13:$13,0))</f>
        <v>4974.2407229999999</v>
      </c>
      <c r="F11" s="3">
        <f>INDEX('AEO 2022 36 '!35:35,MATCH(F$6,'AEO 2022 36 '!$13:$13,0))</f>
        <v>5011.515625</v>
      </c>
      <c r="G11" s="3">
        <f>INDEX('AEO 2022 36 '!35:35,MATCH(G$6,'AEO 2022 36 '!$13:$13,0))</f>
        <v>4983.6279299999997</v>
      </c>
      <c r="H11" s="3">
        <f>INDEX('AEO 2022 36 '!35:35,MATCH(H$6,'AEO 2022 36 '!$13:$13,0))</f>
        <v>4930.3134769999997</v>
      </c>
      <c r="I11" s="3">
        <f>INDEX('AEO 2022 36 '!35:35,MATCH(I$6,'AEO 2022 36 '!$13:$13,0))</f>
        <v>4888.1972660000001</v>
      </c>
      <c r="J11" s="3">
        <f>INDEX('AEO 2022 36 '!35:35,MATCH(J$6,'AEO 2022 36 '!$13:$13,0))</f>
        <v>4828.0161129999997</v>
      </c>
      <c r="K11" s="3">
        <f>INDEX('AEO 2022 36 '!35:35,MATCH(K$6,'AEO 2022 36 '!$13:$13,0))</f>
        <v>4755.3471680000002</v>
      </c>
      <c r="L11" s="3">
        <f>INDEX('AEO 2022 36 '!35:35,MATCH(L$6,'AEO 2022 36 '!$13:$13,0))</f>
        <v>4696.5732420000004</v>
      </c>
      <c r="M11" s="3">
        <f>INDEX('AEO 2022 36 '!35:35,MATCH(M$6,'AEO 2022 36 '!$13:$13,0))</f>
        <v>4627.3554690000001</v>
      </c>
      <c r="N11" s="3">
        <f>INDEX('AEO 2022 36 '!35:35,MATCH(N$6,'AEO 2022 36 '!$13:$13,0))</f>
        <v>4564.7358400000003</v>
      </c>
      <c r="O11" s="3">
        <f>INDEX('AEO 2022 36 '!35:35,MATCH(O$6,'AEO 2022 36 '!$13:$13,0))</f>
        <v>4500.3627930000002</v>
      </c>
      <c r="P11" s="3">
        <f>INDEX('AEO 2022 36 '!35:35,MATCH(P$6,'AEO 2022 36 '!$13:$13,0))</f>
        <v>4446.2944340000004</v>
      </c>
      <c r="Q11" s="3">
        <f>INDEX('AEO 2022 36 '!35:35,MATCH(Q$6,'AEO 2022 36 '!$13:$13,0))</f>
        <v>4393.8149409999996</v>
      </c>
      <c r="R11" s="3">
        <f>INDEX('AEO 2022 36 '!35:35,MATCH(R$6,'AEO 2022 36 '!$13:$13,0))</f>
        <v>4336.861328</v>
      </c>
      <c r="S11" s="3">
        <f>INDEX('AEO 2022 36 '!35:35,MATCH(S$6,'AEO 2022 36 '!$13:$13,0))</f>
        <v>4291.685547</v>
      </c>
      <c r="T11" s="3">
        <f>INDEX('AEO 2022 36 '!35:35,MATCH(T$6,'AEO 2022 36 '!$13:$13,0))</f>
        <v>4251.4560549999997</v>
      </c>
      <c r="U11" s="3">
        <f>INDEX('AEO 2022 36 '!35:35,MATCH(U$6,'AEO 2022 36 '!$13:$13,0))</f>
        <v>4214.8701170000004</v>
      </c>
      <c r="V11" s="3">
        <f>INDEX('AEO 2022 36 '!35:35,MATCH(V$6,'AEO 2022 36 '!$13:$13,0))</f>
        <v>4184.2109380000002</v>
      </c>
      <c r="W11" s="3">
        <f>INDEX('AEO 2022 36 '!35:35,MATCH(W$6,'AEO 2022 36 '!$13:$13,0))</f>
        <v>4160.0556640000004</v>
      </c>
      <c r="X11" s="3">
        <f>INDEX('AEO 2022 36 '!35:35,MATCH(X$6,'AEO 2022 36 '!$13:$13,0))</f>
        <v>4138.7768550000001</v>
      </c>
      <c r="Y11" s="3">
        <f>INDEX('AEO 2022 36 '!35:35,MATCH(Y$6,'AEO 2022 36 '!$13:$13,0))</f>
        <v>4118.8359380000002</v>
      </c>
      <c r="Z11" s="3">
        <f>INDEX('AEO 2022 36 '!35:35,MATCH(Z$6,'AEO 2022 36 '!$13:$13,0))</f>
        <v>4107.3090819999998</v>
      </c>
      <c r="AA11" s="3">
        <f>INDEX('AEO 2022 36 '!35:35,MATCH(AA$6,'AEO 2022 36 '!$13:$13,0))</f>
        <v>4099.6254879999997</v>
      </c>
      <c r="AB11" s="3">
        <f>INDEX('AEO 2022 36 '!35:35,MATCH(AB$6,'AEO 2022 36 '!$13:$13,0))</f>
        <v>4081.89624</v>
      </c>
      <c r="AC11" s="3">
        <f>INDEX('AEO 2022 36 '!35:35,MATCH(AC$6,'AEO 2022 36 '!$13:$13,0))</f>
        <v>4068.1572270000001</v>
      </c>
      <c r="AD11" s="3">
        <f>INDEX('AEO 2022 36 '!35:35,MATCH(AD$6,'AEO 2022 36 '!$13:$13,0))</f>
        <v>4065.9404300000001</v>
      </c>
      <c r="AE11" s="3">
        <f>INDEX('AEO 2022 36 '!35:35,MATCH(AE$6,'AEO 2022 36 '!$13:$13,0))</f>
        <v>4057.2746579999998</v>
      </c>
      <c r="AF11" s="3">
        <f>INDEX('AEO 2022 36 '!35:35,MATCH(AF$6,'AEO 2022 36 '!$13:$13,0))</f>
        <v>4035.9682619999999</v>
      </c>
      <c r="AG11" s="3">
        <f>INDEX('AEO 2022 36 '!35:35,MATCH(AG$6,'AEO 2022 36 '!$13:$13,0))</f>
        <v>4018.04126</v>
      </c>
      <c r="AH11" s="3">
        <f>INDEX('AEO 2022 36 '!35:35,MATCH(AH$6,'AEO 2022 36 '!$13:$13,0))</f>
        <v>4018.3139649999998</v>
      </c>
      <c r="AI11" s="3"/>
      <c r="AJ11" s="3"/>
      <c r="AK11" s="3"/>
    </row>
    <row r="12" spans="1:37" x14ac:dyDescent="0.25">
      <c r="A12" t="s">
        <v>32</v>
      </c>
      <c r="B12" t="s">
        <v>36</v>
      </c>
      <c r="C12" t="s">
        <v>25</v>
      </c>
      <c r="D12" s="3">
        <f>SUM('AEO 2021 36'!E89,'AEO 2021 36'!E96)</f>
        <v>13.712565</v>
      </c>
      <c r="E12" s="3">
        <f>SUM(INDEX('AEO 2022 36 '!98:98,MATCH(E$6,'AEO 2022 36 '!$13:$13,0)),INDEX('AEO 2022 36 '!105:105,MATCH(E$6,'AEO 2022 36 '!$13:$13,0)))</f>
        <v>16.674973999999999</v>
      </c>
      <c r="F12" s="3">
        <f>SUM(INDEX('AEO 2022 36 '!98:98,MATCH(F$6,'AEO 2022 36 '!$13:$13,0)),INDEX('AEO 2022 36 '!105:105,MATCH(F$6,'AEO 2022 36 '!$13:$13,0)))</f>
        <v>18.616804999999999</v>
      </c>
      <c r="G12" s="3">
        <f>SUM(INDEX('AEO 2022 36 '!98:98,MATCH(G$6,'AEO 2022 36 '!$13:$13,0)),INDEX('AEO 2022 36 '!105:105,MATCH(G$6,'AEO 2022 36 '!$13:$13,0)))</f>
        <v>20.195008999999999</v>
      </c>
      <c r="H12" s="3">
        <f>SUM(INDEX('AEO 2022 36 '!98:98,MATCH(H$6,'AEO 2022 36 '!$13:$13,0)),INDEX('AEO 2022 36 '!105:105,MATCH(H$6,'AEO 2022 36 '!$13:$13,0)))</f>
        <v>21.439201999999998</v>
      </c>
      <c r="I12" s="3">
        <f>SUM(INDEX('AEO 2022 36 '!98:98,MATCH(I$6,'AEO 2022 36 '!$13:$13,0)),INDEX('AEO 2022 36 '!105:105,MATCH(I$6,'AEO 2022 36 '!$13:$13,0)))</f>
        <v>22.371929999999999</v>
      </c>
      <c r="J12" s="3">
        <f>SUM(INDEX('AEO 2022 36 '!98:98,MATCH(J$6,'AEO 2022 36 '!$13:$13,0)),INDEX('AEO 2022 36 '!105:105,MATCH(J$6,'AEO 2022 36 '!$13:$13,0)))</f>
        <v>23.098433</v>
      </c>
      <c r="K12" s="3">
        <f>SUM(INDEX('AEO 2022 36 '!98:98,MATCH(K$6,'AEO 2022 36 '!$13:$13,0)),INDEX('AEO 2022 36 '!105:105,MATCH(K$6,'AEO 2022 36 '!$13:$13,0)))</f>
        <v>23.670309</v>
      </c>
      <c r="L12" s="3">
        <f>SUM(INDEX('AEO 2022 36 '!98:98,MATCH(L$6,'AEO 2022 36 '!$13:$13,0)),INDEX('AEO 2022 36 '!105:105,MATCH(L$6,'AEO 2022 36 '!$13:$13,0)))</f>
        <v>24.157872000000001</v>
      </c>
      <c r="M12" s="3">
        <f>SUM(INDEX('AEO 2022 36 '!98:98,MATCH(M$6,'AEO 2022 36 '!$13:$13,0)),INDEX('AEO 2022 36 '!105:105,MATCH(M$6,'AEO 2022 36 '!$13:$13,0)))</f>
        <v>24.569327000000001</v>
      </c>
      <c r="N12" s="3">
        <f>SUM(INDEX('AEO 2022 36 '!98:98,MATCH(N$6,'AEO 2022 36 '!$13:$13,0)),INDEX('AEO 2022 36 '!105:105,MATCH(N$6,'AEO 2022 36 '!$13:$13,0)))</f>
        <v>24.977978999999998</v>
      </c>
      <c r="O12" s="3">
        <f>SUM(INDEX('AEO 2022 36 '!98:98,MATCH(O$6,'AEO 2022 36 '!$13:$13,0)),INDEX('AEO 2022 36 '!105:105,MATCH(O$6,'AEO 2022 36 '!$13:$13,0)))</f>
        <v>25.324234000000001</v>
      </c>
      <c r="P12" s="3">
        <f>SUM(INDEX('AEO 2022 36 '!98:98,MATCH(P$6,'AEO 2022 36 '!$13:$13,0)),INDEX('AEO 2022 36 '!105:105,MATCH(P$6,'AEO 2022 36 '!$13:$13,0)))</f>
        <v>25.739117</v>
      </c>
      <c r="Q12" s="3">
        <f>SUM(INDEX('AEO 2022 36 '!98:98,MATCH(Q$6,'AEO 2022 36 '!$13:$13,0)),INDEX('AEO 2022 36 '!105:105,MATCH(Q$6,'AEO 2022 36 '!$13:$13,0)))</f>
        <v>26.062029000000003</v>
      </c>
      <c r="R12" s="3">
        <f>SUM(INDEX('AEO 2022 36 '!98:98,MATCH(R$6,'AEO 2022 36 '!$13:$13,0)),INDEX('AEO 2022 36 '!105:105,MATCH(R$6,'AEO 2022 36 '!$13:$13,0)))</f>
        <v>26.299406999999999</v>
      </c>
      <c r="S12" s="3">
        <f>SUM(INDEX('AEO 2022 36 '!98:98,MATCH(S$6,'AEO 2022 36 '!$13:$13,0)),INDEX('AEO 2022 36 '!105:105,MATCH(S$6,'AEO 2022 36 '!$13:$13,0)))</f>
        <v>26.506249</v>
      </c>
      <c r="T12" s="3">
        <f>SUM(INDEX('AEO 2022 36 '!98:98,MATCH(T$6,'AEO 2022 36 '!$13:$13,0)),INDEX('AEO 2022 36 '!105:105,MATCH(T$6,'AEO 2022 36 '!$13:$13,0)))</f>
        <v>26.702897</v>
      </c>
      <c r="U12" s="3">
        <f>SUM(INDEX('AEO 2022 36 '!98:98,MATCH(U$6,'AEO 2022 36 '!$13:$13,0)),INDEX('AEO 2022 36 '!105:105,MATCH(U$6,'AEO 2022 36 '!$13:$13,0)))</f>
        <v>26.910772000000001</v>
      </c>
      <c r="V12" s="3">
        <f>SUM(INDEX('AEO 2022 36 '!98:98,MATCH(V$6,'AEO 2022 36 '!$13:$13,0)),INDEX('AEO 2022 36 '!105:105,MATCH(V$6,'AEO 2022 36 '!$13:$13,0)))</f>
        <v>27.125802</v>
      </c>
      <c r="W12" s="3">
        <f>SUM(INDEX('AEO 2022 36 '!98:98,MATCH(W$6,'AEO 2022 36 '!$13:$13,0)),INDEX('AEO 2022 36 '!105:105,MATCH(W$6,'AEO 2022 36 '!$13:$13,0)))</f>
        <v>27.341552</v>
      </c>
      <c r="X12" s="3">
        <f>SUM(INDEX('AEO 2022 36 '!98:98,MATCH(X$6,'AEO 2022 36 '!$13:$13,0)),INDEX('AEO 2022 36 '!105:105,MATCH(X$6,'AEO 2022 36 '!$13:$13,0)))</f>
        <v>27.613768</v>
      </c>
      <c r="Y12" s="3">
        <f>SUM(INDEX('AEO 2022 36 '!98:98,MATCH(Y$6,'AEO 2022 36 '!$13:$13,0)),INDEX('AEO 2022 36 '!105:105,MATCH(Y$6,'AEO 2022 36 '!$13:$13,0)))</f>
        <v>27.833262000000001</v>
      </c>
      <c r="Z12" s="3">
        <f>SUM(INDEX('AEO 2022 36 '!98:98,MATCH(Z$6,'AEO 2022 36 '!$13:$13,0)),INDEX('AEO 2022 36 '!105:105,MATCH(Z$6,'AEO 2022 36 '!$13:$13,0)))</f>
        <v>28.069443</v>
      </c>
      <c r="AA12" s="3">
        <f>SUM(INDEX('AEO 2022 36 '!98:98,MATCH(AA$6,'AEO 2022 36 '!$13:$13,0)),INDEX('AEO 2022 36 '!105:105,MATCH(AA$6,'AEO 2022 36 '!$13:$13,0)))</f>
        <v>28.308070999999998</v>
      </c>
      <c r="AB12" s="3">
        <f>SUM(INDEX('AEO 2022 36 '!98:98,MATCH(AB$6,'AEO 2022 36 '!$13:$13,0)),INDEX('AEO 2022 36 '!105:105,MATCH(AB$6,'AEO 2022 36 '!$13:$13,0)))</f>
        <v>28.536968999999999</v>
      </c>
      <c r="AC12" s="3">
        <f>SUM(INDEX('AEO 2022 36 '!98:98,MATCH(AC$6,'AEO 2022 36 '!$13:$13,0)),INDEX('AEO 2022 36 '!105:105,MATCH(AC$6,'AEO 2022 36 '!$13:$13,0)))</f>
        <v>28.796889</v>
      </c>
      <c r="AD12" s="3">
        <f>SUM(INDEX('AEO 2022 36 '!98:98,MATCH(AD$6,'AEO 2022 36 '!$13:$13,0)),INDEX('AEO 2022 36 '!105:105,MATCH(AD$6,'AEO 2022 36 '!$13:$13,0)))</f>
        <v>29.098094</v>
      </c>
      <c r="AE12" s="3">
        <f>SUM(INDEX('AEO 2022 36 '!98:98,MATCH(AE$6,'AEO 2022 36 '!$13:$13,0)),INDEX('AEO 2022 36 '!105:105,MATCH(AE$6,'AEO 2022 36 '!$13:$13,0)))</f>
        <v>29.392626</v>
      </c>
      <c r="AF12" s="3">
        <f>SUM(INDEX('AEO 2022 36 '!98:98,MATCH(AF$6,'AEO 2022 36 '!$13:$13,0)),INDEX('AEO 2022 36 '!105:105,MATCH(AF$6,'AEO 2022 36 '!$13:$13,0)))</f>
        <v>29.660872000000001</v>
      </c>
      <c r="AG12" s="3">
        <f>SUM(INDEX('AEO 2022 36 '!98:98,MATCH(AG$6,'AEO 2022 36 '!$13:$13,0)),INDEX('AEO 2022 36 '!105:105,MATCH(AG$6,'AEO 2022 36 '!$13:$13,0)))</f>
        <v>29.941260999999997</v>
      </c>
      <c r="AH12" s="3">
        <f>SUM(INDEX('AEO 2022 36 '!98:98,MATCH(AH$6,'AEO 2022 36 '!$13:$13,0)),INDEX('AEO 2022 36 '!105:105,MATCH(AH$6,'AEO 2022 36 '!$13:$13,0)))</f>
        <v>30.236182999999997</v>
      </c>
      <c r="AI12" s="3"/>
      <c r="AJ12" s="3"/>
      <c r="AK12" s="3"/>
    </row>
    <row r="13" spans="1:37" x14ac:dyDescent="0.25">
      <c r="A13" t="s">
        <v>32</v>
      </c>
      <c r="B13" t="s">
        <v>37</v>
      </c>
      <c r="C13" t="s">
        <v>25</v>
      </c>
      <c r="D13" s="3">
        <f>'AEO 2021 36'!E40</f>
        <v>431.86648600000001</v>
      </c>
      <c r="E13" s="3">
        <f>INDEX('AEO 2022 36 '!44:44,MATCH(E$6,'AEO 2022 36 '!$13:$13,0))</f>
        <v>466.16387900000001</v>
      </c>
      <c r="F13" s="3">
        <f>INDEX('AEO 2022 36 '!44:44,MATCH(F$6,'AEO 2022 36 '!$13:$13,0))</f>
        <v>463.472534</v>
      </c>
      <c r="G13" s="3">
        <f>INDEX('AEO 2022 36 '!44:44,MATCH(G$6,'AEO 2022 36 '!$13:$13,0))</f>
        <v>456.64486699999998</v>
      </c>
      <c r="H13" s="3">
        <f>INDEX('AEO 2022 36 '!44:44,MATCH(H$6,'AEO 2022 36 '!$13:$13,0))</f>
        <v>422.75561499999998</v>
      </c>
      <c r="I13" s="3">
        <f>INDEX('AEO 2022 36 '!44:44,MATCH(I$6,'AEO 2022 36 '!$13:$13,0))</f>
        <v>419.64196800000002</v>
      </c>
      <c r="J13" s="3">
        <f>INDEX('AEO 2022 36 '!44:44,MATCH(J$6,'AEO 2022 36 '!$13:$13,0))</f>
        <v>421.251465</v>
      </c>
      <c r="K13" s="3">
        <f>INDEX('AEO 2022 36 '!44:44,MATCH(K$6,'AEO 2022 36 '!$13:$13,0))</f>
        <v>411.59249899999998</v>
      </c>
      <c r="L13" s="3">
        <f>INDEX('AEO 2022 36 '!44:44,MATCH(L$6,'AEO 2022 36 '!$13:$13,0))</f>
        <v>403.68771400000003</v>
      </c>
      <c r="M13" s="3">
        <f>INDEX('AEO 2022 36 '!44:44,MATCH(M$6,'AEO 2022 36 '!$13:$13,0))</f>
        <v>392.34314000000001</v>
      </c>
      <c r="N13" s="3">
        <f>INDEX('AEO 2022 36 '!44:44,MATCH(N$6,'AEO 2022 36 '!$13:$13,0))</f>
        <v>381.88363600000002</v>
      </c>
      <c r="O13" s="3">
        <f>INDEX('AEO 2022 36 '!44:44,MATCH(O$6,'AEO 2022 36 '!$13:$13,0))</f>
        <v>372.22824100000003</v>
      </c>
      <c r="P13" s="3">
        <f>INDEX('AEO 2022 36 '!44:44,MATCH(P$6,'AEO 2022 36 '!$13:$13,0))</f>
        <v>361.856964</v>
      </c>
      <c r="Q13" s="3">
        <f>INDEX('AEO 2022 36 '!44:44,MATCH(Q$6,'AEO 2022 36 '!$13:$13,0))</f>
        <v>351.56353799999999</v>
      </c>
      <c r="R13" s="3">
        <f>INDEX('AEO 2022 36 '!44:44,MATCH(R$6,'AEO 2022 36 '!$13:$13,0))</f>
        <v>339.03805499999999</v>
      </c>
      <c r="S13" s="3">
        <f>INDEX('AEO 2022 36 '!44:44,MATCH(S$6,'AEO 2022 36 '!$13:$13,0))</f>
        <v>327.91381799999999</v>
      </c>
      <c r="T13" s="3">
        <f>INDEX('AEO 2022 36 '!44:44,MATCH(T$6,'AEO 2022 36 '!$13:$13,0))</f>
        <v>317.28930700000001</v>
      </c>
      <c r="U13" s="3">
        <f>INDEX('AEO 2022 36 '!44:44,MATCH(U$6,'AEO 2022 36 '!$13:$13,0))</f>
        <v>308.13497899999999</v>
      </c>
      <c r="V13" s="3">
        <f>INDEX('AEO 2022 36 '!44:44,MATCH(V$6,'AEO 2022 36 '!$13:$13,0))</f>
        <v>300.18353300000001</v>
      </c>
      <c r="W13" s="3">
        <f>INDEX('AEO 2022 36 '!44:44,MATCH(W$6,'AEO 2022 36 '!$13:$13,0))</f>
        <v>292.13226300000002</v>
      </c>
      <c r="X13" s="3">
        <f>INDEX('AEO 2022 36 '!44:44,MATCH(X$6,'AEO 2022 36 '!$13:$13,0))</f>
        <v>283.35238600000002</v>
      </c>
      <c r="Y13" s="3">
        <f>INDEX('AEO 2022 36 '!44:44,MATCH(Y$6,'AEO 2022 36 '!$13:$13,0))</f>
        <v>275.91214000000002</v>
      </c>
      <c r="Z13" s="3">
        <f>INDEX('AEO 2022 36 '!44:44,MATCH(Z$6,'AEO 2022 36 '!$13:$13,0))</f>
        <v>269.09326199999998</v>
      </c>
      <c r="AA13" s="3">
        <f>INDEX('AEO 2022 36 '!44:44,MATCH(AA$6,'AEO 2022 36 '!$13:$13,0))</f>
        <v>260.863586</v>
      </c>
      <c r="AB13" s="3">
        <f>INDEX('AEO 2022 36 '!44:44,MATCH(AB$6,'AEO 2022 36 '!$13:$13,0))</f>
        <v>253.86663799999999</v>
      </c>
      <c r="AC13" s="3">
        <f>INDEX('AEO 2022 36 '!44:44,MATCH(AC$6,'AEO 2022 36 '!$13:$13,0))</f>
        <v>245.53417999999999</v>
      </c>
      <c r="AD13" s="3">
        <f>INDEX('AEO 2022 36 '!44:44,MATCH(AD$6,'AEO 2022 36 '!$13:$13,0))</f>
        <v>239.26272599999999</v>
      </c>
      <c r="AE13" s="3">
        <f>INDEX('AEO 2022 36 '!44:44,MATCH(AE$6,'AEO 2022 36 '!$13:$13,0))</f>
        <v>232.22361799999999</v>
      </c>
      <c r="AF13" s="3">
        <f>INDEX('AEO 2022 36 '!44:44,MATCH(AF$6,'AEO 2022 36 '!$13:$13,0))</f>
        <v>225.69705200000001</v>
      </c>
      <c r="AG13" s="3">
        <f>INDEX('AEO 2022 36 '!44:44,MATCH(AG$6,'AEO 2022 36 '!$13:$13,0))</f>
        <v>219.644363</v>
      </c>
      <c r="AH13" s="3">
        <f>INDEX('AEO 2022 36 '!44:44,MATCH(AH$6,'AEO 2022 36 '!$13:$13,0))</f>
        <v>215.148392</v>
      </c>
      <c r="AI13" s="3"/>
      <c r="AJ13" s="3"/>
      <c r="AK13" s="3"/>
    </row>
    <row r="14" spans="1:37" x14ac:dyDescent="0.25">
      <c r="A14" t="s">
        <v>32</v>
      </c>
      <c r="B14" t="s">
        <v>38</v>
      </c>
      <c r="C14" t="s">
        <v>25</v>
      </c>
      <c r="D14" s="3">
        <f>'AEO 2021 36'!E101</f>
        <v>37.377560000000003</v>
      </c>
      <c r="E14" s="3">
        <f>INDEX('AEO 2022 36 '!111:111,MATCH(E$6,'AEO 2022 36 '!$13:$13,0))</f>
        <v>38.921951</v>
      </c>
      <c r="F14" s="3">
        <f>INDEX('AEO 2022 36 '!111:111,MATCH(F$6,'AEO 2022 36 '!$13:$13,0))</f>
        <v>39.195743999999998</v>
      </c>
      <c r="G14" s="3">
        <f>INDEX('AEO 2022 36 '!111:111,MATCH(G$6,'AEO 2022 36 '!$13:$13,0))</f>
        <v>39.387096</v>
      </c>
      <c r="H14" s="3">
        <f>INDEX('AEO 2022 36 '!111:111,MATCH(H$6,'AEO 2022 36 '!$13:$13,0))</f>
        <v>39.642375999999999</v>
      </c>
      <c r="I14" s="3">
        <f>INDEX('AEO 2022 36 '!111:111,MATCH(I$6,'AEO 2022 36 '!$13:$13,0))</f>
        <v>39.765881</v>
      </c>
      <c r="J14" s="3">
        <f>INDEX('AEO 2022 36 '!111:111,MATCH(J$6,'AEO 2022 36 '!$13:$13,0))</f>
        <v>39.818134000000001</v>
      </c>
      <c r="K14" s="3">
        <f>INDEX('AEO 2022 36 '!111:111,MATCH(K$6,'AEO 2022 36 '!$13:$13,0))</f>
        <v>39.755580999999999</v>
      </c>
      <c r="L14" s="3">
        <f>INDEX('AEO 2022 36 '!111:111,MATCH(L$6,'AEO 2022 36 '!$13:$13,0))</f>
        <v>39.767871999999997</v>
      </c>
      <c r="M14" s="3">
        <f>INDEX('AEO 2022 36 '!111:111,MATCH(M$6,'AEO 2022 36 '!$13:$13,0))</f>
        <v>39.792267000000002</v>
      </c>
      <c r="N14" s="3">
        <f>INDEX('AEO 2022 36 '!111:111,MATCH(N$6,'AEO 2022 36 '!$13:$13,0))</f>
        <v>39.850287999999999</v>
      </c>
      <c r="O14" s="3">
        <f>INDEX('AEO 2022 36 '!111:111,MATCH(O$6,'AEO 2022 36 '!$13:$13,0))</f>
        <v>39.875660000000003</v>
      </c>
      <c r="P14" s="3">
        <f>INDEX('AEO 2022 36 '!111:111,MATCH(P$6,'AEO 2022 36 '!$13:$13,0))</f>
        <v>39.982182000000002</v>
      </c>
      <c r="Q14" s="3">
        <f>INDEX('AEO 2022 36 '!111:111,MATCH(Q$6,'AEO 2022 36 '!$13:$13,0))</f>
        <v>40.079464000000002</v>
      </c>
      <c r="R14" s="3">
        <f>INDEX('AEO 2022 36 '!111:111,MATCH(R$6,'AEO 2022 36 '!$13:$13,0))</f>
        <v>40.072322999999997</v>
      </c>
      <c r="S14" s="3">
        <f>INDEX('AEO 2022 36 '!111:111,MATCH(S$6,'AEO 2022 36 '!$13:$13,0))</f>
        <v>40.052605</v>
      </c>
      <c r="T14" s="3">
        <f>INDEX('AEO 2022 36 '!111:111,MATCH(T$6,'AEO 2022 36 '!$13:$13,0))</f>
        <v>40.038333999999999</v>
      </c>
      <c r="U14" s="3">
        <f>INDEX('AEO 2022 36 '!111:111,MATCH(U$6,'AEO 2022 36 '!$13:$13,0))</f>
        <v>40.083396999999998</v>
      </c>
      <c r="V14" s="3">
        <f>INDEX('AEO 2022 36 '!111:111,MATCH(V$6,'AEO 2022 36 '!$13:$13,0))</f>
        <v>40.142150999999998</v>
      </c>
      <c r="W14" s="3">
        <f>INDEX('AEO 2022 36 '!111:111,MATCH(W$6,'AEO 2022 36 '!$13:$13,0))</f>
        <v>40.221114999999998</v>
      </c>
      <c r="X14" s="3">
        <f>INDEX('AEO 2022 36 '!111:111,MATCH(X$6,'AEO 2022 36 '!$13:$13,0))</f>
        <v>40.323318</v>
      </c>
      <c r="Y14" s="3">
        <f>INDEX('AEO 2022 36 '!111:111,MATCH(Y$6,'AEO 2022 36 '!$13:$13,0))</f>
        <v>40.368763000000001</v>
      </c>
      <c r="Z14" s="3">
        <f>INDEX('AEO 2022 36 '!111:111,MATCH(Z$6,'AEO 2022 36 '!$13:$13,0))</f>
        <v>40.427295999999998</v>
      </c>
      <c r="AA14" s="3">
        <f>INDEX('AEO 2022 36 '!111:111,MATCH(AA$6,'AEO 2022 36 '!$13:$13,0))</f>
        <v>40.495441</v>
      </c>
      <c r="AB14" s="3">
        <f>INDEX('AEO 2022 36 '!111:111,MATCH(AB$6,'AEO 2022 36 '!$13:$13,0))</f>
        <v>40.570098999999999</v>
      </c>
      <c r="AC14" s="3">
        <f>INDEX('AEO 2022 36 '!111:111,MATCH(AC$6,'AEO 2022 36 '!$13:$13,0))</f>
        <v>40.681530000000002</v>
      </c>
      <c r="AD14" s="3">
        <f>INDEX('AEO 2022 36 '!111:111,MATCH(AD$6,'AEO 2022 36 '!$13:$13,0))</f>
        <v>40.842022</v>
      </c>
      <c r="AE14" s="3">
        <f>INDEX('AEO 2022 36 '!111:111,MATCH(AE$6,'AEO 2022 36 '!$13:$13,0))</f>
        <v>40.976593000000001</v>
      </c>
      <c r="AF14" s="3">
        <f>INDEX('AEO 2022 36 '!111:111,MATCH(AF$6,'AEO 2022 36 '!$13:$13,0))</f>
        <v>41.071716000000002</v>
      </c>
      <c r="AG14" s="3">
        <f>INDEX('AEO 2022 36 '!111:111,MATCH(AG$6,'AEO 2022 36 '!$13:$13,0))</f>
        <v>41.206226000000001</v>
      </c>
      <c r="AH14" s="3">
        <f>INDEX('AEO 2022 36 '!111:111,MATCH(AH$6,'AEO 2022 36 '!$13:$13,0))</f>
        <v>41.423999999999999</v>
      </c>
      <c r="AI14" s="3"/>
      <c r="AJ14" s="3"/>
      <c r="AK14" s="3"/>
    </row>
    <row r="15" spans="1:37" x14ac:dyDescent="0.25">
      <c r="A15" t="s">
        <v>32</v>
      </c>
      <c r="B15" t="s">
        <v>39</v>
      </c>
      <c r="C15" t="s">
        <v>25</v>
      </c>
      <c r="D15" s="3">
        <f>SUM('AEO 2021 36'!E45,'AEO 2021 36'!E46,'AEO 2021 36'!E50,'AEO 2021 36'!E51)</f>
        <v>915.50902700000006</v>
      </c>
      <c r="E15" s="3">
        <f>SUM(INDEX('AEO 2022 36 '!50:50,MATCH(E$6,'AEO 2022 36 '!$13:$13,0)),INDEX('AEO 2022 36 '!56:56,MATCH(E$6,'AEO 2022 36 '!$13:$13,0)),INDEX('AEO 2022 36 '!57:57,MATCH(E$6,'AEO 2022 36 '!$13:$13,0)))</f>
        <v>960.57365500000003</v>
      </c>
      <c r="F15" s="3">
        <f>SUM(INDEX('AEO 2022 36 '!50:50,MATCH(F$6,'AEO 2022 36 '!$13:$13,0)),INDEX('AEO 2022 36 '!56:56,MATCH(F$6,'AEO 2022 36 '!$13:$13,0)),INDEX('AEO 2022 36 '!57:57,MATCH(F$6,'AEO 2022 36 '!$13:$13,0)))</f>
        <v>1040.2174600000001</v>
      </c>
      <c r="G15" s="3">
        <f>SUM(INDEX('AEO 2022 36 '!50:50,MATCH(G$6,'AEO 2022 36 '!$13:$13,0)),INDEX('AEO 2022 36 '!56:56,MATCH(G$6,'AEO 2022 36 '!$13:$13,0)),INDEX('AEO 2022 36 '!57:57,MATCH(G$6,'AEO 2022 36 '!$13:$13,0)))</f>
        <v>918.034042</v>
      </c>
      <c r="H15" s="3">
        <f>SUM(INDEX('AEO 2022 36 '!50:50,MATCH(H$6,'AEO 2022 36 '!$13:$13,0)),INDEX('AEO 2022 36 '!56:56,MATCH(H$6,'AEO 2022 36 '!$13:$13,0)),INDEX('AEO 2022 36 '!57:57,MATCH(H$6,'AEO 2022 36 '!$13:$13,0)))</f>
        <v>913.00706500000001</v>
      </c>
      <c r="I15" s="3">
        <f>SUM(INDEX('AEO 2022 36 '!50:50,MATCH(I$6,'AEO 2022 36 '!$13:$13,0)),INDEX('AEO 2022 36 '!56:56,MATCH(I$6,'AEO 2022 36 '!$13:$13,0)),INDEX('AEO 2022 36 '!57:57,MATCH(I$6,'AEO 2022 36 '!$13:$13,0)))</f>
        <v>910.54238200000009</v>
      </c>
      <c r="J15" s="3">
        <f>SUM(INDEX('AEO 2022 36 '!50:50,MATCH(J$6,'AEO 2022 36 '!$13:$13,0)),INDEX('AEO 2022 36 '!56:56,MATCH(J$6,'AEO 2022 36 '!$13:$13,0)),INDEX('AEO 2022 36 '!57:57,MATCH(J$6,'AEO 2022 36 '!$13:$13,0)))</f>
        <v>901.53523999999993</v>
      </c>
      <c r="K15" s="3">
        <f>SUM(INDEX('AEO 2022 36 '!50:50,MATCH(K$6,'AEO 2022 36 '!$13:$13,0)),INDEX('AEO 2022 36 '!56:56,MATCH(K$6,'AEO 2022 36 '!$13:$13,0)),INDEX('AEO 2022 36 '!57:57,MATCH(K$6,'AEO 2022 36 '!$13:$13,0)))</f>
        <v>890.0233310000001</v>
      </c>
      <c r="L15" s="3">
        <f>SUM(INDEX('AEO 2022 36 '!50:50,MATCH(L$6,'AEO 2022 36 '!$13:$13,0)),INDEX('AEO 2022 36 '!56:56,MATCH(L$6,'AEO 2022 36 '!$13:$13,0)),INDEX('AEO 2022 36 '!57:57,MATCH(L$6,'AEO 2022 36 '!$13:$13,0)))</f>
        <v>885.59506299999998</v>
      </c>
      <c r="M15" s="3">
        <f>SUM(INDEX('AEO 2022 36 '!50:50,MATCH(M$6,'AEO 2022 36 '!$13:$13,0)),INDEX('AEO 2022 36 '!56:56,MATCH(M$6,'AEO 2022 36 '!$13:$13,0)),INDEX('AEO 2022 36 '!57:57,MATCH(M$6,'AEO 2022 36 '!$13:$13,0)))</f>
        <v>883.60232600000006</v>
      </c>
      <c r="N15" s="3">
        <f>SUM(INDEX('AEO 2022 36 '!50:50,MATCH(N$6,'AEO 2022 36 '!$13:$13,0)),INDEX('AEO 2022 36 '!56:56,MATCH(N$6,'AEO 2022 36 '!$13:$13,0)),INDEX('AEO 2022 36 '!57:57,MATCH(N$6,'AEO 2022 36 '!$13:$13,0)))</f>
        <v>879.91558799999996</v>
      </c>
      <c r="O15" s="3">
        <f>SUM(INDEX('AEO 2022 36 '!50:50,MATCH(O$6,'AEO 2022 36 '!$13:$13,0)),INDEX('AEO 2022 36 '!56:56,MATCH(O$6,'AEO 2022 36 '!$13:$13,0)),INDEX('AEO 2022 36 '!57:57,MATCH(O$6,'AEO 2022 36 '!$13:$13,0)))</f>
        <v>877.36780599999997</v>
      </c>
      <c r="P15" s="3">
        <f>SUM(INDEX('AEO 2022 36 '!50:50,MATCH(P$6,'AEO 2022 36 '!$13:$13,0)),INDEX('AEO 2022 36 '!56:56,MATCH(P$6,'AEO 2022 36 '!$13:$13,0)),INDEX('AEO 2022 36 '!57:57,MATCH(P$6,'AEO 2022 36 '!$13:$13,0)))</f>
        <v>883.87545099999988</v>
      </c>
      <c r="Q15" s="3">
        <f>SUM(INDEX('AEO 2022 36 '!50:50,MATCH(Q$6,'AEO 2022 36 '!$13:$13,0)),INDEX('AEO 2022 36 '!56:56,MATCH(Q$6,'AEO 2022 36 '!$13:$13,0)),INDEX('AEO 2022 36 '!57:57,MATCH(Q$6,'AEO 2022 36 '!$13:$13,0)))</f>
        <v>882.46557600000006</v>
      </c>
      <c r="R15" s="3">
        <f>SUM(INDEX('AEO 2022 36 '!50:50,MATCH(R$6,'AEO 2022 36 '!$13:$13,0)),INDEX('AEO 2022 36 '!56:56,MATCH(R$6,'AEO 2022 36 '!$13:$13,0)),INDEX('AEO 2022 36 '!57:57,MATCH(R$6,'AEO 2022 36 '!$13:$13,0)))</f>
        <v>880.20351800000003</v>
      </c>
      <c r="S15" s="3">
        <f>SUM(INDEX('AEO 2022 36 '!50:50,MATCH(S$6,'AEO 2022 36 '!$13:$13,0)),INDEX('AEO 2022 36 '!56:56,MATCH(S$6,'AEO 2022 36 '!$13:$13,0)),INDEX('AEO 2022 36 '!57:57,MATCH(S$6,'AEO 2022 36 '!$13:$13,0)))</f>
        <v>879.37051399999996</v>
      </c>
      <c r="T15" s="3">
        <f>SUM(INDEX('AEO 2022 36 '!50:50,MATCH(T$6,'AEO 2022 36 '!$13:$13,0)),INDEX('AEO 2022 36 '!56:56,MATCH(T$6,'AEO 2022 36 '!$13:$13,0)),INDEX('AEO 2022 36 '!57:57,MATCH(T$6,'AEO 2022 36 '!$13:$13,0)))</f>
        <v>877.57756800000004</v>
      </c>
      <c r="U15" s="3">
        <f>SUM(INDEX('AEO 2022 36 '!50:50,MATCH(U$6,'AEO 2022 36 '!$13:$13,0)),INDEX('AEO 2022 36 '!56:56,MATCH(U$6,'AEO 2022 36 '!$13:$13,0)),INDEX('AEO 2022 36 '!57:57,MATCH(U$6,'AEO 2022 36 '!$13:$13,0)))</f>
        <v>875.65123700000004</v>
      </c>
      <c r="V15" s="3">
        <f>SUM(INDEX('AEO 2022 36 '!50:50,MATCH(V$6,'AEO 2022 36 '!$13:$13,0)),INDEX('AEO 2022 36 '!56:56,MATCH(V$6,'AEO 2022 36 '!$13:$13,0)),INDEX('AEO 2022 36 '!57:57,MATCH(V$6,'AEO 2022 36 '!$13:$13,0)))</f>
        <v>872.98420699999997</v>
      </c>
      <c r="W15" s="3">
        <f>SUM(INDEX('AEO 2022 36 '!50:50,MATCH(W$6,'AEO 2022 36 '!$13:$13,0)),INDEX('AEO 2022 36 '!56:56,MATCH(W$6,'AEO 2022 36 '!$13:$13,0)),INDEX('AEO 2022 36 '!57:57,MATCH(W$6,'AEO 2022 36 '!$13:$13,0)))</f>
        <v>872.695965</v>
      </c>
      <c r="X15" s="3">
        <f>SUM(INDEX('AEO 2022 36 '!50:50,MATCH(X$6,'AEO 2022 36 '!$13:$13,0)),INDEX('AEO 2022 36 '!56:56,MATCH(X$6,'AEO 2022 36 '!$13:$13,0)),INDEX('AEO 2022 36 '!57:57,MATCH(X$6,'AEO 2022 36 '!$13:$13,0)))</f>
        <v>857.29693999999995</v>
      </c>
      <c r="Y15" s="3">
        <f>SUM(INDEX('AEO 2022 36 '!50:50,MATCH(Y$6,'AEO 2022 36 '!$13:$13,0)),INDEX('AEO 2022 36 '!56:56,MATCH(Y$6,'AEO 2022 36 '!$13:$13,0)),INDEX('AEO 2022 36 '!57:57,MATCH(Y$6,'AEO 2022 36 '!$13:$13,0)))</f>
        <v>854.03737599999999</v>
      </c>
      <c r="Z15" s="3">
        <f>SUM(INDEX('AEO 2022 36 '!50:50,MATCH(Z$6,'AEO 2022 36 '!$13:$13,0)),INDEX('AEO 2022 36 '!56:56,MATCH(Z$6,'AEO 2022 36 '!$13:$13,0)),INDEX('AEO 2022 36 '!57:57,MATCH(Z$6,'AEO 2022 36 '!$13:$13,0)))</f>
        <v>852.81046300000003</v>
      </c>
      <c r="AA15" s="3">
        <f>SUM(INDEX('AEO 2022 36 '!50:50,MATCH(AA$6,'AEO 2022 36 '!$13:$13,0)),INDEX('AEO 2022 36 '!56:56,MATCH(AA$6,'AEO 2022 36 '!$13:$13,0)),INDEX('AEO 2022 36 '!57:57,MATCH(AA$6,'AEO 2022 36 '!$13:$13,0)))</f>
        <v>844.54891199999997</v>
      </c>
      <c r="AB15" s="3">
        <f>SUM(INDEX('AEO 2022 36 '!50:50,MATCH(AB$6,'AEO 2022 36 '!$13:$13,0)),INDEX('AEO 2022 36 '!56:56,MATCH(AB$6,'AEO 2022 36 '!$13:$13,0)),INDEX('AEO 2022 36 '!57:57,MATCH(AB$6,'AEO 2022 36 '!$13:$13,0)))</f>
        <v>836.04574200000002</v>
      </c>
      <c r="AC15" s="3">
        <f>SUM(INDEX('AEO 2022 36 '!50:50,MATCH(AC$6,'AEO 2022 36 '!$13:$13,0)),INDEX('AEO 2022 36 '!56:56,MATCH(AC$6,'AEO 2022 36 '!$13:$13,0)),INDEX('AEO 2022 36 '!57:57,MATCH(AC$6,'AEO 2022 36 '!$13:$13,0)))</f>
        <v>831.40607099999988</v>
      </c>
      <c r="AD15" s="3">
        <f>SUM(INDEX('AEO 2022 36 '!50:50,MATCH(AD$6,'AEO 2022 36 '!$13:$13,0)),INDEX('AEO 2022 36 '!56:56,MATCH(AD$6,'AEO 2022 36 '!$13:$13,0)),INDEX('AEO 2022 36 '!57:57,MATCH(AD$6,'AEO 2022 36 '!$13:$13,0)))</f>
        <v>824.33757800000001</v>
      </c>
      <c r="AE15" s="3">
        <f>SUM(INDEX('AEO 2022 36 '!50:50,MATCH(AE$6,'AEO 2022 36 '!$13:$13,0)),INDEX('AEO 2022 36 '!56:56,MATCH(AE$6,'AEO 2022 36 '!$13:$13,0)),INDEX('AEO 2022 36 '!57:57,MATCH(AE$6,'AEO 2022 36 '!$13:$13,0)))</f>
        <v>821.28303600000004</v>
      </c>
      <c r="AF15" s="3">
        <f>SUM(INDEX('AEO 2022 36 '!50:50,MATCH(AF$6,'AEO 2022 36 '!$13:$13,0)),INDEX('AEO 2022 36 '!56:56,MATCH(AF$6,'AEO 2022 36 '!$13:$13,0)),INDEX('AEO 2022 36 '!57:57,MATCH(AF$6,'AEO 2022 36 '!$13:$13,0)))</f>
        <v>820.42433900000003</v>
      </c>
      <c r="AG15" s="3">
        <f>SUM(INDEX('AEO 2022 36 '!50:50,MATCH(AG$6,'AEO 2022 36 '!$13:$13,0)),INDEX('AEO 2022 36 '!56:56,MATCH(AG$6,'AEO 2022 36 '!$13:$13,0)),INDEX('AEO 2022 36 '!57:57,MATCH(AG$6,'AEO 2022 36 '!$13:$13,0)))</f>
        <v>818.18910200000005</v>
      </c>
      <c r="AH15" s="3">
        <f>SUM(INDEX('AEO 2022 36 '!50:50,MATCH(AH$6,'AEO 2022 36 '!$13:$13,0)),INDEX('AEO 2022 36 '!56:56,MATCH(AH$6,'AEO 2022 36 '!$13:$13,0)),INDEX('AEO 2022 36 '!57:57,MATCH(AH$6,'AEO 2022 36 '!$13:$13,0)))</f>
        <v>819.33036700000002</v>
      </c>
      <c r="AI15" s="3"/>
      <c r="AJ15" s="3"/>
      <c r="AK15" s="3"/>
    </row>
    <row r="17" spans="1:36" x14ac:dyDescent="0.25">
      <c r="A17" s="6" t="s">
        <v>40</v>
      </c>
      <c r="B17" s="7"/>
    </row>
    <row r="18" spans="1:36" x14ac:dyDescent="0.25">
      <c r="A18" t="s">
        <v>30</v>
      </c>
      <c r="B18" s="5" t="b">
        <v>1</v>
      </c>
    </row>
    <row r="19" spans="1:36" x14ac:dyDescent="0.25">
      <c r="A19" t="s">
        <v>31</v>
      </c>
      <c r="B19" s="5" t="b">
        <v>1</v>
      </c>
    </row>
    <row r="20" spans="1:36" x14ac:dyDescent="0.25">
      <c r="A20" t="s">
        <v>34</v>
      </c>
      <c r="B20" s="5" t="b">
        <v>1</v>
      </c>
    </row>
    <row r="21" spans="1:36" x14ac:dyDescent="0.25">
      <c r="A21" t="s">
        <v>35</v>
      </c>
      <c r="B21" s="5" t="b">
        <v>1</v>
      </c>
    </row>
    <row r="22" spans="1:36" x14ac:dyDescent="0.25">
      <c r="A22" t="s">
        <v>36</v>
      </c>
      <c r="B22" s="5" t="b">
        <v>0</v>
      </c>
    </row>
    <row r="23" spans="1:36" x14ac:dyDescent="0.25">
      <c r="A23" t="s">
        <v>37</v>
      </c>
      <c r="B23" s="5" t="b">
        <v>0</v>
      </c>
    </row>
    <row r="24" spans="1:36" x14ac:dyDescent="0.25">
      <c r="A24" t="s">
        <v>38</v>
      </c>
      <c r="B24" s="5" t="b">
        <v>0</v>
      </c>
    </row>
    <row r="25" spans="1:36" x14ac:dyDescent="0.25">
      <c r="A25" t="s">
        <v>39</v>
      </c>
      <c r="B25" s="5" t="b">
        <v>0</v>
      </c>
    </row>
    <row r="28" spans="1:36" x14ac:dyDescent="0.25">
      <c r="A28" s="6" t="s">
        <v>41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x14ac:dyDescent="0.25">
      <c r="B29">
        <f>D6</f>
        <v>2020</v>
      </c>
      <c r="C29">
        <f t="shared" ref="C29:AF29" si="0">E6</f>
        <v>2021</v>
      </c>
      <c r="D29">
        <f t="shared" si="0"/>
        <v>2022</v>
      </c>
      <c r="E29">
        <f t="shared" si="0"/>
        <v>2023</v>
      </c>
      <c r="F29">
        <f t="shared" si="0"/>
        <v>2024</v>
      </c>
      <c r="G29">
        <f t="shared" si="0"/>
        <v>2025</v>
      </c>
      <c r="H29">
        <f t="shared" si="0"/>
        <v>2026</v>
      </c>
      <c r="I29">
        <f t="shared" si="0"/>
        <v>2027</v>
      </c>
      <c r="J29">
        <f t="shared" si="0"/>
        <v>2028</v>
      </c>
      <c r="K29">
        <f t="shared" si="0"/>
        <v>2029</v>
      </c>
      <c r="L29">
        <f t="shared" si="0"/>
        <v>2030</v>
      </c>
      <c r="M29">
        <f t="shared" si="0"/>
        <v>2031</v>
      </c>
      <c r="N29">
        <f t="shared" si="0"/>
        <v>2032</v>
      </c>
      <c r="O29">
        <f t="shared" si="0"/>
        <v>2033</v>
      </c>
      <c r="P29">
        <f t="shared" si="0"/>
        <v>2034</v>
      </c>
      <c r="Q29">
        <f t="shared" si="0"/>
        <v>2035</v>
      </c>
      <c r="R29">
        <f t="shared" si="0"/>
        <v>2036</v>
      </c>
      <c r="S29">
        <f t="shared" si="0"/>
        <v>2037</v>
      </c>
      <c r="T29">
        <f t="shared" si="0"/>
        <v>2038</v>
      </c>
      <c r="U29">
        <f t="shared" si="0"/>
        <v>2039</v>
      </c>
      <c r="V29">
        <f t="shared" si="0"/>
        <v>2040</v>
      </c>
      <c r="W29">
        <f t="shared" si="0"/>
        <v>2041</v>
      </c>
      <c r="X29">
        <f t="shared" si="0"/>
        <v>2042</v>
      </c>
      <c r="Y29">
        <f t="shared" si="0"/>
        <v>2043</v>
      </c>
      <c r="Z29">
        <f t="shared" si="0"/>
        <v>2044</v>
      </c>
      <c r="AA29">
        <f t="shared" si="0"/>
        <v>2045</v>
      </c>
      <c r="AB29">
        <f t="shared" si="0"/>
        <v>2046</v>
      </c>
      <c r="AC29">
        <f t="shared" si="0"/>
        <v>2047</v>
      </c>
      <c r="AD29">
        <f t="shared" si="0"/>
        <v>2048</v>
      </c>
      <c r="AE29">
        <f t="shared" si="0"/>
        <v>2049</v>
      </c>
      <c r="AF29">
        <f t="shared" si="0"/>
        <v>2050</v>
      </c>
    </row>
    <row r="30" spans="1:36" x14ac:dyDescent="0.25">
      <c r="A30" s="1" t="s">
        <v>23</v>
      </c>
      <c r="B30" s="2">
        <f>D7/(SUMIFS(D8:D15,$B18:$B25,TRUE)+D7)</f>
        <v>4.306397312900468E-2</v>
      </c>
      <c r="C30" s="2">
        <f t="shared" ref="C30:AF30" si="1">E7/(SUMIFS(E8:E15,$B18:$B25,TRUE)+E7)</f>
        <v>3.7970250097870209E-2</v>
      </c>
      <c r="D30" s="2">
        <f t="shared" si="1"/>
        <v>4.2160658746339362E-2</v>
      </c>
      <c r="E30" s="2">
        <f t="shared" si="1"/>
        <v>2.969819935004863E-2</v>
      </c>
      <c r="F30" s="2">
        <f t="shared" si="1"/>
        <v>3.0554541888535118E-2</v>
      </c>
      <c r="G30" s="2">
        <f t="shared" si="1"/>
        <v>3.0600904434276436E-2</v>
      </c>
      <c r="H30" s="2">
        <f>J7/(SUMIFS(J8:J15,$B18:$B25,TRUE)+J7)</f>
        <v>3.1369775085986394E-2</v>
      </c>
      <c r="I30" s="2">
        <f t="shared" si="1"/>
        <v>3.2325913678960011E-2</v>
      </c>
      <c r="J30" s="2">
        <f t="shared" si="1"/>
        <v>3.292635998603273E-2</v>
      </c>
      <c r="K30" s="2">
        <f t="shared" si="1"/>
        <v>3.3978777773708967E-2</v>
      </c>
      <c r="L30" s="2">
        <f t="shared" si="1"/>
        <v>3.4489465135174049E-2</v>
      </c>
      <c r="M30" s="2">
        <f t="shared" si="1"/>
        <v>3.4771993161699204E-2</v>
      </c>
      <c r="N30" s="2">
        <f t="shared" si="1"/>
        <v>3.4723414281824419E-2</v>
      </c>
      <c r="O30" s="2">
        <f t="shared" si="1"/>
        <v>3.4560161041152289E-2</v>
      </c>
      <c r="P30" s="2">
        <f t="shared" si="1"/>
        <v>3.4675087134596848E-2</v>
      </c>
      <c r="Q30" s="2">
        <f t="shared" si="1"/>
        <v>3.4486470364521515E-2</v>
      </c>
      <c r="R30" s="2">
        <f t="shared" si="1"/>
        <v>3.504530235911938E-2</v>
      </c>
      <c r="S30" s="2">
        <f t="shared" si="1"/>
        <v>3.5387265385482113E-2</v>
      </c>
      <c r="T30" s="2">
        <f t="shared" si="1"/>
        <v>3.6426724298931963E-2</v>
      </c>
      <c r="U30" s="2">
        <f t="shared" si="1"/>
        <v>3.6671966619973149E-2</v>
      </c>
      <c r="V30" s="2">
        <f t="shared" si="1"/>
        <v>4.1688862767583011E-2</v>
      </c>
      <c r="W30" s="2">
        <f t="shared" si="1"/>
        <v>4.2858311648444496E-2</v>
      </c>
      <c r="X30" s="2">
        <f t="shared" si="1"/>
        <v>4.4246039749890352E-2</v>
      </c>
      <c r="Y30" s="2">
        <f t="shared" si="1"/>
        <v>4.4929081821578815E-2</v>
      </c>
      <c r="Z30" s="2">
        <f t="shared" si="1"/>
        <v>4.7365131999414306E-2</v>
      </c>
      <c r="AA30" s="2">
        <f t="shared" si="1"/>
        <v>4.8323019336247747E-2</v>
      </c>
      <c r="AB30" s="2">
        <f t="shared" si="1"/>
        <v>4.8726911332481637E-2</v>
      </c>
      <c r="AC30" s="2">
        <f t="shared" si="1"/>
        <v>4.9024471678962296E-2</v>
      </c>
      <c r="AD30" s="2">
        <f t="shared" si="1"/>
        <v>4.951825660793395E-2</v>
      </c>
      <c r="AE30" s="2">
        <f t="shared" si="1"/>
        <v>4.9781743213952609E-2</v>
      </c>
      <c r="AF30" s="2">
        <f t="shared" si="1"/>
        <v>5.0066491468876512E-2</v>
      </c>
      <c r="AG30" s="2"/>
      <c r="AH30" s="2"/>
      <c r="AI30" s="2"/>
      <c r="AJ30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>
      <selection activeCell="A4" sqref="A4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 s="2">
        <f>1-B6</f>
        <v>0.89800000000000002</v>
      </c>
      <c r="C4" s="2">
        <f t="shared" ref="C4:AF4" si="0">1-C6</f>
        <v>0.89800000000000002</v>
      </c>
      <c r="D4" s="2">
        <f t="shared" si="0"/>
        <v>0.89800000000000002</v>
      </c>
      <c r="E4" s="2">
        <f t="shared" si="0"/>
        <v>0.89800000000000002</v>
      </c>
      <c r="F4" s="2">
        <f t="shared" si="0"/>
        <v>0.89800000000000002</v>
      </c>
      <c r="G4" s="2">
        <f t="shared" si="0"/>
        <v>0.89800000000000002</v>
      </c>
      <c r="H4" s="2">
        <f t="shared" si="0"/>
        <v>0.89800000000000002</v>
      </c>
      <c r="I4" s="2">
        <f t="shared" si="0"/>
        <v>0.89800000000000002</v>
      </c>
      <c r="J4" s="2">
        <f t="shared" si="0"/>
        <v>0.89800000000000002</v>
      </c>
      <c r="K4" s="2">
        <f t="shared" si="0"/>
        <v>0.89800000000000002</v>
      </c>
      <c r="L4" s="2">
        <f t="shared" si="0"/>
        <v>0.89800000000000002</v>
      </c>
      <c r="M4" s="2">
        <f t="shared" si="0"/>
        <v>0.89800000000000002</v>
      </c>
      <c r="N4" s="2">
        <f t="shared" si="0"/>
        <v>0.89800000000000002</v>
      </c>
      <c r="O4" s="2">
        <f t="shared" si="0"/>
        <v>0.89800000000000002</v>
      </c>
      <c r="P4" s="2">
        <f t="shared" si="0"/>
        <v>0.89800000000000002</v>
      </c>
      <c r="Q4" s="2">
        <f t="shared" si="0"/>
        <v>0.89800000000000002</v>
      </c>
      <c r="R4" s="2">
        <f t="shared" si="0"/>
        <v>0.89800000000000002</v>
      </c>
      <c r="S4" s="2">
        <f t="shared" si="0"/>
        <v>0.89800000000000002</v>
      </c>
      <c r="T4" s="2">
        <f t="shared" si="0"/>
        <v>0.89800000000000002</v>
      </c>
      <c r="U4" s="2">
        <f t="shared" si="0"/>
        <v>0.89800000000000002</v>
      </c>
      <c r="V4" s="2">
        <f t="shared" si="0"/>
        <v>0.89800000000000002</v>
      </c>
      <c r="W4" s="2">
        <f t="shared" si="0"/>
        <v>0.89800000000000002</v>
      </c>
      <c r="X4" s="2">
        <f t="shared" si="0"/>
        <v>0.89800000000000002</v>
      </c>
      <c r="Y4" s="2">
        <f t="shared" si="0"/>
        <v>0.89800000000000002</v>
      </c>
      <c r="Z4" s="2">
        <f t="shared" si="0"/>
        <v>0.89800000000000002</v>
      </c>
      <c r="AA4" s="2">
        <f t="shared" si="0"/>
        <v>0.89800000000000002</v>
      </c>
      <c r="AB4" s="2">
        <f t="shared" si="0"/>
        <v>0.89800000000000002</v>
      </c>
      <c r="AC4" s="2">
        <f t="shared" si="0"/>
        <v>0.89800000000000002</v>
      </c>
      <c r="AD4" s="2">
        <f t="shared" si="0"/>
        <v>0.89800000000000002</v>
      </c>
      <c r="AE4" s="2">
        <f t="shared" si="0"/>
        <v>0.89800000000000002</v>
      </c>
      <c r="AF4" s="2">
        <f t="shared" si="0"/>
        <v>0.89800000000000002</v>
      </c>
      <c r="AG4" s="2"/>
      <c r="AH4" s="2"/>
      <c r="AI4" s="2"/>
      <c r="AJ4" s="2"/>
    </row>
    <row r="5" spans="1:36" x14ac:dyDescent="0.25">
      <c r="A5" t="s">
        <v>18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/>
    </row>
    <row r="6" spans="1:36" x14ac:dyDescent="0.25">
      <c r="A6" t="s">
        <v>19</v>
      </c>
      <c r="B6" s="2">
        <f>'EIA-fuel-ethanol-motor-gasoline'!$C$46/100</f>
        <v>0.10199999999999999</v>
      </c>
      <c r="C6" s="2">
        <f>'EIA-fuel-ethanol-motor-gasoline'!$C$46/100</f>
        <v>0.10199999999999999</v>
      </c>
      <c r="D6" s="2">
        <f>'EIA-fuel-ethanol-motor-gasoline'!$C$46/100</f>
        <v>0.10199999999999999</v>
      </c>
      <c r="E6" s="2">
        <f>'EIA-fuel-ethanol-motor-gasoline'!$C$46/100</f>
        <v>0.10199999999999999</v>
      </c>
      <c r="F6" s="2">
        <f>'EIA-fuel-ethanol-motor-gasoline'!$C$46/100</f>
        <v>0.10199999999999999</v>
      </c>
      <c r="G6" s="2">
        <f>'EIA-fuel-ethanol-motor-gasoline'!$C$46/100</f>
        <v>0.10199999999999999</v>
      </c>
      <c r="H6" s="2">
        <f>'EIA-fuel-ethanol-motor-gasoline'!$C$46/100</f>
        <v>0.10199999999999999</v>
      </c>
      <c r="I6" s="2">
        <f>'EIA-fuel-ethanol-motor-gasoline'!$C$46/100</f>
        <v>0.10199999999999999</v>
      </c>
      <c r="J6" s="2">
        <f>'EIA-fuel-ethanol-motor-gasoline'!$C$46/100</f>
        <v>0.10199999999999999</v>
      </c>
      <c r="K6" s="2">
        <f>'EIA-fuel-ethanol-motor-gasoline'!$C$46/100</f>
        <v>0.10199999999999999</v>
      </c>
      <c r="L6" s="2">
        <f>'EIA-fuel-ethanol-motor-gasoline'!$C$46/100</f>
        <v>0.10199999999999999</v>
      </c>
      <c r="M6" s="2">
        <f>'EIA-fuel-ethanol-motor-gasoline'!$C$46/100</f>
        <v>0.10199999999999999</v>
      </c>
      <c r="N6" s="2">
        <f>'EIA-fuel-ethanol-motor-gasoline'!$C$46/100</f>
        <v>0.10199999999999999</v>
      </c>
      <c r="O6" s="2">
        <f>'EIA-fuel-ethanol-motor-gasoline'!$C$46/100</f>
        <v>0.10199999999999999</v>
      </c>
      <c r="P6" s="2">
        <f>'EIA-fuel-ethanol-motor-gasoline'!$C$46/100</f>
        <v>0.10199999999999999</v>
      </c>
      <c r="Q6" s="2">
        <f>'EIA-fuel-ethanol-motor-gasoline'!$C$46/100</f>
        <v>0.10199999999999999</v>
      </c>
      <c r="R6" s="2">
        <f>'EIA-fuel-ethanol-motor-gasoline'!$C$46/100</f>
        <v>0.10199999999999999</v>
      </c>
      <c r="S6" s="2">
        <f>'EIA-fuel-ethanol-motor-gasoline'!$C$46/100</f>
        <v>0.10199999999999999</v>
      </c>
      <c r="T6" s="2">
        <f>'EIA-fuel-ethanol-motor-gasoline'!$C$46/100</f>
        <v>0.10199999999999999</v>
      </c>
      <c r="U6" s="2">
        <f>'EIA-fuel-ethanol-motor-gasoline'!$C$46/100</f>
        <v>0.10199999999999999</v>
      </c>
      <c r="V6" s="2">
        <f>'EIA-fuel-ethanol-motor-gasoline'!$C$46/100</f>
        <v>0.10199999999999999</v>
      </c>
      <c r="W6" s="2">
        <f>'EIA-fuel-ethanol-motor-gasoline'!$C$46/100</f>
        <v>0.10199999999999999</v>
      </c>
      <c r="X6" s="2">
        <f>'EIA-fuel-ethanol-motor-gasoline'!$C$46/100</f>
        <v>0.10199999999999999</v>
      </c>
      <c r="Y6" s="2">
        <f>'EIA-fuel-ethanol-motor-gasoline'!$C$46/100</f>
        <v>0.10199999999999999</v>
      </c>
      <c r="Z6" s="2">
        <f>'EIA-fuel-ethanol-motor-gasoline'!$C$46/100</f>
        <v>0.10199999999999999</v>
      </c>
      <c r="AA6" s="2">
        <f>'EIA-fuel-ethanol-motor-gasoline'!$C$46/100</f>
        <v>0.10199999999999999</v>
      </c>
      <c r="AB6" s="2">
        <f>'EIA-fuel-ethanol-motor-gasoline'!$C$46/100</f>
        <v>0.10199999999999999</v>
      </c>
      <c r="AC6" s="2">
        <f>'EIA-fuel-ethanol-motor-gasoline'!$C$46/100</f>
        <v>0.10199999999999999</v>
      </c>
      <c r="AD6" s="2">
        <f>'EIA-fuel-ethanol-motor-gasoline'!$C$46/100</f>
        <v>0.10199999999999999</v>
      </c>
      <c r="AE6" s="2">
        <f>'EIA-fuel-ethanol-motor-gasoline'!$C$46/100</f>
        <v>0.10199999999999999</v>
      </c>
      <c r="AF6" s="2">
        <f>'EIA-fuel-ethanol-motor-gasoline'!$C$46/100</f>
        <v>0.10199999999999999</v>
      </c>
      <c r="AG6" s="2"/>
      <c r="AH6" s="2"/>
      <c r="AI6" s="2"/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F11"/>
  <sheetViews>
    <sheetView workbookViewId="0"/>
  </sheetViews>
  <sheetFormatPr defaultRowHeight="15" x14ac:dyDescent="0.25"/>
  <cols>
    <col min="1" max="1" width="22.5703125" customWidth="1"/>
  </cols>
  <sheetData>
    <row r="1" spans="1:32" ht="30" x14ac:dyDescent="0.25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18</v>
      </c>
      <c r="B5">
        <f>IF('Biodiesel Fraction'!$B18,1-'Biodiesel Fraction'!B30,1)</f>
        <v>0.95693602687099533</v>
      </c>
      <c r="C5">
        <f>IF('Biodiesel Fraction'!$B18,1-'Biodiesel Fraction'!C30,1)</f>
        <v>0.96202974990212975</v>
      </c>
      <c r="D5">
        <f>IF('Biodiesel Fraction'!$B18,1-'Biodiesel Fraction'!C30,1)</f>
        <v>0.96202974990212975</v>
      </c>
      <c r="E5">
        <f>IF('Biodiesel Fraction'!$B18,1-'Biodiesel Fraction'!E30,1)</f>
        <v>0.97030180064995142</v>
      </c>
      <c r="F5">
        <f>IF('Biodiesel Fraction'!$B18,1-'Biodiesel Fraction'!F30,1)</f>
        <v>0.96944545811146488</v>
      </c>
      <c r="G5">
        <f>IF('Biodiesel Fraction'!$B18,1-'Biodiesel Fraction'!G30,1)</f>
        <v>0.96939909556572357</v>
      </c>
      <c r="H5">
        <f>IF('Biodiesel Fraction'!$B18,1-'Biodiesel Fraction'!H30,1)</f>
        <v>0.96863022491401363</v>
      </c>
      <c r="I5">
        <f>IF('Biodiesel Fraction'!$B18,1-'Biodiesel Fraction'!I30,1)</f>
        <v>0.96767408632104002</v>
      </c>
      <c r="J5">
        <f>IF('Biodiesel Fraction'!$B18,1-'Biodiesel Fraction'!J30,1)</f>
        <v>0.96707364001396723</v>
      </c>
      <c r="K5">
        <f>IF('Biodiesel Fraction'!$B18,1-'Biodiesel Fraction'!K30,1)</f>
        <v>0.96602122222629105</v>
      </c>
      <c r="L5">
        <f>IF('Biodiesel Fraction'!$B18,1-'Biodiesel Fraction'!L30,1)</f>
        <v>0.96551053486482596</v>
      </c>
      <c r="M5">
        <f>IF('Biodiesel Fraction'!$B18,1-'Biodiesel Fraction'!M30,1)</f>
        <v>0.96522800683830079</v>
      </c>
      <c r="N5">
        <f>IF('Biodiesel Fraction'!$B18,1-'Biodiesel Fraction'!N30,1)</f>
        <v>0.96527658571817554</v>
      </c>
      <c r="O5">
        <f>IF('Biodiesel Fraction'!$B18,1-'Biodiesel Fraction'!O30,1)</f>
        <v>0.96543983895884766</v>
      </c>
      <c r="P5">
        <f>IF('Biodiesel Fraction'!$B18,1-'Biodiesel Fraction'!P30,1)</f>
        <v>0.96532491286540312</v>
      </c>
      <c r="Q5">
        <f>IF('Biodiesel Fraction'!$B18,1-'Biodiesel Fraction'!Q30,1)</f>
        <v>0.96551352963547843</v>
      </c>
      <c r="R5">
        <f>IF('Biodiesel Fraction'!$B18,1-'Biodiesel Fraction'!R30,1)</f>
        <v>0.9649546976408806</v>
      </c>
      <c r="S5">
        <f>IF('Biodiesel Fraction'!$B18,1-'Biodiesel Fraction'!S30,1)</f>
        <v>0.96461273461451791</v>
      </c>
      <c r="T5">
        <f>IF('Biodiesel Fraction'!$B18,1-'Biodiesel Fraction'!T30,1)</f>
        <v>0.96357327570106799</v>
      </c>
      <c r="U5">
        <f>IF('Biodiesel Fraction'!$B18,1-'Biodiesel Fraction'!U30,1)</f>
        <v>0.96332803338002682</v>
      </c>
      <c r="V5">
        <f>IF('Biodiesel Fraction'!$B18,1-'Biodiesel Fraction'!V30,1)</f>
        <v>0.95831113723241701</v>
      </c>
      <c r="W5">
        <f>IF('Biodiesel Fraction'!$B18,1-'Biodiesel Fraction'!W30,1)</f>
        <v>0.95714168835155555</v>
      </c>
      <c r="X5">
        <f>IF('Biodiesel Fraction'!$B18,1-'Biodiesel Fraction'!X30,1)</f>
        <v>0.95575396025010961</v>
      </c>
      <c r="Y5">
        <f>IF('Biodiesel Fraction'!$B18,1-'Biodiesel Fraction'!Y30,1)</f>
        <v>0.95507091817842116</v>
      </c>
      <c r="Z5">
        <f>IF('Biodiesel Fraction'!$B18,1-'Biodiesel Fraction'!Z30,1)</f>
        <v>0.95263486800058572</v>
      </c>
      <c r="AA5">
        <f>IF('Biodiesel Fraction'!$B18,1-'Biodiesel Fraction'!AA30,1)</f>
        <v>0.95167698066375228</v>
      </c>
      <c r="AB5">
        <f>IF('Biodiesel Fraction'!$B18,1-'Biodiesel Fraction'!AB30,1)</f>
        <v>0.95127308866751836</v>
      </c>
      <c r="AC5">
        <f>IF('Biodiesel Fraction'!$B18,1-'Biodiesel Fraction'!AC30,1)</f>
        <v>0.95097552832103771</v>
      </c>
      <c r="AD5">
        <f>IF('Biodiesel Fraction'!$B18,1-'Biodiesel Fraction'!AD30,1)</f>
        <v>0.95048174339206604</v>
      </c>
      <c r="AE5">
        <f>IF('Biodiesel Fraction'!$B18,1-'Biodiesel Fraction'!AE30,1)</f>
        <v>0.95021825678604743</v>
      </c>
      <c r="AF5">
        <f>IF('Biodiesel Fraction'!$B18,1-'Biodiesel Fraction'!AF30,1)</f>
        <v>0.94993350853112346</v>
      </c>
    </row>
    <row r="6" spans="1:32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21</v>
      </c>
      <c r="B7">
        <f>IF('Biodiesel Fraction'!$B18,'Biodiesel Fraction'!B30,0)</f>
        <v>4.306397312900468E-2</v>
      </c>
      <c r="C7">
        <f>IF('Biodiesel Fraction'!$B18,'Biodiesel Fraction'!C30,0)</f>
        <v>3.7970250097870209E-2</v>
      </c>
      <c r="D7">
        <f>IF('Biodiesel Fraction'!$B18,'Biodiesel Fraction'!C30,0)</f>
        <v>3.7970250097870209E-2</v>
      </c>
      <c r="E7">
        <f>IF('Biodiesel Fraction'!$B18,'Biodiesel Fraction'!E30,0)</f>
        <v>2.969819935004863E-2</v>
      </c>
      <c r="F7">
        <f>IF('Biodiesel Fraction'!$B18,'Biodiesel Fraction'!F30,0)</f>
        <v>3.0554541888535118E-2</v>
      </c>
      <c r="G7">
        <f>IF('Biodiesel Fraction'!$B18,'Biodiesel Fraction'!G30,0)</f>
        <v>3.0600904434276436E-2</v>
      </c>
      <c r="H7">
        <f>IF('Biodiesel Fraction'!$B18,'Biodiesel Fraction'!H30,0)</f>
        <v>3.1369775085986394E-2</v>
      </c>
      <c r="I7">
        <f>IF('Biodiesel Fraction'!$B18,'Biodiesel Fraction'!I30,0)</f>
        <v>3.2325913678960011E-2</v>
      </c>
      <c r="J7">
        <f>IF('Biodiesel Fraction'!$B18,'Biodiesel Fraction'!J30,0)</f>
        <v>3.292635998603273E-2</v>
      </c>
      <c r="K7">
        <f>IF('Biodiesel Fraction'!$B18,'Biodiesel Fraction'!K30,0)</f>
        <v>3.3978777773708967E-2</v>
      </c>
      <c r="L7">
        <f>IF('Biodiesel Fraction'!$B18,'Biodiesel Fraction'!L30,0)</f>
        <v>3.4489465135174049E-2</v>
      </c>
      <c r="M7">
        <f>IF('Biodiesel Fraction'!$B18,'Biodiesel Fraction'!M30,0)</f>
        <v>3.4771993161699204E-2</v>
      </c>
      <c r="N7">
        <f>IF('Biodiesel Fraction'!$B18,'Biodiesel Fraction'!N30,0)</f>
        <v>3.4723414281824419E-2</v>
      </c>
      <c r="O7">
        <f>IF('Biodiesel Fraction'!$B18,'Biodiesel Fraction'!O30,0)</f>
        <v>3.4560161041152289E-2</v>
      </c>
      <c r="P7">
        <f>IF('Biodiesel Fraction'!$B18,'Biodiesel Fraction'!P30,0)</f>
        <v>3.4675087134596848E-2</v>
      </c>
      <c r="Q7">
        <f>IF('Biodiesel Fraction'!$B18,'Biodiesel Fraction'!Q30,0)</f>
        <v>3.4486470364521515E-2</v>
      </c>
      <c r="R7">
        <f>IF('Biodiesel Fraction'!$B18,'Biodiesel Fraction'!R30,0)</f>
        <v>3.504530235911938E-2</v>
      </c>
      <c r="S7">
        <f>IF('Biodiesel Fraction'!$B18,'Biodiesel Fraction'!S30,0)</f>
        <v>3.5387265385482113E-2</v>
      </c>
      <c r="T7">
        <f>IF('Biodiesel Fraction'!$B18,'Biodiesel Fraction'!T30,0)</f>
        <v>3.6426724298931963E-2</v>
      </c>
      <c r="U7">
        <f>IF('Biodiesel Fraction'!$B18,'Biodiesel Fraction'!U30,0)</f>
        <v>3.6671966619973149E-2</v>
      </c>
      <c r="V7">
        <f>IF('Biodiesel Fraction'!$B18,'Biodiesel Fraction'!V30,0)</f>
        <v>4.1688862767583011E-2</v>
      </c>
      <c r="W7">
        <f>IF('Biodiesel Fraction'!$B18,'Biodiesel Fraction'!W30,0)</f>
        <v>4.2858311648444496E-2</v>
      </c>
      <c r="X7">
        <f>IF('Biodiesel Fraction'!$B18,'Biodiesel Fraction'!X30,0)</f>
        <v>4.4246039749890352E-2</v>
      </c>
      <c r="Y7">
        <f>IF('Biodiesel Fraction'!$B18,'Biodiesel Fraction'!Y30,0)</f>
        <v>4.4929081821578815E-2</v>
      </c>
      <c r="Z7">
        <f>IF('Biodiesel Fraction'!$B18,'Biodiesel Fraction'!Z30,0)</f>
        <v>4.7365131999414306E-2</v>
      </c>
      <c r="AA7">
        <f>IF('Biodiesel Fraction'!$B18,'Biodiesel Fraction'!AA30,0)</f>
        <v>4.8323019336247747E-2</v>
      </c>
      <c r="AB7">
        <f>IF('Biodiesel Fraction'!$B18,'Biodiesel Fraction'!AB30,0)</f>
        <v>4.8726911332481637E-2</v>
      </c>
      <c r="AC7">
        <f>IF('Biodiesel Fraction'!$B18,'Biodiesel Fraction'!AC30,0)</f>
        <v>4.9024471678962296E-2</v>
      </c>
      <c r="AD7">
        <f>IF('Biodiesel Fraction'!$B18,'Biodiesel Fraction'!AD30,0)</f>
        <v>4.951825660793395E-2</v>
      </c>
      <c r="AE7">
        <f>IF('Biodiesel Fraction'!$B18,'Biodiesel Fraction'!AE30,0)</f>
        <v>4.9781743213952609E-2</v>
      </c>
      <c r="AF7">
        <f>IF('Biodiesel Fraction'!$B18,'Biodiesel Fraction'!AF30,0)</f>
        <v>5.0066491468876512E-2</v>
      </c>
    </row>
    <row r="8" spans="1:32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2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 s="2">
        <f>'AEO 2021 36'!E16/SUM('AEO 2021 36'!E16:E17)*(1-B2)</f>
        <v>0.44906041641761968</v>
      </c>
      <c r="C4" s="2">
        <f>'AEO 2021 36'!F16/SUM('AEO 2021 36'!F16:F17)*(1-C2)</f>
        <v>0.44903822887683575</v>
      </c>
      <c r="D4" s="2">
        <f>'AEO 2021 36'!G16/SUM('AEO 2021 36'!G16:G17)*(1-D2)</f>
        <v>0.44907927939760606</v>
      </c>
      <c r="E4" s="2">
        <f>'AEO 2021 36'!H16/SUM('AEO 2021 36'!H16:H17)*(1-E2)</f>
        <v>0.44904121422591492</v>
      </c>
      <c r="F4" s="2">
        <f>'AEO 2021 36'!I16/SUM('AEO 2021 36'!I16:I17)*(1-F2)</f>
        <v>0.44903912045334232</v>
      </c>
      <c r="G4" s="2">
        <f>'AEO 2021 36'!J16/SUM('AEO 2021 36'!J16:J17)*(1-G2)</f>
        <v>0.44904054102960117</v>
      </c>
      <c r="H4" s="2">
        <f>'AEO 2021 36'!K16/SUM('AEO 2021 36'!K16:K17)*(1-H2)</f>
        <v>0.44904381943893285</v>
      </c>
      <c r="I4" s="2">
        <f>'AEO 2021 36'!L16/SUM('AEO 2021 36'!L16:L17)*(1-I2)</f>
        <v>0.44905321854668789</v>
      </c>
      <c r="J4" s="2">
        <f>'AEO 2021 36'!M16/SUM('AEO 2021 36'!M16:M17)*(1-J2)</f>
        <v>0.44906176264039588</v>
      </c>
      <c r="K4" s="2">
        <f>'AEO 2021 36'!N16/SUM('AEO 2021 36'!N16:N17)*(1-K2)</f>
        <v>0.44907016482330969</v>
      </c>
      <c r="L4" s="2">
        <f>'AEO 2021 36'!O16/SUM('AEO 2021 36'!O16:O17)*(1-L2)</f>
        <v>0.44907758714912821</v>
      </c>
      <c r="M4" s="2">
        <f>'AEO 2021 36'!P16/SUM('AEO 2021 36'!P16:P17)*(1-M2)</f>
        <v>0.44908146160046275</v>
      </c>
      <c r="N4" s="2">
        <f>'AEO 2021 36'!Q16/SUM('AEO 2021 36'!Q16:Q17)*(1-N2)</f>
        <v>0.44908557415765965</v>
      </c>
      <c r="O4" s="2">
        <f>'AEO 2021 36'!R16/SUM('AEO 2021 36'!R16:R17)*(1-O2)</f>
        <v>0.44908789990240106</v>
      </c>
      <c r="P4" s="2">
        <f>'AEO 2021 36'!S16/SUM('AEO 2021 36'!S16:S17)*(1-P2)</f>
        <v>0.44908946589009657</v>
      </c>
      <c r="Q4" s="2">
        <f>'AEO 2021 36'!T16/SUM('AEO 2021 36'!T16:T17)*(1-Q2)</f>
        <v>0.44908456876327252</v>
      </c>
      <c r="R4" s="2">
        <f>'AEO 2021 36'!U16/SUM('AEO 2021 36'!U16:U17)*(1-R2)</f>
        <v>0.44908007334754885</v>
      </c>
      <c r="S4" s="2">
        <f>'AEO 2021 36'!V16/SUM('AEO 2021 36'!V16:V17)*(1-S2)</f>
        <v>0.4490733284773904</v>
      </c>
      <c r="T4" s="2">
        <f>'AEO 2021 36'!W16/SUM('AEO 2021 36'!W16:W17)*(1-T2)</f>
        <v>0.44906610613859804</v>
      </c>
      <c r="U4" s="2">
        <f>'AEO 2021 36'!X16/SUM('AEO 2021 36'!X16:X17)*(1-U2)</f>
        <v>0.44905511622747191</v>
      </c>
      <c r="V4" s="2">
        <f>'AEO 2021 36'!Y16/SUM('AEO 2021 36'!Y16:Y17)*(1-V2)</f>
        <v>0.44904383527358244</v>
      </c>
      <c r="W4" s="2">
        <f>'AEO 2021 36'!Z16/SUM('AEO 2021 36'!Z16:Z17)*(1-W2)</f>
        <v>0.44903227533722173</v>
      </c>
      <c r="X4" s="2">
        <f>'AEO 2021 36'!AA16/SUM('AEO 2021 36'!AA16:AA17)*(1-X2)</f>
        <v>0.44901946585536373</v>
      </c>
      <c r="Y4" s="2">
        <f>'AEO 2021 36'!AB16/SUM('AEO 2021 36'!AB16:AB17)*(1-Y2)</f>
        <v>0.44900703512798407</v>
      </c>
      <c r="Z4" s="2">
        <f>'AEO 2021 36'!AC16/SUM('AEO 2021 36'!AC16:AC17)*(1-Z2)</f>
        <v>0.44899359406872985</v>
      </c>
      <c r="AA4" s="2">
        <f>'AEO 2021 36'!AD16/SUM('AEO 2021 36'!AD16:AD17)*(1-AA2)</f>
        <v>0.44898231308659436</v>
      </c>
      <c r="AB4" s="2">
        <f>'AEO 2021 36'!AE16/SUM('AEO 2021 36'!AE16:AE17)*(1-AB2)</f>
        <v>0.44897119642613054</v>
      </c>
      <c r="AC4" s="2">
        <f>'AEO 2021 36'!AF16/SUM('AEO 2021 36'!AF16:AF17)*(1-AC2)</f>
        <v>0.4489555494644884</v>
      </c>
      <c r="AD4" s="2">
        <f>'AEO 2021 36'!AG16/SUM('AEO 2021 36'!AG16:AG17)*(1-AD2)</f>
        <v>0.44894409233578769</v>
      </c>
      <c r="AE4" s="2">
        <f>'AEO 2021 36'!AH16/SUM('AEO 2021 36'!AH16:AH17)*(1-AE2)</f>
        <v>0.44892760974326906</v>
      </c>
      <c r="AF4" s="2">
        <f>'AEO 2021 36'!AI16/SUM('AEO 2021 36'!AI16:AI17)*(1-AF2)</f>
        <v>0.44891240281219752</v>
      </c>
      <c r="AG4" s="2"/>
      <c r="AH4" s="2"/>
      <c r="AI4" s="2"/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 s="2">
        <f>'AEO 2021 36'!E17/SUM('AEO 2021 36'!E16:E17)*(1-B2)</f>
        <v>9.3958358238025732E-4</v>
      </c>
      <c r="C6" s="2">
        <f>'AEO 2021 36'!F17/SUM('AEO 2021 36'!F16:F17)*(1-C2)</f>
        <v>9.6177112316422095E-4</v>
      </c>
      <c r="D6" s="2">
        <f>'AEO 2021 36'!G17/SUM('AEO 2021 36'!G16:G17)*(1-D2)</f>
        <v>9.2072060239387467E-4</v>
      </c>
      <c r="E6" s="2">
        <f>'AEO 2021 36'!H17/SUM('AEO 2021 36'!H16:H17)*(1-E2)</f>
        <v>9.5878577408504626E-4</v>
      </c>
      <c r="F6" s="2">
        <f>'AEO 2021 36'!I17/SUM('AEO 2021 36'!I16:I17)*(1-F2)</f>
        <v>9.6087954665765056E-4</v>
      </c>
      <c r="G6" s="2">
        <f>'AEO 2021 36'!J17/SUM('AEO 2021 36'!J16:J17)*(1-G2)</f>
        <v>9.594589703987678E-4</v>
      </c>
      <c r="H6" s="2">
        <f>'AEO 2021 36'!K17/SUM('AEO 2021 36'!K16:K17)*(1-H2)</f>
        <v>9.561805610671109E-4</v>
      </c>
      <c r="I6" s="2">
        <f>'AEO 2021 36'!L17/SUM('AEO 2021 36'!L16:L17)*(1-I2)</f>
        <v>9.4678145331204226E-4</v>
      </c>
      <c r="J6" s="2">
        <f>'AEO 2021 36'!M17/SUM('AEO 2021 36'!M16:M17)*(1-J2)</f>
        <v>9.3823735960404074E-4</v>
      </c>
      <c r="K6" s="2">
        <f>'AEO 2021 36'!N17/SUM('AEO 2021 36'!N16:N17)*(1-K2)</f>
        <v>9.2983517669025537E-4</v>
      </c>
      <c r="L6" s="2">
        <f>'AEO 2021 36'!O17/SUM('AEO 2021 36'!O16:O17)*(1-L2)</f>
        <v>9.2241285087172264E-4</v>
      </c>
      <c r="M6" s="2">
        <f>'AEO 2021 36'!P17/SUM('AEO 2021 36'!P16:P17)*(1-M2)</f>
        <v>9.1853839953718133E-4</v>
      </c>
      <c r="N6" s="2">
        <f>'AEO 2021 36'!Q17/SUM('AEO 2021 36'!Q16:Q17)*(1-N2)</f>
        <v>9.1442584234027171E-4</v>
      </c>
      <c r="O6" s="2">
        <f>'AEO 2021 36'!R17/SUM('AEO 2021 36'!R16:R17)*(1-O2)</f>
        <v>9.1210009759890487E-4</v>
      </c>
      <c r="P6" s="2">
        <f>'AEO 2021 36'!S17/SUM('AEO 2021 36'!S16:S17)*(1-P2)</f>
        <v>9.1053410990337531E-4</v>
      </c>
      <c r="Q6" s="2">
        <f>'AEO 2021 36'!T17/SUM('AEO 2021 36'!T16:T17)*(1-Q2)</f>
        <v>9.1543123672746811E-4</v>
      </c>
      <c r="R6" s="2">
        <f>'AEO 2021 36'!U17/SUM('AEO 2021 36'!U16:U17)*(1-R2)</f>
        <v>9.1992665245107662E-4</v>
      </c>
      <c r="S6" s="2">
        <f>'AEO 2021 36'!V17/SUM('AEO 2021 36'!V16:V17)*(1-S2)</f>
        <v>9.2667152260953822E-4</v>
      </c>
      <c r="T6" s="2">
        <f>'AEO 2021 36'!W17/SUM('AEO 2021 36'!W16:W17)*(1-T2)</f>
        <v>9.3389386140190606E-4</v>
      </c>
      <c r="U6" s="2">
        <f>'AEO 2021 36'!X17/SUM('AEO 2021 36'!X16:X17)*(1-U2)</f>
        <v>9.4488377252803892E-4</v>
      </c>
      <c r="V6" s="2">
        <f>'AEO 2021 36'!Y17/SUM('AEO 2021 36'!Y16:Y17)*(1-V2)</f>
        <v>9.5616472641751936E-4</v>
      </c>
      <c r="W6" s="2">
        <f>'AEO 2021 36'!Z17/SUM('AEO 2021 36'!Z16:Z17)*(1-W2)</f>
        <v>9.6772466277826011E-4</v>
      </c>
      <c r="X6" s="2">
        <f>'AEO 2021 36'!AA17/SUM('AEO 2021 36'!AA16:AA17)*(1-X2)</f>
        <v>9.8053414463624517E-4</v>
      </c>
      <c r="Y6" s="2">
        <f>'AEO 2021 36'!AB17/SUM('AEO 2021 36'!AB16:AB17)*(1-Y2)</f>
        <v>9.9296487201590224E-4</v>
      </c>
      <c r="Z6" s="2">
        <f>'AEO 2021 36'!AC17/SUM('AEO 2021 36'!AC16:AC17)*(1-Z2)</f>
        <v>1.0064059312700976E-3</v>
      </c>
      <c r="AA6" s="2">
        <f>'AEO 2021 36'!AD17/SUM('AEO 2021 36'!AD16:AD17)*(1-AA2)</f>
        <v>1.0176869134055746E-3</v>
      </c>
      <c r="AB6" s="2">
        <f>'AEO 2021 36'!AE17/SUM('AEO 2021 36'!AE16:AE17)*(1-AB2)</f>
        <v>1.0288035738694472E-3</v>
      </c>
      <c r="AC6" s="2">
        <f>'AEO 2021 36'!AF17/SUM('AEO 2021 36'!AF16:AF17)*(1-AC2)</f>
        <v>1.0444505355115688E-3</v>
      </c>
      <c r="AD6" s="2">
        <f>'AEO 2021 36'!AG17/SUM('AEO 2021 36'!AG16:AG17)*(1-AD2)</f>
        <v>1.0559076642122093E-3</v>
      </c>
      <c r="AE6" s="2">
        <f>'AEO 2021 36'!AH17/SUM('AEO 2021 36'!AH16:AH17)*(1-AE2)</f>
        <v>1.072390256730888E-3</v>
      </c>
      <c r="AF6" s="2">
        <f>'AEO 2021 36'!AI17/SUM('AEO 2021 36'!AI16:AI17)*(1-AF2)</f>
        <v>1.0875971878024622E-3</v>
      </c>
      <c r="AG6" s="2"/>
      <c r="AH6" s="2"/>
      <c r="AI6" s="2"/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G11"/>
  <sheetViews>
    <sheetView workbookViewId="0"/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F11"/>
  <sheetViews>
    <sheetView workbookViewId="0"/>
  </sheetViews>
  <sheetFormatPr defaultRowHeight="15" x14ac:dyDescent="0.25"/>
  <cols>
    <col min="1" max="1" width="22.5703125" customWidth="1"/>
  </cols>
  <sheetData>
    <row r="1" spans="1:32" ht="30" x14ac:dyDescent="0.25">
      <c r="A1" s="11" t="s">
        <v>88</v>
      </c>
      <c r="B1">
        <f>'BPoEFUbVT-mtrbks-psgr-gasveh'!B1</f>
        <v>2020</v>
      </c>
      <c r="C1">
        <f>'BPoEFUbVT-mtrbks-psgr-gasveh'!C1</f>
        <v>2021</v>
      </c>
      <c r="D1">
        <f>'BPoEFUbVT-mtrbks-psgr-gasveh'!D1</f>
        <v>2022</v>
      </c>
      <c r="E1">
        <f>'BPoEFUbVT-mtrbks-psgr-gasveh'!E1</f>
        <v>2023</v>
      </c>
      <c r="F1">
        <f>'BPoEFUbVT-mtrbks-psgr-gasveh'!F1</f>
        <v>2024</v>
      </c>
      <c r="G1">
        <f>'BPoEFUbVT-mtrbks-psgr-gasveh'!G1</f>
        <v>2025</v>
      </c>
      <c r="H1">
        <f>'BPoEFUbVT-mtrbks-psgr-gasveh'!H1</f>
        <v>2026</v>
      </c>
      <c r="I1">
        <f>'BPoEFUbVT-mtrbks-psgr-gasveh'!I1</f>
        <v>2027</v>
      </c>
      <c r="J1">
        <f>'BPoEFUbVT-mtrbks-psgr-gasveh'!J1</f>
        <v>2028</v>
      </c>
      <c r="K1">
        <f>'BPoEFUbVT-mtrbks-psgr-gasveh'!K1</f>
        <v>2029</v>
      </c>
      <c r="L1">
        <f>'BPoEFUbVT-mtrbks-psgr-gasveh'!L1</f>
        <v>2030</v>
      </c>
      <c r="M1">
        <f>'BPoEFUbVT-mtrbks-psgr-gasveh'!M1</f>
        <v>2031</v>
      </c>
      <c r="N1">
        <f>'BPoEFUbVT-mtrbks-psgr-gasveh'!N1</f>
        <v>2032</v>
      </c>
      <c r="O1">
        <f>'BPoEFUbVT-mtrbks-psgr-gasveh'!O1</f>
        <v>2033</v>
      </c>
      <c r="P1">
        <f>'BPoEFUbVT-mtrbks-psgr-gasveh'!P1</f>
        <v>2034</v>
      </c>
      <c r="Q1">
        <f>'BPoEFUbVT-mtrbks-psgr-gasveh'!Q1</f>
        <v>2035</v>
      </c>
      <c r="R1">
        <f>'BPoEFUbVT-mtrbks-psgr-gasveh'!R1</f>
        <v>2036</v>
      </c>
      <c r="S1">
        <f>'BPoEFUbVT-mtrbks-psgr-gasveh'!S1</f>
        <v>2037</v>
      </c>
      <c r="T1">
        <f>'BPoEFUbVT-mtrbks-psgr-gasveh'!T1</f>
        <v>2038</v>
      </c>
      <c r="U1">
        <f>'BPoEFUbVT-mtrbks-psgr-gasveh'!U1</f>
        <v>2039</v>
      </c>
      <c r="V1">
        <f>'BPoEFUbVT-mtrbks-psgr-gasveh'!V1</f>
        <v>2040</v>
      </c>
      <c r="W1">
        <f>'BPoEFUbVT-mtrbks-psgr-gasveh'!W1</f>
        <v>2041</v>
      </c>
      <c r="X1">
        <f>'BPoEFUbVT-mtrbks-psgr-gasveh'!X1</f>
        <v>2042</v>
      </c>
      <c r="Y1">
        <f>'BPoEFUbVT-mtrbks-psgr-gasveh'!Y1</f>
        <v>2043</v>
      </c>
      <c r="Z1">
        <f>'BPoEFUbVT-mtrbks-psgr-gasveh'!Z1</f>
        <v>2044</v>
      </c>
      <c r="AA1">
        <f>'BPoEFUbVT-mtrbks-psgr-gasveh'!AA1</f>
        <v>2045</v>
      </c>
      <c r="AB1">
        <f>'BPoEFUbVT-mtrbks-psgr-gasveh'!AB1</f>
        <v>2046</v>
      </c>
      <c r="AC1">
        <f>'BPoEFUbVT-mtrbks-psgr-gasveh'!AC1</f>
        <v>2047</v>
      </c>
      <c r="AD1">
        <f>'BPoEFUbVT-mtrbks-psgr-gasveh'!AD1</f>
        <v>2048</v>
      </c>
      <c r="AE1">
        <f>'BPoEFUbVT-mtrbks-psgr-gasveh'!AE1</f>
        <v>2049</v>
      </c>
      <c r="AF1">
        <f>'BPoEFUbVT-mtrbks-psgr-gasveh'!AF1</f>
        <v>2050</v>
      </c>
    </row>
    <row r="2" spans="1:32" x14ac:dyDescent="0.25">
      <c r="A2" t="s">
        <v>15</v>
      </c>
      <c r="B2">
        <f>'BPoEFUbVT-mtrbks-psgr-gasveh'!B2</f>
        <v>0</v>
      </c>
      <c r="C2">
        <f>'BPoEFUbVT-mtrbks-psgr-gasveh'!C2</f>
        <v>0</v>
      </c>
      <c r="D2">
        <f>'BPoEFUbVT-mtrbks-psgr-gasveh'!D2</f>
        <v>0</v>
      </c>
      <c r="E2">
        <f>'BPoEFUbVT-mtrbks-psgr-gasveh'!E2</f>
        <v>0</v>
      </c>
      <c r="F2">
        <f>'BPoEFUbVT-mtrbks-psgr-gasveh'!F2</f>
        <v>0</v>
      </c>
      <c r="G2">
        <f>'BPoEFUbVT-mtrbks-psgr-gasveh'!G2</f>
        <v>0</v>
      </c>
      <c r="H2">
        <f>'BPoEFUbVT-mtrbks-psgr-gasveh'!H2</f>
        <v>0</v>
      </c>
      <c r="I2">
        <f>'BPoEFUbVT-mtrbks-psgr-gasveh'!I2</f>
        <v>0</v>
      </c>
      <c r="J2">
        <f>'BPoEFUbVT-mtrbks-psgr-gasveh'!J2</f>
        <v>0</v>
      </c>
      <c r="K2">
        <f>'BPoEFUbVT-mtrbks-psgr-gasveh'!K2</f>
        <v>0</v>
      </c>
      <c r="L2">
        <f>'BPoEFUbVT-mtrbks-psgr-gasveh'!L2</f>
        <v>0</v>
      </c>
      <c r="M2">
        <f>'BPoEFUbVT-mtrbks-psgr-gasveh'!M2</f>
        <v>0</v>
      </c>
      <c r="N2">
        <f>'BPoEFUbVT-mtrbks-psgr-gasveh'!N2</f>
        <v>0</v>
      </c>
      <c r="O2">
        <f>'BPoEFUbVT-mtrbks-psgr-gasveh'!O2</f>
        <v>0</v>
      </c>
      <c r="P2">
        <f>'BPoEFUbVT-mtrbks-psgr-gasveh'!P2</f>
        <v>0</v>
      </c>
      <c r="Q2">
        <f>'BPoEFUbVT-mtrbks-psgr-gasveh'!Q2</f>
        <v>0</v>
      </c>
      <c r="R2">
        <f>'BPoEFUbVT-mtrbks-psgr-gasveh'!R2</f>
        <v>0</v>
      </c>
      <c r="S2">
        <f>'BPoEFUbVT-mtrbks-psgr-gasveh'!S2</f>
        <v>0</v>
      </c>
      <c r="T2">
        <f>'BPoEFUbVT-mtrbks-psgr-gasveh'!T2</f>
        <v>0</v>
      </c>
      <c r="U2">
        <f>'BPoEFUbVT-mtrbks-psgr-gasveh'!U2</f>
        <v>0</v>
      </c>
      <c r="V2">
        <f>'BPoEFUbVT-mtrbks-psgr-gasveh'!V2</f>
        <v>0</v>
      </c>
      <c r="W2">
        <f>'BPoEFUbVT-mtrbks-psgr-gasveh'!W2</f>
        <v>0</v>
      </c>
      <c r="X2">
        <f>'BPoEFUbVT-mtrbks-psgr-gasveh'!X2</f>
        <v>0</v>
      </c>
      <c r="Y2">
        <f>'BPoEFUbVT-mtrbks-psgr-gasveh'!Y2</f>
        <v>0</v>
      </c>
      <c r="Z2">
        <f>'BPoEFUbVT-mtrbks-psgr-gasveh'!Z2</f>
        <v>0</v>
      </c>
      <c r="AA2">
        <f>'BPoEFUbVT-mtrbks-psgr-gasveh'!AA2</f>
        <v>0</v>
      </c>
      <c r="AB2">
        <f>'BPoEFUbVT-mtrbks-psgr-gasveh'!AB2</f>
        <v>0</v>
      </c>
      <c r="AC2">
        <f>'BPoEFUbVT-mtrbks-psgr-gasveh'!AC2</f>
        <v>0</v>
      </c>
      <c r="AD2">
        <f>'BPoEFUbVT-mtrbks-psgr-gasveh'!AD2</f>
        <v>0</v>
      </c>
      <c r="AE2">
        <f>'BPoEFUbVT-mtrbks-psgr-gasveh'!AE2</f>
        <v>0</v>
      </c>
      <c r="AF2">
        <f>'BPoEFUbVT-mtrbks-psgr-gasveh'!AF2</f>
        <v>0</v>
      </c>
    </row>
    <row r="3" spans="1:32" x14ac:dyDescent="0.25">
      <c r="A3" t="s">
        <v>16</v>
      </c>
      <c r="B3">
        <f>'BPoEFUbVT-mtrbks-psgr-gasveh'!B3</f>
        <v>0</v>
      </c>
      <c r="C3">
        <f>'BPoEFUbVT-mtrbks-psgr-gasveh'!C3</f>
        <v>0</v>
      </c>
      <c r="D3">
        <f>'BPoEFUbVT-mtrbks-psgr-gasveh'!D3</f>
        <v>0</v>
      </c>
      <c r="E3">
        <f>'BPoEFUbVT-mtrbks-psgr-gasveh'!E3</f>
        <v>0</v>
      </c>
      <c r="F3">
        <f>'BPoEFUbVT-mtrbks-psgr-gasveh'!F3</f>
        <v>0</v>
      </c>
      <c r="G3">
        <f>'BPoEFUbVT-mtrbks-psgr-gasveh'!G3</f>
        <v>0</v>
      </c>
      <c r="H3">
        <f>'BPoEFUbVT-mtrbks-psgr-gasveh'!H3</f>
        <v>0</v>
      </c>
      <c r="I3">
        <f>'BPoEFUbVT-mtrbks-psgr-gasveh'!I3</f>
        <v>0</v>
      </c>
      <c r="J3">
        <f>'BPoEFUbVT-mtrbks-psgr-gasveh'!J3</f>
        <v>0</v>
      </c>
      <c r="K3">
        <f>'BPoEFUbVT-mtrbks-psgr-gasveh'!K3</f>
        <v>0</v>
      </c>
      <c r="L3">
        <f>'BPoEFUbVT-mtrbks-psgr-gasveh'!L3</f>
        <v>0</v>
      </c>
      <c r="M3">
        <f>'BPoEFUbVT-mtrbks-psgr-gasveh'!M3</f>
        <v>0</v>
      </c>
      <c r="N3">
        <f>'BPoEFUbVT-mtrbks-psgr-gasveh'!N3</f>
        <v>0</v>
      </c>
      <c r="O3">
        <f>'BPoEFUbVT-mtrbks-psgr-gasveh'!O3</f>
        <v>0</v>
      </c>
      <c r="P3">
        <f>'BPoEFUbVT-mtrbks-psgr-gasveh'!P3</f>
        <v>0</v>
      </c>
      <c r="Q3">
        <f>'BPoEFUbVT-mtrbks-psgr-gasveh'!Q3</f>
        <v>0</v>
      </c>
      <c r="R3">
        <f>'BPoEFUbVT-mtrbks-psgr-gasveh'!R3</f>
        <v>0</v>
      </c>
      <c r="S3">
        <f>'BPoEFUbVT-mtrbks-psgr-gasveh'!S3</f>
        <v>0</v>
      </c>
      <c r="T3">
        <f>'BPoEFUbVT-mtrbks-psgr-gasveh'!T3</f>
        <v>0</v>
      </c>
      <c r="U3">
        <f>'BPoEFUbVT-mtrbks-psgr-gasveh'!U3</f>
        <v>0</v>
      </c>
      <c r="V3">
        <f>'BPoEFUbVT-mtrbks-psgr-gasveh'!V3</f>
        <v>0</v>
      </c>
      <c r="W3">
        <f>'BPoEFUbVT-mtrbks-psgr-gasveh'!W3</f>
        <v>0</v>
      </c>
      <c r="X3">
        <f>'BPoEFUbVT-mtrbks-psgr-gasveh'!X3</f>
        <v>0</v>
      </c>
      <c r="Y3">
        <f>'BPoEFUbVT-mtrbks-psgr-gasveh'!Y3</f>
        <v>0</v>
      </c>
      <c r="Z3">
        <f>'BPoEFUbVT-mtrbks-psgr-gasveh'!Z3</f>
        <v>0</v>
      </c>
      <c r="AA3">
        <f>'BPoEFUbVT-mtrbks-psgr-gasveh'!AA3</f>
        <v>0</v>
      </c>
      <c r="AB3">
        <f>'BPoEFUbVT-mtrbks-psgr-gasveh'!AB3</f>
        <v>0</v>
      </c>
      <c r="AC3">
        <f>'BPoEFUbVT-mtrbks-psgr-gasveh'!AC3</f>
        <v>0</v>
      </c>
      <c r="AD3">
        <f>'BPoEFUbVT-mtrbks-psgr-gasveh'!AD3</f>
        <v>0</v>
      </c>
      <c r="AE3">
        <f>'BPoEFUbVT-mtrbks-psgr-gasveh'!AE3</f>
        <v>0</v>
      </c>
      <c r="AF3">
        <f>'BPoEFUbVT-mtrbks-psgr-gasveh'!AF3</f>
        <v>0</v>
      </c>
    </row>
    <row r="4" spans="1:32" x14ac:dyDescent="0.25">
      <c r="A4" t="s">
        <v>17</v>
      </c>
      <c r="B4">
        <f>'BPoEFUbVT-mtrbks-psgr-gasveh'!B4</f>
        <v>0.89800000000000002</v>
      </c>
      <c r="C4">
        <f>'BPoEFUbVT-mtrbks-psgr-gasveh'!C4</f>
        <v>0.89800000000000002</v>
      </c>
      <c r="D4">
        <f>'BPoEFUbVT-mtrbks-psgr-gasveh'!D4</f>
        <v>0.89800000000000002</v>
      </c>
      <c r="E4">
        <f>'BPoEFUbVT-mtrbks-psgr-gasveh'!E4</f>
        <v>0.89800000000000002</v>
      </c>
      <c r="F4">
        <f>'BPoEFUbVT-mtrbks-psgr-gasveh'!F4</f>
        <v>0.89800000000000002</v>
      </c>
      <c r="G4">
        <f>'BPoEFUbVT-mtrbks-psgr-gasveh'!G4</f>
        <v>0.89800000000000002</v>
      </c>
      <c r="H4">
        <f>'BPoEFUbVT-mtrbks-psgr-gasveh'!H4</f>
        <v>0.89800000000000002</v>
      </c>
      <c r="I4">
        <f>'BPoEFUbVT-mtrbks-psgr-gasveh'!I4</f>
        <v>0.89800000000000002</v>
      </c>
      <c r="J4">
        <f>'BPoEFUbVT-mtrbks-psgr-gasveh'!J4</f>
        <v>0.89800000000000002</v>
      </c>
      <c r="K4">
        <f>'BPoEFUbVT-mtrbks-psgr-gasveh'!K4</f>
        <v>0.89800000000000002</v>
      </c>
      <c r="L4">
        <f>'BPoEFUbVT-mtrbks-psgr-gasveh'!L4</f>
        <v>0.89800000000000002</v>
      </c>
      <c r="M4">
        <f>'BPoEFUbVT-mtrbks-psgr-gasveh'!M4</f>
        <v>0.89800000000000002</v>
      </c>
      <c r="N4">
        <f>'BPoEFUbVT-mtrbks-psgr-gasveh'!N4</f>
        <v>0.89800000000000002</v>
      </c>
      <c r="O4">
        <f>'BPoEFUbVT-mtrbks-psgr-gasveh'!O4</f>
        <v>0.89800000000000002</v>
      </c>
      <c r="P4">
        <f>'BPoEFUbVT-mtrbks-psgr-gasveh'!P4</f>
        <v>0.89800000000000002</v>
      </c>
      <c r="Q4">
        <f>'BPoEFUbVT-mtrbks-psgr-gasveh'!Q4</f>
        <v>0.89800000000000002</v>
      </c>
      <c r="R4">
        <f>'BPoEFUbVT-mtrbks-psgr-gasveh'!R4</f>
        <v>0.89800000000000002</v>
      </c>
      <c r="S4">
        <f>'BPoEFUbVT-mtrbks-psgr-gasveh'!S4</f>
        <v>0.89800000000000002</v>
      </c>
      <c r="T4">
        <f>'BPoEFUbVT-mtrbks-psgr-gasveh'!T4</f>
        <v>0.89800000000000002</v>
      </c>
      <c r="U4">
        <f>'BPoEFUbVT-mtrbks-psgr-gasveh'!U4</f>
        <v>0.89800000000000002</v>
      </c>
      <c r="V4">
        <f>'BPoEFUbVT-mtrbks-psgr-gasveh'!V4</f>
        <v>0.89800000000000002</v>
      </c>
      <c r="W4">
        <f>'BPoEFUbVT-mtrbks-psgr-gasveh'!W4</f>
        <v>0.89800000000000002</v>
      </c>
      <c r="X4">
        <f>'BPoEFUbVT-mtrbks-psgr-gasveh'!X4</f>
        <v>0.89800000000000002</v>
      </c>
      <c r="Y4">
        <f>'BPoEFUbVT-mtrbks-psgr-gasveh'!Y4</f>
        <v>0.89800000000000002</v>
      </c>
      <c r="Z4">
        <f>'BPoEFUbVT-mtrbks-psgr-gasveh'!Z4</f>
        <v>0.89800000000000002</v>
      </c>
      <c r="AA4">
        <f>'BPoEFUbVT-mtrbks-psgr-gasveh'!AA4</f>
        <v>0.89800000000000002</v>
      </c>
      <c r="AB4">
        <f>'BPoEFUbVT-mtrbks-psgr-gasveh'!AB4</f>
        <v>0.89800000000000002</v>
      </c>
      <c r="AC4">
        <f>'BPoEFUbVT-mtrbks-psgr-gasveh'!AC4</f>
        <v>0.89800000000000002</v>
      </c>
      <c r="AD4">
        <f>'BPoEFUbVT-mtrbks-psgr-gasveh'!AD4</f>
        <v>0.89800000000000002</v>
      </c>
      <c r="AE4">
        <f>'BPoEFUbVT-mtrbks-psgr-gasveh'!AE4</f>
        <v>0.89800000000000002</v>
      </c>
      <c r="AF4">
        <f>'BPoEFUbVT-mtrbks-psgr-gasveh'!AF4</f>
        <v>0.89800000000000002</v>
      </c>
    </row>
    <row r="5" spans="1:32" x14ac:dyDescent="0.25">
      <c r="A5" t="s">
        <v>18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  <c r="AF5">
        <f>'BPoEFUbVT-mtrbks-psgr-gasveh'!AF5</f>
        <v>0</v>
      </c>
    </row>
    <row r="6" spans="1:32" x14ac:dyDescent="0.25">
      <c r="A6" t="s">
        <v>19</v>
      </c>
      <c r="B6">
        <f>'BPoEFUbVT-mtrbks-psgr-gasveh'!B6</f>
        <v>0.10199999999999999</v>
      </c>
      <c r="C6">
        <f>'BPoEFUbVT-mtrbks-psgr-gasveh'!C6</f>
        <v>0.10199999999999999</v>
      </c>
      <c r="D6">
        <f>'BPoEFUbVT-mtrbks-psgr-gasveh'!D6</f>
        <v>0.10199999999999999</v>
      </c>
      <c r="E6">
        <f>'BPoEFUbVT-mtrbks-psgr-gasveh'!E6</f>
        <v>0.10199999999999999</v>
      </c>
      <c r="F6">
        <f>'BPoEFUbVT-mtrbks-psgr-gasveh'!F6</f>
        <v>0.10199999999999999</v>
      </c>
      <c r="G6">
        <f>'BPoEFUbVT-mtrbks-psgr-gasveh'!G6</f>
        <v>0.10199999999999999</v>
      </c>
      <c r="H6">
        <f>'BPoEFUbVT-mtrbks-psgr-gasveh'!H6</f>
        <v>0.10199999999999999</v>
      </c>
      <c r="I6">
        <f>'BPoEFUbVT-mtrbks-psgr-gasveh'!I6</f>
        <v>0.10199999999999999</v>
      </c>
      <c r="J6">
        <f>'BPoEFUbVT-mtrbks-psgr-gasveh'!J6</f>
        <v>0.10199999999999999</v>
      </c>
      <c r="K6">
        <f>'BPoEFUbVT-mtrbks-psgr-gasveh'!K6</f>
        <v>0.10199999999999999</v>
      </c>
      <c r="L6">
        <f>'BPoEFUbVT-mtrbks-psgr-gasveh'!L6</f>
        <v>0.10199999999999999</v>
      </c>
      <c r="M6">
        <f>'BPoEFUbVT-mtrbks-psgr-gasveh'!M6</f>
        <v>0.10199999999999999</v>
      </c>
      <c r="N6">
        <f>'BPoEFUbVT-mtrbks-psgr-gasveh'!N6</f>
        <v>0.10199999999999999</v>
      </c>
      <c r="O6">
        <f>'BPoEFUbVT-mtrbks-psgr-gasveh'!O6</f>
        <v>0.10199999999999999</v>
      </c>
      <c r="P6">
        <f>'BPoEFUbVT-mtrbks-psgr-gasveh'!P6</f>
        <v>0.10199999999999999</v>
      </c>
      <c r="Q6">
        <f>'BPoEFUbVT-mtrbks-psgr-gasveh'!Q6</f>
        <v>0.10199999999999999</v>
      </c>
      <c r="R6">
        <f>'BPoEFUbVT-mtrbks-psgr-gasveh'!R6</f>
        <v>0.10199999999999999</v>
      </c>
      <c r="S6">
        <f>'BPoEFUbVT-mtrbks-psgr-gasveh'!S6</f>
        <v>0.10199999999999999</v>
      </c>
      <c r="T6">
        <f>'BPoEFUbVT-mtrbks-psgr-gasveh'!T6</f>
        <v>0.10199999999999999</v>
      </c>
      <c r="U6">
        <f>'BPoEFUbVT-mtrbks-psgr-gasveh'!U6</f>
        <v>0.10199999999999999</v>
      </c>
      <c r="V6">
        <f>'BPoEFUbVT-mtrbks-psgr-gasveh'!V6</f>
        <v>0.10199999999999999</v>
      </c>
      <c r="W6">
        <f>'BPoEFUbVT-mtrbks-psgr-gasveh'!W6</f>
        <v>0.10199999999999999</v>
      </c>
      <c r="X6">
        <f>'BPoEFUbVT-mtrbks-psgr-gasveh'!X6</f>
        <v>0.10199999999999999</v>
      </c>
      <c r="Y6">
        <f>'BPoEFUbVT-mtrbks-psgr-gasveh'!Y6</f>
        <v>0.10199999999999999</v>
      </c>
      <c r="Z6">
        <f>'BPoEFUbVT-mtrbks-psgr-gasveh'!Z6</f>
        <v>0.10199999999999999</v>
      </c>
      <c r="AA6">
        <f>'BPoEFUbVT-mtrbks-psgr-gasveh'!AA6</f>
        <v>0.10199999999999999</v>
      </c>
      <c r="AB6">
        <f>'BPoEFUbVT-mtrbks-psgr-gasveh'!AB6</f>
        <v>0.10199999999999999</v>
      </c>
      <c r="AC6">
        <f>'BPoEFUbVT-mtrbks-psgr-gasveh'!AC6</f>
        <v>0.10199999999999999</v>
      </c>
      <c r="AD6">
        <f>'BPoEFUbVT-mtrbks-psgr-gasveh'!AD6</f>
        <v>0.10199999999999999</v>
      </c>
      <c r="AE6">
        <f>'BPoEFUbVT-mtrbks-psgr-gasveh'!AE6</f>
        <v>0.10199999999999999</v>
      </c>
      <c r="AF6">
        <f>'BPoEFUbVT-mtrbks-psgr-gasveh'!AF6</f>
        <v>0.10199999999999999</v>
      </c>
    </row>
    <row r="7" spans="1:32" x14ac:dyDescent="0.25">
      <c r="A7" t="s">
        <v>21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  <c r="AF7">
        <f>'BPoEFUbVT-mtrbks-psgr-gasveh'!AF7</f>
        <v>0</v>
      </c>
    </row>
    <row r="8" spans="1:32" x14ac:dyDescent="0.25">
      <c r="A8" t="s">
        <v>20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  <c r="AF8">
        <f>'BPoEFUbVT-mtrbks-psgr-gasveh'!AF8</f>
        <v>0</v>
      </c>
    </row>
    <row r="9" spans="1:32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/>
  </sheetViews>
  <sheetFormatPr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4" spans="1:1" x14ac:dyDescent="0.25">
      <c r="A4" t="s">
        <v>47</v>
      </c>
    </row>
    <row r="5" spans="1:1" x14ac:dyDescent="0.25">
      <c r="A5">
        <v>0.55000000000000004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  <row r="11" spans="1:1" x14ac:dyDescent="0.25">
      <c r="A11" s="9" t="s">
        <v>61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F11"/>
  <sheetViews>
    <sheetView topLeftCell="F1" workbookViewId="0">
      <selection activeCell="AG1" sqref="AG1:AG11"/>
    </sheetView>
  </sheetViews>
  <sheetFormatPr defaultRowHeight="15" x14ac:dyDescent="0.25"/>
  <cols>
    <col min="1" max="1" width="22.5703125" customWidth="1"/>
  </cols>
  <sheetData>
    <row r="1" spans="1:32" ht="30" x14ac:dyDescent="0.25">
      <c r="A1" s="11" t="s">
        <v>88</v>
      </c>
      <c r="B1">
        <f>'BPoEFUbVT-mtrbks-psgr-dslveh'!B1</f>
        <v>2020</v>
      </c>
      <c r="C1">
        <f>'BPoEFUbVT-mtrbks-psgr-dslveh'!C1</f>
        <v>2021</v>
      </c>
      <c r="D1">
        <f>'BPoEFUbVT-mtrbks-psgr-dslveh'!D1</f>
        <v>2022</v>
      </c>
      <c r="E1">
        <f>'BPoEFUbVT-mtrbks-psgr-dslveh'!E1</f>
        <v>2023</v>
      </c>
      <c r="F1">
        <f>'BPoEFUbVT-mtrbks-psgr-dslveh'!F1</f>
        <v>2024</v>
      </c>
      <c r="G1">
        <f>'BPoEFUbVT-mtrbks-psgr-dslveh'!G1</f>
        <v>2025</v>
      </c>
      <c r="H1">
        <f>'BPoEFUbVT-mtrbks-psgr-dslveh'!H1</f>
        <v>2026</v>
      </c>
      <c r="I1">
        <f>'BPoEFUbVT-mtrbks-psgr-dslveh'!I1</f>
        <v>2027</v>
      </c>
      <c r="J1">
        <f>'BPoEFUbVT-mtrbks-psgr-dslveh'!J1</f>
        <v>2028</v>
      </c>
      <c r="K1">
        <f>'BPoEFUbVT-mtrbks-psgr-dslveh'!K1</f>
        <v>2029</v>
      </c>
      <c r="L1">
        <f>'BPoEFUbVT-mtrbks-psgr-dslveh'!L1</f>
        <v>2030</v>
      </c>
      <c r="M1">
        <f>'BPoEFUbVT-mtrbks-psgr-dslveh'!M1</f>
        <v>2031</v>
      </c>
      <c r="N1">
        <f>'BPoEFUbVT-mtrbks-psgr-dslveh'!N1</f>
        <v>2032</v>
      </c>
      <c r="O1">
        <f>'BPoEFUbVT-mtrbks-psgr-dslveh'!O1</f>
        <v>2033</v>
      </c>
      <c r="P1">
        <f>'BPoEFUbVT-mtrbks-psgr-dslveh'!P1</f>
        <v>2034</v>
      </c>
      <c r="Q1">
        <f>'BPoEFUbVT-mtrbks-psgr-dslveh'!Q1</f>
        <v>2035</v>
      </c>
      <c r="R1">
        <f>'BPoEFUbVT-mtrbks-psgr-dslveh'!R1</f>
        <v>2036</v>
      </c>
      <c r="S1">
        <f>'BPoEFUbVT-mtrbks-psgr-dslveh'!S1</f>
        <v>2037</v>
      </c>
      <c r="T1">
        <f>'BPoEFUbVT-mtrbks-psgr-dslveh'!T1</f>
        <v>2038</v>
      </c>
      <c r="U1">
        <f>'BPoEFUbVT-mtrbks-psgr-dslveh'!U1</f>
        <v>2039</v>
      </c>
      <c r="V1">
        <f>'BPoEFUbVT-mtrbks-psgr-dslveh'!V1</f>
        <v>2040</v>
      </c>
      <c r="W1">
        <f>'BPoEFUbVT-mtrbks-psgr-dslveh'!W1</f>
        <v>2041</v>
      </c>
      <c r="X1">
        <f>'BPoEFUbVT-mtrbks-psgr-dslveh'!X1</f>
        <v>2042</v>
      </c>
      <c r="Y1">
        <f>'BPoEFUbVT-mtrbks-psgr-dslveh'!Y1</f>
        <v>2043</v>
      </c>
      <c r="Z1">
        <f>'BPoEFUbVT-mtrbks-psgr-dslveh'!Z1</f>
        <v>2044</v>
      </c>
      <c r="AA1">
        <f>'BPoEFUbVT-mtrbks-psgr-dslveh'!AA1</f>
        <v>2045</v>
      </c>
      <c r="AB1">
        <f>'BPoEFUbVT-mtrbks-psgr-dslveh'!AB1</f>
        <v>2046</v>
      </c>
      <c r="AC1">
        <f>'BPoEFUbVT-mtrbks-psgr-dslveh'!AC1</f>
        <v>2047</v>
      </c>
      <c r="AD1">
        <f>'BPoEFUbVT-mtrbks-psgr-dslveh'!AD1</f>
        <v>2048</v>
      </c>
      <c r="AE1">
        <f>'BPoEFUbVT-mtrbks-psgr-dslveh'!AE1</f>
        <v>2049</v>
      </c>
      <c r="AF1">
        <f>'BPoEFUbVT-mtrbks-psgr-dslveh'!AF1</f>
        <v>2050</v>
      </c>
    </row>
    <row r="2" spans="1:32" x14ac:dyDescent="0.25">
      <c r="A2" t="s">
        <v>15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  <c r="AF2">
        <f>'BPoEFUbVT-mtrbks-psgr-dslveh'!AF2</f>
        <v>0</v>
      </c>
    </row>
    <row r="3" spans="1:32" x14ac:dyDescent="0.25">
      <c r="A3" t="s">
        <v>16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  <c r="AF3">
        <f>'BPoEFUbVT-mtrbks-psgr-dslveh'!AF3</f>
        <v>0</v>
      </c>
    </row>
    <row r="4" spans="1:32" x14ac:dyDescent="0.25">
      <c r="A4" t="s">
        <v>17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  <c r="AF4">
        <f>'BPoEFUbVT-mtrbks-psgr-dslveh'!AF4</f>
        <v>0</v>
      </c>
    </row>
    <row r="5" spans="1:32" x14ac:dyDescent="0.25">
      <c r="A5" t="s">
        <v>18</v>
      </c>
      <c r="B5">
        <f>'BPoEFUbVT-mtrbks-psgr-dslveh'!B5</f>
        <v>0.95693602687099533</v>
      </c>
      <c r="C5">
        <f>'BPoEFUbVT-mtrbks-psgr-dslveh'!C5</f>
        <v>0.96202974990212975</v>
      </c>
      <c r="D5">
        <f>'BPoEFUbVT-mtrbks-psgr-dslveh'!D5</f>
        <v>0.96202974990212975</v>
      </c>
      <c r="E5">
        <f>'BPoEFUbVT-mtrbks-psgr-dslveh'!E5</f>
        <v>0.97030180064995142</v>
      </c>
      <c r="F5">
        <f>'BPoEFUbVT-mtrbks-psgr-dslveh'!F5</f>
        <v>0.96944545811146488</v>
      </c>
      <c r="G5">
        <f>'BPoEFUbVT-mtrbks-psgr-dslveh'!G5</f>
        <v>0.96939909556572357</v>
      </c>
      <c r="H5">
        <f>'BPoEFUbVT-mtrbks-psgr-dslveh'!H5</f>
        <v>0.96863022491401363</v>
      </c>
      <c r="I5">
        <f>'BPoEFUbVT-mtrbks-psgr-dslveh'!I5</f>
        <v>0.96767408632104002</v>
      </c>
      <c r="J5">
        <f>'BPoEFUbVT-mtrbks-psgr-dslveh'!J5</f>
        <v>0.96707364001396723</v>
      </c>
      <c r="K5">
        <f>'BPoEFUbVT-mtrbks-psgr-dslveh'!K5</f>
        <v>0.96602122222629105</v>
      </c>
      <c r="L5">
        <f>'BPoEFUbVT-mtrbks-psgr-dslveh'!L5</f>
        <v>0.96551053486482596</v>
      </c>
      <c r="M5">
        <f>'BPoEFUbVT-mtrbks-psgr-dslveh'!M5</f>
        <v>0.96522800683830079</v>
      </c>
      <c r="N5">
        <f>'BPoEFUbVT-mtrbks-psgr-dslveh'!N5</f>
        <v>0.96527658571817554</v>
      </c>
      <c r="O5">
        <f>'BPoEFUbVT-mtrbks-psgr-dslveh'!O5</f>
        <v>0.96543983895884766</v>
      </c>
      <c r="P5">
        <f>'BPoEFUbVT-mtrbks-psgr-dslveh'!P5</f>
        <v>0.96532491286540312</v>
      </c>
      <c r="Q5">
        <f>'BPoEFUbVT-mtrbks-psgr-dslveh'!Q5</f>
        <v>0.96551352963547843</v>
      </c>
      <c r="R5">
        <f>'BPoEFUbVT-mtrbks-psgr-dslveh'!R5</f>
        <v>0.9649546976408806</v>
      </c>
      <c r="S5">
        <f>'BPoEFUbVT-mtrbks-psgr-dslveh'!S5</f>
        <v>0.96461273461451791</v>
      </c>
      <c r="T5">
        <f>'BPoEFUbVT-mtrbks-psgr-dslveh'!T5</f>
        <v>0.96357327570106799</v>
      </c>
      <c r="U5">
        <f>'BPoEFUbVT-mtrbks-psgr-dslveh'!U5</f>
        <v>0.96332803338002682</v>
      </c>
      <c r="V5">
        <f>'BPoEFUbVT-mtrbks-psgr-dslveh'!V5</f>
        <v>0.95831113723241701</v>
      </c>
      <c r="W5">
        <f>'BPoEFUbVT-mtrbks-psgr-dslveh'!W5</f>
        <v>0.95714168835155555</v>
      </c>
      <c r="X5">
        <f>'BPoEFUbVT-mtrbks-psgr-dslveh'!X5</f>
        <v>0.95575396025010961</v>
      </c>
      <c r="Y5">
        <f>'BPoEFUbVT-mtrbks-psgr-dslveh'!Y5</f>
        <v>0.95507091817842116</v>
      </c>
      <c r="Z5">
        <f>'BPoEFUbVT-mtrbks-psgr-dslveh'!Z5</f>
        <v>0.95263486800058572</v>
      </c>
      <c r="AA5">
        <f>'BPoEFUbVT-mtrbks-psgr-dslveh'!AA5</f>
        <v>0.95167698066375228</v>
      </c>
      <c r="AB5">
        <f>'BPoEFUbVT-mtrbks-psgr-dslveh'!AB5</f>
        <v>0.95127308866751836</v>
      </c>
      <c r="AC5">
        <f>'BPoEFUbVT-mtrbks-psgr-dslveh'!AC5</f>
        <v>0.95097552832103771</v>
      </c>
      <c r="AD5">
        <f>'BPoEFUbVT-mtrbks-psgr-dslveh'!AD5</f>
        <v>0.95048174339206604</v>
      </c>
      <c r="AE5">
        <f>'BPoEFUbVT-mtrbks-psgr-dslveh'!AE5</f>
        <v>0.95021825678604743</v>
      </c>
      <c r="AF5">
        <f>'BPoEFUbVT-mtrbks-psgr-dslveh'!AF5</f>
        <v>0.94993350853112346</v>
      </c>
    </row>
    <row r="6" spans="1:32" x14ac:dyDescent="0.25">
      <c r="A6" t="s">
        <v>19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  <c r="AF6">
        <f>'BPoEFUbVT-mtrbks-psgr-dslveh'!AF6</f>
        <v>0</v>
      </c>
    </row>
    <row r="7" spans="1:32" x14ac:dyDescent="0.25">
      <c r="A7" t="s">
        <v>21</v>
      </c>
      <c r="B7">
        <f>'BPoEFUbVT-mtrbks-psgr-dslveh'!B7</f>
        <v>4.306397312900468E-2</v>
      </c>
      <c r="C7">
        <f>'BPoEFUbVT-mtrbks-psgr-dslveh'!C7</f>
        <v>3.7970250097870209E-2</v>
      </c>
      <c r="D7">
        <f>'BPoEFUbVT-mtrbks-psgr-dslveh'!D7</f>
        <v>3.7970250097870209E-2</v>
      </c>
      <c r="E7">
        <f>'BPoEFUbVT-mtrbks-psgr-dslveh'!E7</f>
        <v>2.969819935004863E-2</v>
      </c>
      <c r="F7">
        <f>'BPoEFUbVT-mtrbks-psgr-dslveh'!F7</f>
        <v>3.0554541888535118E-2</v>
      </c>
      <c r="G7">
        <f>'BPoEFUbVT-mtrbks-psgr-dslveh'!G7</f>
        <v>3.0600904434276436E-2</v>
      </c>
      <c r="H7">
        <f>'BPoEFUbVT-mtrbks-psgr-dslveh'!H7</f>
        <v>3.1369775085986394E-2</v>
      </c>
      <c r="I7">
        <f>'BPoEFUbVT-mtrbks-psgr-dslveh'!I7</f>
        <v>3.2325913678960011E-2</v>
      </c>
      <c r="J7">
        <f>'BPoEFUbVT-mtrbks-psgr-dslveh'!J7</f>
        <v>3.292635998603273E-2</v>
      </c>
      <c r="K7">
        <f>'BPoEFUbVT-mtrbks-psgr-dslveh'!K7</f>
        <v>3.3978777773708967E-2</v>
      </c>
      <c r="L7">
        <f>'BPoEFUbVT-mtrbks-psgr-dslveh'!L7</f>
        <v>3.4489465135174049E-2</v>
      </c>
      <c r="M7">
        <f>'BPoEFUbVT-mtrbks-psgr-dslveh'!M7</f>
        <v>3.4771993161699204E-2</v>
      </c>
      <c r="N7">
        <f>'BPoEFUbVT-mtrbks-psgr-dslveh'!N7</f>
        <v>3.4723414281824419E-2</v>
      </c>
      <c r="O7">
        <f>'BPoEFUbVT-mtrbks-psgr-dslveh'!O7</f>
        <v>3.4560161041152289E-2</v>
      </c>
      <c r="P7">
        <f>'BPoEFUbVT-mtrbks-psgr-dslveh'!P7</f>
        <v>3.4675087134596848E-2</v>
      </c>
      <c r="Q7">
        <f>'BPoEFUbVT-mtrbks-psgr-dslveh'!Q7</f>
        <v>3.4486470364521515E-2</v>
      </c>
      <c r="R7">
        <f>'BPoEFUbVT-mtrbks-psgr-dslveh'!R7</f>
        <v>3.504530235911938E-2</v>
      </c>
      <c r="S7">
        <f>'BPoEFUbVT-mtrbks-psgr-dslveh'!S7</f>
        <v>3.5387265385482113E-2</v>
      </c>
      <c r="T7">
        <f>'BPoEFUbVT-mtrbks-psgr-dslveh'!T7</f>
        <v>3.6426724298931963E-2</v>
      </c>
      <c r="U7">
        <f>'BPoEFUbVT-mtrbks-psgr-dslveh'!U7</f>
        <v>3.6671966619973149E-2</v>
      </c>
      <c r="V7">
        <f>'BPoEFUbVT-mtrbks-psgr-dslveh'!V7</f>
        <v>4.1688862767583011E-2</v>
      </c>
      <c r="W7">
        <f>'BPoEFUbVT-mtrbks-psgr-dslveh'!W7</f>
        <v>4.2858311648444496E-2</v>
      </c>
      <c r="X7">
        <f>'BPoEFUbVT-mtrbks-psgr-dslveh'!X7</f>
        <v>4.4246039749890352E-2</v>
      </c>
      <c r="Y7">
        <f>'BPoEFUbVT-mtrbks-psgr-dslveh'!Y7</f>
        <v>4.4929081821578815E-2</v>
      </c>
      <c r="Z7">
        <f>'BPoEFUbVT-mtrbks-psgr-dslveh'!Z7</f>
        <v>4.7365131999414306E-2</v>
      </c>
      <c r="AA7">
        <f>'BPoEFUbVT-mtrbks-psgr-dslveh'!AA7</f>
        <v>4.8323019336247747E-2</v>
      </c>
      <c r="AB7">
        <f>'BPoEFUbVT-mtrbks-psgr-dslveh'!AB7</f>
        <v>4.8726911332481637E-2</v>
      </c>
      <c r="AC7">
        <f>'BPoEFUbVT-mtrbks-psgr-dslveh'!AC7</f>
        <v>4.9024471678962296E-2</v>
      </c>
      <c r="AD7">
        <f>'BPoEFUbVT-mtrbks-psgr-dslveh'!AD7</f>
        <v>4.951825660793395E-2</v>
      </c>
      <c r="AE7">
        <f>'BPoEFUbVT-mtrbks-psgr-dslveh'!AE7</f>
        <v>4.9781743213952609E-2</v>
      </c>
      <c r="AF7">
        <f>'BPoEFUbVT-mtrbks-psgr-dslveh'!AF7</f>
        <v>5.0066491468876512E-2</v>
      </c>
    </row>
    <row r="8" spans="1:32" x14ac:dyDescent="0.25">
      <c r="A8" t="s">
        <v>20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  <c r="AF8">
        <f>'BPoEFUbVT-mtrbks-psgr-dslveh'!AF8</f>
        <v>0</v>
      </c>
    </row>
    <row r="9" spans="1:32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F11"/>
  <sheetViews>
    <sheetView topLeftCell="F1" workbookViewId="0">
      <selection activeCell="AF1" sqref="AF1"/>
    </sheetView>
  </sheetViews>
  <sheetFormatPr defaultRowHeight="15" x14ac:dyDescent="0.25"/>
  <cols>
    <col min="1" max="1" width="22.5703125" customWidth="1"/>
  </cols>
  <sheetData>
    <row r="1" spans="1:32" ht="30" x14ac:dyDescent="0.25">
      <c r="A1" s="11" t="s">
        <v>88</v>
      </c>
      <c r="B1">
        <f>'BPoEFUbVT-mtrbks-psgr-plghyb'!B1</f>
        <v>2020</v>
      </c>
      <c r="C1">
        <f>'BPoEFUbVT-mtrbks-psgr-plghyb'!C1</f>
        <v>2021</v>
      </c>
      <c r="D1">
        <f>'BPoEFUbVT-mtrbks-psgr-plghyb'!D1</f>
        <v>2022</v>
      </c>
      <c r="E1">
        <f>'BPoEFUbVT-mtrbks-psgr-plghyb'!E1</f>
        <v>2023</v>
      </c>
      <c r="F1">
        <f>'BPoEFUbVT-mtrbks-psgr-plghyb'!F1</f>
        <v>2024</v>
      </c>
      <c r="G1">
        <f>'BPoEFUbVT-mtrbks-psgr-plghyb'!G1</f>
        <v>2025</v>
      </c>
      <c r="H1">
        <f>'BPoEFUbVT-mtrbks-psgr-plghyb'!H1</f>
        <v>2026</v>
      </c>
      <c r="I1">
        <f>'BPoEFUbVT-mtrbks-psgr-plghyb'!I1</f>
        <v>2027</v>
      </c>
      <c r="J1">
        <f>'BPoEFUbVT-mtrbks-psgr-plghyb'!J1</f>
        <v>2028</v>
      </c>
      <c r="K1">
        <f>'BPoEFUbVT-mtrbks-psgr-plghyb'!K1</f>
        <v>2029</v>
      </c>
      <c r="L1">
        <f>'BPoEFUbVT-mtrbks-psgr-plghyb'!L1</f>
        <v>2030</v>
      </c>
      <c r="M1">
        <f>'BPoEFUbVT-mtrbks-psgr-plghyb'!M1</f>
        <v>2031</v>
      </c>
      <c r="N1">
        <f>'BPoEFUbVT-mtrbks-psgr-plghyb'!N1</f>
        <v>2032</v>
      </c>
      <c r="O1">
        <f>'BPoEFUbVT-mtrbks-psgr-plghyb'!O1</f>
        <v>2033</v>
      </c>
      <c r="P1">
        <f>'BPoEFUbVT-mtrbks-psgr-plghyb'!P1</f>
        <v>2034</v>
      </c>
      <c r="Q1">
        <f>'BPoEFUbVT-mtrbks-psgr-plghyb'!Q1</f>
        <v>2035</v>
      </c>
      <c r="R1">
        <f>'BPoEFUbVT-mtrbks-psgr-plghyb'!R1</f>
        <v>2036</v>
      </c>
      <c r="S1">
        <f>'BPoEFUbVT-mtrbks-psgr-plghyb'!S1</f>
        <v>2037</v>
      </c>
      <c r="T1">
        <f>'BPoEFUbVT-mtrbks-psgr-plghyb'!T1</f>
        <v>2038</v>
      </c>
      <c r="U1">
        <f>'BPoEFUbVT-mtrbks-psgr-plghyb'!U1</f>
        <v>2039</v>
      </c>
      <c r="V1">
        <f>'BPoEFUbVT-mtrbks-psgr-plghyb'!V1</f>
        <v>2040</v>
      </c>
      <c r="W1">
        <f>'BPoEFUbVT-mtrbks-psgr-plghyb'!W1</f>
        <v>2041</v>
      </c>
      <c r="X1">
        <f>'BPoEFUbVT-mtrbks-psgr-plghyb'!X1</f>
        <v>2042</v>
      </c>
      <c r="Y1">
        <f>'BPoEFUbVT-mtrbks-psgr-plghyb'!Y1</f>
        <v>2043</v>
      </c>
      <c r="Z1">
        <f>'BPoEFUbVT-mtrbks-psgr-plghyb'!Z1</f>
        <v>2044</v>
      </c>
      <c r="AA1">
        <f>'BPoEFUbVT-mtrbks-psgr-plghyb'!AA1</f>
        <v>2045</v>
      </c>
      <c r="AB1">
        <f>'BPoEFUbVT-mtrbks-psgr-plghyb'!AB1</f>
        <v>2046</v>
      </c>
      <c r="AC1">
        <f>'BPoEFUbVT-mtrbks-psgr-plghyb'!AC1</f>
        <v>2047</v>
      </c>
      <c r="AD1">
        <f>'BPoEFUbVT-mtrbks-psgr-plghyb'!AD1</f>
        <v>2048</v>
      </c>
      <c r="AE1">
        <f>'BPoEFUbVT-mtrbks-psgr-plghyb'!AE1</f>
        <v>2049</v>
      </c>
      <c r="AF1">
        <f>'BPoEFUbVT-mtrbks-psgr-plghyb'!AF1</f>
        <v>2050</v>
      </c>
    </row>
    <row r="2" spans="1:32" x14ac:dyDescent="0.25">
      <c r="A2" t="s">
        <v>15</v>
      </c>
      <c r="B2">
        <f>'BPoEFUbVT-mtrbks-psgr-plghyb'!B2</f>
        <v>0.55000000000000004</v>
      </c>
      <c r="C2">
        <f>'BPoEFUbVT-mtrbks-psgr-plghyb'!C2</f>
        <v>0.55000000000000004</v>
      </c>
      <c r="D2">
        <f>'BPoEFUbVT-mtrbks-psgr-plghyb'!D2</f>
        <v>0.55000000000000004</v>
      </c>
      <c r="E2">
        <f>'BPoEFUbVT-mtrbks-psgr-plghyb'!E2</f>
        <v>0.55000000000000004</v>
      </c>
      <c r="F2">
        <f>'BPoEFUbVT-mtrbks-psgr-plghyb'!F2</f>
        <v>0.55000000000000004</v>
      </c>
      <c r="G2">
        <f>'BPoEFUbVT-mtrbks-psgr-plghyb'!G2</f>
        <v>0.55000000000000004</v>
      </c>
      <c r="H2">
        <f>'BPoEFUbVT-mtrbks-psgr-plghyb'!H2</f>
        <v>0.55000000000000004</v>
      </c>
      <c r="I2">
        <f>'BPoEFUbVT-mtrbks-psgr-plghyb'!I2</f>
        <v>0.55000000000000004</v>
      </c>
      <c r="J2">
        <f>'BPoEFUbVT-mtrbks-psgr-plghyb'!J2</f>
        <v>0.55000000000000004</v>
      </c>
      <c r="K2">
        <f>'BPoEFUbVT-mtrbks-psgr-plghyb'!K2</f>
        <v>0.55000000000000004</v>
      </c>
      <c r="L2">
        <f>'BPoEFUbVT-mtrbks-psgr-plghyb'!L2</f>
        <v>0.55000000000000004</v>
      </c>
      <c r="M2">
        <f>'BPoEFUbVT-mtrbks-psgr-plghyb'!M2</f>
        <v>0.55000000000000004</v>
      </c>
      <c r="N2">
        <f>'BPoEFUbVT-mtrbks-psgr-plghyb'!N2</f>
        <v>0.55000000000000004</v>
      </c>
      <c r="O2">
        <f>'BPoEFUbVT-mtrbks-psgr-plghyb'!O2</f>
        <v>0.55000000000000004</v>
      </c>
      <c r="P2">
        <f>'BPoEFUbVT-mtrbks-psgr-plghyb'!P2</f>
        <v>0.55000000000000004</v>
      </c>
      <c r="Q2">
        <f>'BPoEFUbVT-mtrbks-psgr-plghyb'!Q2</f>
        <v>0.55000000000000004</v>
      </c>
      <c r="R2">
        <f>'BPoEFUbVT-mtrbks-psgr-plghyb'!R2</f>
        <v>0.55000000000000004</v>
      </c>
      <c r="S2">
        <f>'BPoEFUbVT-mtrbks-psgr-plghyb'!S2</f>
        <v>0.55000000000000004</v>
      </c>
      <c r="T2">
        <f>'BPoEFUbVT-mtrbks-psgr-plghyb'!T2</f>
        <v>0.55000000000000004</v>
      </c>
      <c r="U2">
        <f>'BPoEFUbVT-mtrbks-psgr-plghyb'!U2</f>
        <v>0.55000000000000004</v>
      </c>
      <c r="V2">
        <f>'BPoEFUbVT-mtrbks-psgr-plghyb'!V2</f>
        <v>0.55000000000000004</v>
      </c>
      <c r="W2">
        <f>'BPoEFUbVT-mtrbks-psgr-plghyb'!W2</f>
        <v>0.55000000000000004</v>
      </c>
      <c r="X2">
        <f>'BPoEFUbVT-mtrbks-psgr-plghyb'!X2</f>
        <v>0.55000000000000004</v>
      </c>
      <c r="Y2">
        <f>'BPoEFUbVT-mtrbks-psgr-plghyb'!Y2</f>
        <v>0.55000000000000004</v>
      </c>
      <c r="Z2">
        <f>'BPoEFUbVT-mtrbks-psgr-plghyb'!Z2</f>
        <v>0.55000000000000004</v>
      </c>
      <c r="AA2">
        <f>'BPoEFUbVT-mtrbks-psgr-plghyb'!AA2</f>
        <v>0.55000000000000004</v>
      </c>
      <c r="AB2">
        <f>'BPoEFUbVT-mtrbks-psgr-plghyb'!AB2</f>
        <v>0.55000000000000004</v>
      </c>
      <c r="AC2">
        <f>'BPoEFUbVT-mtrbks-psgr-plghyb'!AC2</f>
        <v>0.55000000000000004</v>
      </c>
      <c r="AD2">
        <f>'BPoEFUbVT-mtrbks-psgr-plghyb'!AD2</f>
        <v>0.55000000000000004</v>
      </c>
      <c r="AE2">
        <f>'BPoEFUbVT-mtrbks-psgr-plghyb'!AE2</f>
        <v>0.55000000000000004</v>
      </c>
      <c r="AF2">
        <f>'BPoEFUbVT-mtrbks-psgr-plghyb'!AF2</f>
        <v>0.55000000000000004</v>
      </c>
    </row>
    <row r="3" spans="1:32" x14ac:dyDescent="0.25">
      <c r="A3" t="s">
        <v>16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  <c r="AF3">
        <f>'BPoEFUbVT-mtrbks-psgr-plghyb'!AF3</f>
        <v>0</v>
      </c>
    </row>
    <row r="4" spans="1:32" x14ac:dyDescent="0.25">
      <c r="A4" t="s">
        <v>17</v>
      </c>
      <c r="B4">
        <f>'BPoEFUbVT-mtrbks-psgr-plghyb'!B4</f>
        <v>0.44906041641761968</v>
      </c>
      <c r="C4">
        <f>'BPoEFUbVT-mtrbks-psgr-plghyb'!C4</f>
        <v>0.44903822887683575</v>
      </c>
      <c r="D4">
        <f>'BPoEFUbVT-mtrbks-psgr-plghyb'!D4</f>
        <v>0.44907927939760606</v>
      </c>
      <c r="E4">
        <f>'BPoEFUbVT-mtrbks-psgr-plghyb'!E4</f>
        <v>0.44904121422591492</v>
      </c>
      <c r="F4">
        <f>'BPoEFUbVT-mtrbks-psgr-plghyb'!F4</f>
        <v>0.44903912045334232</v>
      </c>
      <c r="G4">
        <f>'BPoEFUbVT-mtrbks-psgr-plghyb'!G4</f>
        <v>0.44904054102960117</v>
      </c>
      <c r="H4">
        <f>'BPoEFUbVT-mtrbks-psgr-plghyb'!H4</f>
        <v>0.44904381943893285</v>
      </c>
      <c r="I4">
        <f>'BPoEFUbVT-mtrbks-psgr-plghyb'!I4</f>
        <v>0.44905321854668789</v>
      </c>
      <c r="J4">
        <f>'BPoEFUbVT-mtrbks-psgr-plghyb'!J4</f>
        <v>0.44906176264039588</v>
      </c>
      <c r="K4">
        <f>'BPoEFUbVT-mtrbks-psgr-plghyb'!K4</f>
        <v>0.44907016482330969</v>
      </c>
      <c r="L4">
        <f>'BPoEFUbVT-mtrbks-psgr-plghyb'!L4</f>
        <v>0.44907758714912821</v>
      </c>
      <c r="M4">
        <f>'BPoEFUbVT-mtrbks-psgr-plghyb'!M4</f>
        <v>0.44908146160046275</v>
      </c>
      <c r="N4">
        <f>'BPoEFUbVT-mtrbks-psgr-plghyb'!N4</f>
        <v>0.44908557415765965</v>
      </c>
      <c r="O4">
        <f>'BPoEFUbVT-mtrbks-psgr-plghyb'!O4</f>
        <v>0.44908789990240106</v>
      </c>
      <c r="P4">
        <f>'BPoEFUbVT-mtrbks-psgr-plghyb'!P4</f>
        <v>0.44908946589009657</v>
      </c>
      <c r="Q4">
        <f>'BPoEFUbVT-mtrbks-psgr-plghyb'!Q4</f>
        <v>0.44908456876327252</v>
      </c>
      <c r="R4">
        <f>'BPoEFUbVT-mtrbks-psgr-plghyb'!R4</f>
        <v>0.44908007334754885</v>
      </c>
      <c r="S4">
        <f>'BPoEFUbVT-mtrbks-psgr-plghyb'!S4</f>
        <v>0.4490733284773904</v>
      </c>
      <c r="T4">
        <f>'BPoEFUbVT-mtrbks-psgr-plghyb'!T4</f>
        <v>0.44906610613859804</v>
      </c>
      <c r="U4">
        <f>'BPoEFUbVT-mtrbks-psgr-plghyb'!U4</f>
        <v>0.44905511622747191</v>
      </c>
      <c r="V4">
        <f>'BPoEFUbVT-mtrbks-psgr-plghyb'!V4</f>
        <v>0.44904383527358244</v>
      </c>
      <c r="W4">
        <f>'BPoEFUbVT-mtrbks-psgr-plghyb'!W4</f>
        <v>0.44903227533722173</v>
      </c>
      <c r="X4">
        <f>'BPoEFUbVT-mtrbks-psgr-plghyb'!X4</f>
        <v>0.44901946585536373</v>
      </c>
      <c r="Y4">
        <f>'BPoEFUbVT-mtrbks-psgr-plghyb'!Y4</f>
        <v>0.44900703512798407</v>
      </c>
      <c r="Z4">
        <f>'BPoEFUbVT-mtrbks-psgr-plghyb'!Z4</f>
        <v>0.44899359406872985</v>
      </c>
      <c r="AA4">
        <f>'BPoEFUbVT-mtrbks-psgr-plghyb'!AA4</f>
        <v>0.44898231308659436</v>
      </c>
      <c r="AB4">
        <f>'BPoEFUbVT-mtrbks-psgr-plghyb'!AB4</f>
        <v>0.44897119642613054</v>
      </c>
      <c r="AC4">
        <f>'BPoEFUbVT-mtrbks-psgr-plghyb'!AC4</f>
        <v>0.4489555494644884</v>
      </c>
      <c r="AD4">
        <f>'BPoEFUbVT-mtrbks-psgr-plghyb'!AD4</f>
        <v>0.44894409233578769</v>
      </c>
      <c r="AE4">
        <f>'BPoEFUbVT-mtrbks-psgr-plghyb'!AE4</f>
        <v>0.44892760974326906</v>
      </c>
      <c r="AF4">
        <f>'BPoEFUbVT-mtrbks-psgr-plghyb'!AF4</f>
        <v>0.44891240281219752</v>
      </c>
    </row>
    <row r="5" spans="1:32" x14ac:dyDescent="0.25">
      <c r="A5" t="s">
        <v>18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  <c r="AF5">
        <f>'BPoEFUbVT-mtrbks-psgr-plghyb'!AF5</f>
        <v>0</v>
      </c>
    </row>
    <row r="6" spans="1:32" x14ac:dyDescent="0.25">
      <c r="A6" t="s">
        <v>19</v>
      </c>
      <c r="B6">
        <f>'BPoEFUbVT-mtrbks-psgr-plghyb'!B6</f>
        <v>9.3958358238025732E-4</v>
      </c>
      <c r="C6">
        <f>'BPoEFUbVT-mtrbks-psgr-plghyb'!C6</f>
        <v>9.6177112316422095E-4</v>
      </c>
      <c r="D6">
        <f>'BPoEFUbVT-mtrbks-psgr-plghyb'!D6</f>
        <v>9.2072060239387467E-4</v>
      </c>
      <c r="E6">
        <f>'BPoEFUbVT-mtrbks-psgr-plghyb'!E6</f>
        <v>9.5878577408504626E-4</v>
      </c>
      <c r="F6">
        <f>'BPoEFUbVT-mtrbks-psgr-plghyb'!F6</f>
        <v>9.6087954665765056E-4</v>
      </c>
      <c r="G6">
        <f>'BPoEFUbVT-mtrbks-psgr-plghyb'!G6</f>
        <v>9.594589703987678E-4</v>
      </c>
      <c r="H6">
        <f>'BPoEFUbVT-mtrbks-psgr-plghyb'!H6</f>
        <v>9.561805610671109E-4</v>
      </c>
      <c r="I6">
        <f>'BPoEFUbVT-mtrbks-psgr-plghyb'!I6</f>
        <v>9.4678145331204226E-4</v>
      </c>
      <c r="J6">
        <f>'BPoEFUbVT-mtrbks-psgr-plghyb'!J6</f>
        <v>9.3823735960404074E-4</v>
      </c>
      <c r="K6">
        <f>'BPoEFUbVT-mtrbks-psgr-plghyb'!K6</f>
        <v>9.2983517669025537E-4</v>
      </c>
      <c r="L6">
        <f>'BPoEFUbVT-mtrbks-psgr-plghyb'!L6</f>
        <v>9.2241285087172264E-4</v>
      </c>
      <c r="M6">
        <f>'BPoEFUbVT-mtrbks-psgr-plghyb'!M6</f>
        <v>9.1853839953718133E-4</v>
      </c>
      <c r="N6">
        <f>'BPoEFUbVT-mtrbks-psgr-plghyb'!N6</f>
        <v>9.1442584234027171E-4</v>
      </c>
      <c r="O6">
        <f>'BPoEFUbVT-mtrbks-psgr-plghyb'!O6</f>
        <v>9.1210009759890487E-4</v>
      </c>
      <c r="P6">
        <f>'BPoEFUbVT-mtrbks-psgr-plghyb'!P6</f>
        <v>9.1053410990337531E-4</v>
      </c>
      <c r="Q6">
        <f>'BPoEFUbVT-mtrbks-psgr-plghyb'!Q6</f>
        <v>9.1543123672746811E-4</v>
      </c>
      <c r="R6">
        <f>'BPoEFUbVT-mtrbks-psgr-plghyb'!R6</f>
        <v>9.1992665245107662E-4</v>
      </c>
      <c r="S6">
        <f>'BPoEFUbVT-mtrbks-psgr-plghyb'!S6</f>
        <v>9.2667152260953822E-4</v>
      </c>
      <c r="T6">
        <f>'BPoEFUbVT-mtrbks-psgr-plghyb'!T6</f>
        <v>9.3389386140190606E-4</v>
      </c>
      <c r="U6">
        <f>'BPoEFUbVT-mtrbks-psgr-plghyb'!U6</f>
        <v>9.4488377252803892E-4</v>
      </c>
      <c r="V6">
        <f>'BPoEFUbVT-mtrbks-psgr-plghyb'!V6</f>
        <v>9.5616472641751936E-4</v>
      </c>
      <c r="W6">
        <f>'BPoEFUbVT-mtrbks-psgr-plghyb'!W6</f>
        <v>9.6772466277826011E-4</v>
      </c>
      <c r="X6">
        <f>'BPoEFUbVT-mtrbks-psgr-plghyb'!X6</f>
        <v>9.8053414463624517E-4</v>
      </c>
      <c r="Y6">
        <f>'BPoEFUbVT-mtrbks-psgr-plghyb'!Y6</f>
        <v>9.9296487201590224E-4</v>
      </c>
      <c r="Z6">
        <f>'BPoEFUbVT-mtrbks-psgr-plghyb'!Z6</f>
        <v>1.0064059312700976E-3</v>
      </c>
      <c r="AA6">
        <f>'BPoEFUbVT-mtrbks-psgr-plghyb'!AA6</f>
        <v>1.0176869134055746E-3</v>
      </c>
      <c r="AB6">
        <f>'BPoEFUbVT-mtrbks-psgr-plghyb'!AB6</f>
        <v>1.0288035738694472E-3</v>
      </c>
      <c r="AC6">
        <f>'BPoEFUbVT-mtrbks-psgr-plghyb'!AC6</f>
        <v>1.0444505355115688E-3</v>
      </c>
      <c r="AD6">
        <f>'BPoEFUbVT-mtrbks-psgr-plghyb'!AD6</f>
        <v>1.0559076642122093E-3</v>
      </c>
      <c r="AE6">
        <f>'BPoEFUbVT-mtrbks-psgr-plghyb'!AE6</f>
        <v>1.072390256730888E-3</v>
      </c>
      <c r="AF6">
        <f>'BPoEFUbVT-mtrbks-psgr-plghyb'!AF6</f>
        <v>1.0875971878024622E-3</v>
      </c>
    </row>
    <row r="7" spans="1:32" x14ac:dyDescent="0.25">
      <c r="A7" t="s">
        <v>21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  <c r="AF7">
        <f>'BPoEFUbVT-mtrbks-psgr-plghyb'!AF7</f>
        <v>0</v>
      </c>
    </row>
    <row r="8" spans="1:32" x14ac:dyDescent="0.25">
      <c r="A8" t="s">
        <v>20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  <c r="AF8">
        <f>'BPoEFUbVT-mtrbks-psgr-plghyb'!AF8</f>
        <v>0</v>
      </c>
    </row>
    <row r="9" spans="1:32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93</vt:i4>
      </vt:variant>
    </vt:vector>
  </HeadingPairs>
  <TitlesOfParts>
    <vt:vector size="93" baseType="lpstr">
      <vt:lpstr>About</vt:lpstr>
      <vt:lpstr>EIA-fuel-ethanol-motor-gasoline</vt:lpstr>
      <vt:lpstr>AEO 2022 17</vt:lpstr>
      <vt:lpstr>AEO 2022 36 Raw</vt:lpstr>
      <vt:lpstr>AEO 2022 36 </vt:lpstr>
      <vt:lpstr>AEO 2021 17</vt:lpstr>
      <vt:lpstr>AEO 2021 36</vt:lpstr>
      <vt:lpstr>Biodiesel Fraction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2017-06-23T20:50:52Z</dcterms:created>
  <dcterms:modified xsi:type="dcterms:W3CDTF">2022-07-13T20:38:29Z</dcterms:modified>
</cp:coreProperties>
</file>