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7ED8FC71-1299-48A6-8C6D-912D24B20387}" xr6:coauthVersionLast="47" xr6:coauthVersionMax="47" xr10:uidLastSave="{00000000-0000-0000-0000-000000000000}"/>
  <bookViews>
    <workbookView xWindow="1560" yWindow="1560" windowWidth="21600" windowHeight="12645" activeTab="4"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53" i="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1"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 i="10"/>
  <c r="B1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<sst xmlns="http://schemas.openxmlformats.org/spreadsheetml/2006/main" count="21295" uniqueCount="4062">
  <si>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</si>
  <si>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</si>
  <si>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</si>
  <si>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</si>
  <si>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</si>
  <si>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</si>
  <si>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</si>
  <si>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</si>
  <si>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</si>
  <si>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</si>
  <si>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</si>
  <si>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</si>
  <si>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</si>
  <si>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</si>
  <si>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</si>
  <si>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</si>
  <si>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</si>
  <si>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</si>
  <si>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</si>
  <si>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</si>
  <si>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</si>
  <si>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</si>
  <si>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</si>
  <si>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</si>
  <si>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</si>
  <si>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</si>
  <si>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</si>
  <si>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</si>
  <si>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</si>
  <si>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</si>
  <si>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</si>
  <si>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</si>
  <si>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</si>
  <si>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</si>
  <si>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</si>
  <si>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</si>
  <si>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</si>
  <si>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</si>
  <si>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</si>
  <si>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</si>
  <si>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</si>
  <si>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</si>
  <si>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</si>
  <si>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</si>
  <si>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</si>
  <si>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</si>
  <si>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</si>
  <si>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</si>
  <si>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</si>
  <si>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</si>
  <si>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</si>
  <si>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</si>
  <si>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</si>
  <si>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</si>
  <si>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</si>
  <si>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</si>
  <si>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</si>
  <si>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</si>
  <si>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</si>
  <si>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</si>
  <si>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</si>
  <si>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</si>
  <si>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</si>
  <si>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</si>
  <si>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</si>
  <si>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</si>
  <si>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</si>
  <si>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</si>
  <si>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</si>
  <si>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</si>
  <si>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</si>
  <si>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</si>
  <si>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</si>
  <si>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</si>
  <si>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</si>
  <si>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</si>
  <si>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</si>
  <si>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</si>
  <si>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</si>
  <si>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</si>
  <si>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</si>
  <si>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</si>
  <si>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</si>
  <si>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</si>
  <si>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</si>
  <si>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</si>
  <si>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</si>
  <si>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</si>
  <si>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</si>
  <si>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</si>
  <si>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</si>
  <si>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</si>
  <si>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</si>
  <si>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</si>
  <si>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</si>
  <si>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</si>
  <si>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</si>
  <si>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</si>
  <si>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</si>
  <si>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</si>
  <si>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</si>
  <si>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</si>
  <si>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</si>
  <si>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</si>
  <si>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</si>
  <si>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</si>
  <si>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</si>
  <si>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</si>
  <si>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</si>
  <si>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</si>
  <si>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</si>
  <si>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</si>
  <si>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</si>
  <si>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</si>
  <si>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</si>
  <si>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</si>
  <si>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</si>
  <si>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</si>
  <si>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</si>
  <si>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</si>
  <si>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</si>
  <si>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</si>
  <si>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</si>
  <si>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</si>
  <si>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</si>
  <si>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</si>
  <si>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</si>
  <si>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</si>
  <si>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</si>
  <si>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</si>
  <si>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</si>
  <si>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</si>
  <si>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</si>
  <si>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</si>
  <si>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</si>
  <si>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</si>
  <si>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</si>
  <si>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</si>
  <si>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</si>
  <si>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</si>
  <si>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</si>
  <si>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</si>
  <si>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</si>
  <si>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</si>
  <si>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</si>
  <si>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</si>
  <si>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</si>
  <si>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</si>
  <si>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</si>
  <si>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</si>
  <si>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</si>
  <si>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</si>
  <si>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</si>
  <si>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</si>
  <si>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</si>
  <si>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</si>
  <si>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</si>
  <si>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</si>
  <si>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</si>
  <si>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</si>
  <si>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</si>
  <si>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</si>
  <si>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</si>
  <si>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</si>
  <si>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</si>
  <si>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</si>
  <si>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</si>
  <si>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</si>
  <si>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</si>
  <si>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</si>
  <si>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</si>
  <si>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</si>
  <si>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</si>
  <si>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</si>
  <si>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</si>
  <si>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</si>
  <si>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</si>
  <si>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</si>
  <si>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</si>
  <si>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</si>
  <si>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</si>
  <si>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</si>
  <si>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</si>
  <si>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</si>
  <si>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</si>
  <si>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</si>
  <si>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</si>
  <si>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</si>
  <si>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</si>
  <si>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</si>
  <si>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</si>
  <si>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</si>
  <si>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</si>
  <si>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</si>
  <si>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</si>
  <si>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</si>
  <si>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</si>
  <si>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</si>
  <si>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</si>
  <si>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</si>
  <si>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</si>
  <si>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</si>
  <si>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</si>
  <si>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</si>
  <si>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</si>
  <si>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</si>
  <si>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</si>
  <si>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</si>
  <si>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</si>
  <si>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</si>
  <si>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</si>
  <si>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</si>
  <si>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</si>
  <si>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</si>
  <si>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</si>
  <si>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</si>
  <si>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</si>
  <si>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</si>
  <si>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</si>
  <si>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</si>
  <si>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</si>
  <si>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</si>
  <si>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</si>
  <si>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</si>
  <si>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</si>
  <si>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</si>
  <si>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</si>
  <si>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</si>
  <si>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</si>
  <si>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</si>
  <si>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</si>
  <si>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</si>
  <si>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</si>
  <si>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</si>
  <si>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</si>
  <si>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</si>
  <si>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</si>
  <si>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</si>
  <si>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</si>
  <si>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</si>
  <si>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</si>
  <si>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</si>
  <si>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</si>
  <si>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</si>
  <si>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</si>
  <si>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</si>
  <si>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</si>
  <si>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</si>
  <si>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</si>
  <si>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</si>
  <si>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</si>
  <si>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</si>
  <si>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</si>
  <si>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</si>
  <si>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</si>
  <si>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</si>
  <si>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</si>
  <si>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</si>
  <si>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</si>
  <si>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</si>
  <si>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</si>
  <si>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</si>
  <si>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</si>
  <si>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</si>
  <si>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</si>
  <si>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</si>
  <si>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</si>
  <si>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</si>
  <si>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</si>
  <si>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</si>
  <si>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</si>
  <si>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</si>
  <si>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</si>
  <si>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</si>
  <si>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</si>
  <si>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</si>
  <si>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</si>
  <si>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</si>
  <si>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</si>
  <si>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</si>
  <si>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</si>
  <si>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</si>
  <si>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</si>
  <si>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</si>
  <si>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</si>
  <si>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</si>
  <si>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</si>
  <si>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</si>
  <si>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</si>
  <si>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</si>
  <si>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</si>
  <si>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</si>
  <si>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</si>
  <si>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</si>
  <si>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</si>
  <si>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</si>
  <si>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</si>
  <si>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</si>
  <si>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</si>
  <si>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</si>
  <si>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</si>
  <si>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</si>
  <si>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</si>
  <si>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</si>
  <si>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</si>
  <si>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</si>
  <si>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</si>
  <si>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</si>
  <si>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</si>
  <si>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</si>
  <si>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</si>
  <si>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</si>
  <si>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</si>
  <si>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</si>
  <si>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</si>
  <si>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</si>
  <si>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</si>
  <si>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</si>
  <si>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</si>
  <si>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</si>
  <si>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</si>
  <si>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</si>
  <si>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</si>
  <si>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</si>
  <si>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</si>
  <si>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</si>
  <si>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</si>
  <si>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</si>
  <si>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</si>
  <si>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</si>
  <si>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</si>
  <si>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</si>
  <si>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</si>
  <si>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</si>
  <si>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</si>
  <si>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</si>
  <si>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</si>
  <si>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</si>
  <si>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</si>
  <si>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</si>
  <si>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</si>
  <si>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</si>
  <si>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</si>
  <si>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</si>
  <si>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</si>
  <si>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</si>
  <si>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</si>
  <si>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</si>
  <si>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</si>
  <si>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</si>
  <si>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</si>
  <si>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</si>
  <si>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</si>
  <si>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</si>
  <si>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</si>
  <si>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</si>
  <si>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</si>
  <si>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</si>
  <si>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</si>
  <si>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</si>
  <si>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</si>
  <si>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</si>
  <si>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</si>
  <si>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</si>
  <si>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</si>
  <si>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</si>
  <si>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</si>
  <si>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</si>
  <si>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</si>
  <si>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</si>
  <si>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</si>
  <si>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</si>
  <si>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</si>
  <si>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</si>
  <si>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</si>
  <si>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</si>
  <si>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</si>
  <si>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</si>
  <si>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</si>
  <si>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</si>
  <si>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</si>
  <si>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</si>
  <si>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</si>
  <si>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</si>
  <si>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</si>
  <si>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</si>
  <si>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</si>
  <si>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</si>
  <si>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</si>
  <si>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</si>
  <si>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</si>
  <si>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</si>
  <si>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</si>
  <si>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</si>
  <si>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</si>
  <si>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</si>
  <si>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</si>
  <si>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</si>
  <si>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</si>
  <si>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</si>
  <si>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</si>
  <si>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</si>
  <si>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</si>
  <si>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</si>
  <si>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</si>
  <si>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</si>
  <si>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</si>
  <si>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</si>
  <si>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</si>
  <si>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</si>
  <si>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</si>
  <si>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</si>
  <si>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</si>
  <si>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</si>
  <si>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</si>
  <si>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</si>
  <si>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</si>
  <si>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</si>
  <si>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</si>
  <si>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</si>
  <si>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</si>
  <si>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</si>
  <si>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</si>
  <si>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</si>
  <si>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</si>
  <si>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</si>
  <si>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</si>
  <si>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</si>
  <si>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</si>
  <si>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</si>
  <si>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</si>
  <si>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</si>
  <si>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</si>
  <si>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</si>
  <si>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</si>
  <si>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</si>
  <si>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</si>
  <si>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</si>
  <si>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</si>
  <si>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</si>
  <si>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</si>
  <si>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</si>
  <si>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</si>
  <si>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</si>
  <si>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</si>
  <si>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</si>
  <si>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</si>
  <si>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</si>
  <si>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</si>
  <si>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</si>
  <si>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</si>
  <si>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</si>
  <si>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</si>
  <si>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</si>
  <si>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</si>
  <si>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</si>
  <si>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</si>
  <si>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</si>
  <si>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</si>
  <si>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</si>
  <si>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</si>
  <si>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</si>
  <si>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</si>
  <si>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</si>
  <si>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</si>
  <si>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</si>
  <si>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</si>
  <si>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</si>
  <si>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</si>
  <si>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</si>
  <si>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</si>
  <si>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</si>
  <si>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</si>
  <si>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</si>
  <si>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</si>
  <si>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</si>
  <si>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</si>
  <si>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</si>
  <si>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</si>
  <si>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</si>
  <si>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</si>
  <si>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</si>
  <si>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</si>
  <si>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</si>
  <si>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</si>
  <si>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</si>
  <si>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</si>
  <si>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</si>
  <si>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</si>
  <si>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</si>
  <si>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</si>
  <si>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</si>
  <si>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</si>
  <si>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</si>
  <si>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</si>
  <si>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</si>
  <si>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</si>
  <si>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</si>
  <si>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</si>
  <si>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</si>
  <si>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</si>
  <si>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</si>
  <si>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</si>
  <si>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</si>
  <si>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</si>
  <si>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</si>
  <si>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</si>
  <si>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</si>
  <si>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</si>
  <si>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</si>
  <si>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</si>
  <si>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</si>
  <si>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</si>
  <si>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</si>
  <si>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</si>
  <si>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</si>
  <si>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</si>
  <si>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</si>
  <si>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</si>
  <si>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</si>
  <si>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</si>
  <si>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</si>
  <si>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</si>
  <si>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</si>
  <si>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</si>
  <si>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</si>
  <si>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</si>
  <si>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</si>
  <si>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</si>
  <si>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</si>
  <si>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</si>
  <si>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</si>
  <si>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</si>
  <si>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</si>
  <si>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</si>
  <si>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</si>
  <si>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</si>
  <si>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</si>
  <si>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</si>
  <si>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</si>
  <si>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</si>
  <si>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</si>
  <si>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</si>
  <si>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</si>
  <si>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</si>
  <si>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</si>
  <si>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</si>
  <si>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</si>
  <si>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</si>
  <si>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</si>
  <si>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</si>
  <si>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</si>
  <si>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</si>
  <si>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</si>
  <si>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</si>
  <si>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</si>
  <si>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</si>
  <si>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</si>
  <si>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</si>
  <si>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</si>
  <si>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</si>
  <si>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</si>
  <si>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</si>
  <si>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</si>
  <si>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</si>
  <si>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</si>
  <si>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</si>
  <si>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</si>
  <si>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</si>
  <si>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</si>
  <si>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</si>
  <si>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</si>
  <si>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</si>
  <si>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</si>
  <si>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</si>
  <si>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</si>
  <si>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</si>
  <si>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</si>
  <si>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</si>
  <si>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</si>
  <si>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</si>
  <si>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</si>
  <si>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</si>
  <si>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</si>
  <si>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</si>
  <si>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</si>
  <si>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</si>
  <si>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</si>
  <si>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</si>
  <si>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</si>
  <si>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</si>
  <si>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</si>
  <si>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</si>
  <si>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</si>
  <si>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</si>
  <si>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</si>
  <si>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</si>
  <si>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</si>
  <si>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</si>
  <si>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</si>
  <si>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</si>
  <si>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</si>
  <si>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</si>
  <si>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</si>
  <si>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</si>
  <si>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</si>
  <si>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</si>
  <si>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</si>
  <si>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</si>
  <si>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</si>
  <si>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</si>
  <si>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</si>
  <si>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</si>
  <si>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</si>
  <si>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</si>
  <si>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</si>
  <si>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</si>
  <si>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</si>
  <si>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</si>
  <si>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</si>
  <si>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</si>
  <si>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</si>
  <si>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</si>
  <si>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</si>
  <si>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</si>
  <si>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</si>
  <si>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</si>
  <si>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</si>
  <si>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</si>
  <si>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</si>
  <si>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</si>
  <si>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</si>
  <si>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</si>
  <si>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</si>
  <si>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</si>
  <si>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</si>
  <si>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</si>
  <si>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</si>
  <si>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</si>
  <si>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</si>
  <si>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</si>
  <si>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</si>
  <si>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</si>
  <si>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</si>
  <si>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</si>
  <si>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</si>
  <si>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</si>
  <si>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</si>
  <si>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</si>
  <si>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</si>
  <si>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</si>
  <si>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</si>
  <si>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</si>
  <si>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</si>
  <si>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</si>
  <si>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</si>
  <si>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</si>
  <si>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</si>
  <si>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</si>
  <si>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</si>
  <si>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</si>
  <si>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</si>
  <si>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</si>
  <si>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</si>
  <si>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</si>
  <si>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</si>
  <si>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</si>
  <si>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</si>
  <si>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</si>
  <si>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</si>
  <si>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</si>
  <si>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</si>
  <si>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</si>
  <si>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</si>
  <si>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</si>
  <si>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</si>
  <si>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</si>
  <si>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</si>
  <si>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</si>
  <si>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</si>
  <si>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</si>
  <si>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</si>
  <si>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</si>
  <si>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</si>
  <si>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</si>
  <si>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</si>
  <si>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</si>
  <si>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</si>
  <si>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</si>
  <si>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</si>
  <si>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</si>
  <si>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</si>
  <si>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</si>
  <si>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</si>
  <si>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</si>
  <si>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</si>
  <si>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</si>
  <si>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</si>
  <si>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</si>
  <si>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</si>
  <si>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</si>
  <si>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</si>
  <si>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</si>
  <si>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</si>
  <si>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</si>
  <si>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</si>
  <si>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</si>
  <si>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</si>
  <si>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</si>
  <si>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</si>
  <si>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</si>
  <si>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</si>
  <si>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</si>
  <si>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</si>
  <si>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</si>
  <si>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</si>
  <si>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</si>
  <si>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</si>
  <si>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</si>
  <si>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</si>
  <si>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</si>
  <si>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</si>
  <si>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</si>
  <si>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</si>
  <si>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</si>
  <si>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</si>
  <si>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</si>
  <si>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</si>
  <si>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</si>
  <si>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</si>
  <si>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</si>
  <si>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</si>
  <si>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</si>
  <si>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</si>
  <si>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</si>
  <si>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</si>
  <si>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</si>
  <si>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</si>
  <si>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</si>
  <si>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</si>
  <si>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</si>
  <si>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</si>
  <si>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</si>
  <si>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</si>
  <si>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</si>
  <si>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</si>
  <si>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</si>
  <si>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</si>
  <si>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</si>
  <si>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</si>
  <si>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</si>
  <si>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</si>
  <si>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</si>
  <si>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</si>
  <si>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</si>
  <si>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</si>
  <si>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</si>
  <si>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</si>
  <si>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</si>
  <si>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</si>
  <si>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</si>
  <si>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</si>
  <si>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</si>
  <si>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</si>
  <si>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</si>
  <si>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</si>
  <si>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</si>
  <si>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</si>
  <si>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</si>
  <si>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</si>
  <si>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</si>
  <si>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</si>
  <si>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</si>
  <si>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</si>
  <si>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</si>
  <si>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</si>
  <si>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</si>
  <si>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</si>
  <si>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</si>
  <si>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</si>
  <si>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</si>
  <si>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</si>
  <si>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</si>
  <si>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</si>
  <si>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</si>
  <si>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</si>
  <si>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</si>
  <si>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</si>
  <si>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</si>
  <si>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</si>
  <si>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</si>
  <si>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</si>
  <si>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</si>
  <si>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</si>
  <si>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</si>
  <si>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</si>
  <si>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</si>
  <si>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</si>
  <si>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</si>
  <si>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</si>
  <si>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</si>
  <si>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</si>
  <si>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</si>
  <si>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</si>
  <si>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</si>
  <si>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</si>
  <si>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</si>
  <si>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</si>
  <si>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</si>
  <si>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</si>
  <si>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</si>
  <si>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</si>
  <si>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</si>
  <si>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</si>
  <si>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</si>
  <si>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</si>
  <si>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</si>
  <si>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</si>
  <si>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</si>
  <si>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</si>
  <si>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</si>
  <si>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</si>
  <si>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</si>
  <si>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</si>
  <si>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</si>
  <si>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</si>
  <si>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</si>
  <si>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</si>
  <si>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</si>
  <si>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</si>
  <si>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</si>
  <si>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</si>
  <si>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</si>
  <si>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</si>
  <si>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</si>
  <si>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</si>
  <si>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</si>
  <si>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</si>
  <si>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</si>
  <si>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</si>
  <si>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</si>
  <si>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</si>
  <si>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</si>
  <si>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</si>
  <si>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</si>
  <si>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</si>
  <si>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</si>
  <si>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</si>
  <si>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</si>
  <si>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</si>
  <si>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</si>
  <si>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</si>
  <si>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</si>
  <si>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</si>
  <si>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</si>
  <si>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</si>
  <si>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</si>
  <si>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</si>
  <si>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</si>
  <si>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</si>
  <si>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</si>
  <si>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</si>
  <si>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</si>
  <si>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</si>
  <si>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</si>
  <si>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</si>
  <si>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</si>
  <si>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</si>
  <si>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</si>
  <si>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</si>
  <si>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</si>
  <si>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</si>
  <si>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</si>
  <si>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</si>
  <si>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</si>
  <si>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</si>
  <si>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</si>
  <si>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</si>
  <si>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</si>
  <si>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</si>
  <si>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</si>
  <si>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</si>
  <si>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</si>
  <si>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</si>
  <si>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</si>
  <si>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</si>
  <si>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</si>
  <si>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</si>
  <si>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</si>
  <si>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</si>
  <si>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</si>
  <si>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</si>
  <si>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</si>
  <si>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</si>
  <si>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</si>
  <si>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</si>
  <si>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</si>
  <si>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</si>
  <si>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</si>
  <si>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</si>
  <si>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</si>
  <si>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</si>
  <si>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</si>
  <si>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</si>
  <si>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</si>
  <si>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</si>
  <si>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</si>
  <si>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</si>
  <si>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</si>
  <si>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</si>
  <si>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</si>
  <si>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</si>
  <si>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</si>
  <si>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</si>
  <si>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</si>
  <si>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</si>
  <si>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</si>
  <si>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</si>
  <si>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</si>
  <si>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</si>
  <si>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</si>
  <si>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</si>
  <si>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</si>
  <si>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</si>
  <si>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</si>
  <si>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</si>
  <si>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</si>
  <si>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</si>
  <si>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</si>
  <si>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</si>
  <si>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</si>
  <si>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</si>
  <si>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</si>
  <si>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</si>
  <si>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</si>
  <si>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</si>
  <si>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</si>
  <si>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</si>
  <si>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</si>
  <si>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</si>
  <si>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</si>
  <si>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</si>
  <si>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</si>
  <si>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</si>
  <si>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</si>
  <si>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</si>
  <si>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</si>
  <si>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</si>
  <si>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</si>
  <si>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</si>
  <si>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</si>
  <si>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</si>
  <si>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</si>
  <si>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</si>
  <si>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</si>
  <si>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</si>
  <si>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</si>
  <si>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</si>
  <si>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</si>
  <si>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</si>
  <si>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</si>
  <si>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</si>
  <si>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</si>
  <si>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</si>
  <si>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</si>
  <si>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</si>
  <si>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</si>
  <si>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</si>
  <si>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</si>
  <si>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</si>
  <si>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</si>
  <si>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</si>
  <si>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</si>
  <si>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</si>
  <si>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</si>
  <si>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</si>
  <si>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</si>
  <si>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</si>
  <si>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</si>
  <si>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</si>
  <si>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</si>
  <si>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</si>
  <si>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</si>
  <si>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</si>
  <si>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</si>
  <si>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</si>
  <si>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</si>
  <si>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</si>
  <si>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</si>
  <si>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</si>
  <si>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</si>
  <si>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</si>
  <si>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</si>
  <si>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</si>
  <si>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</si>
  <si>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</si>
  <si>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</si>
  <si>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</si>
  <si>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</si>
  <si>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</si>
  <si>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</si>
  <si>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</si>
  <si>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</si>
  <si>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</si>
  <si>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</si>
  <si>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</si>
  <si>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</si>
  <si>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</si>
  <si>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</si>
  <si>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</si>
  <si>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</si>
  <si>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</si>
  <si>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</si>
  <si>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</si>
  <si>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</si>
  <si>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</si>
  <si>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</si>
  <si>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</si>
  <si>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</si>
  <si>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</si>
  <si>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</si>
  <si>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</si>
  <si>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</si>
  <si>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</si>
  <si>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</si>
  <si>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</si>
  <si>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</si>
  <si>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</si>
  <si>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</si>
  <si>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</si>
  <si>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</si>
  <si>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</si>
  <si>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</si>
  <si>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</si>
  <si>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</si>
  <si>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</si>
  <si>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</si>
  <si>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</si>
  <si>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</si>
  <si>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</si>
  <si>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</si>
  <si>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</si>
  <si>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</si>
  <si>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</si>
  <si>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</si>
  <si>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</si>
  <si>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</si>
  <si>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</si>
  <si>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</si>
  <si>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</si>
  <si>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</si>
  <si>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</si>
  <si>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</si>
  <si>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</si>
  <si>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</si>
  <si>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</si>
  <si>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</si>
  <si>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</si>
  <si>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</si>
  <si>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</si>
  <si>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</si>
  <si>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</si>
  <si>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</si>
  <si>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</si>
  <si>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</si>
  <si>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</si>
  <si>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</si>
  <si>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</si>
  <si>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</si>
  <si>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</si>
  <si>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</si>
  <si>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</si>
  <si>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</si>
  <si>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</si>
  <si>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</si>
  <si>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</si>
  <si>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</si>
  <si>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</si>
  <si>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</si>
  <si>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</si>
  <si>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</si>
  <si>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</si>
  <si>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</si>
  <si>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</si>
  <si>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</si>
  <si>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</si>
  <si>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</si>
  <si>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</si>
  <si>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</si>
  <si>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</si>
  <si>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</si>
  <si>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</si>
  <si>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</si>
  <si>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</si>
  <si>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</si>
  <si>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</si>
  <si>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</si>
  <si>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</si>
  <si>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</si>
  <si>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</si>
  <si>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</si>
  <si>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</si>
  <si>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</si>
  <si>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</si>
  <si>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</si>
  <si>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</si>
  <si>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</si>
  <si>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</si>
  <si>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</si>
  <si>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</si>
  <si>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</si>
  <si>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</si>
  <si>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</si>
  <si>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</si>
  <si>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</si>
  <si>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</si>
  <si>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</si>
  <si>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</si>
  <si>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</si>
  <si>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</si>
  <si>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</si>
  <si>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</si>
  <si>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</si>
  <si>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</si>
  <si>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</si>
  <si>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</si>
  <si>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</si>
  <si>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</si>
  <si>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</si>
  <si>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</si>
  <si>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</si>
  <si>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</si>
  <si>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</si>
  <si>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</si>
  <si>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</si>
  <si>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</si>
  <si>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</si>
  <si>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</si>
  <si>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</si>
  <si>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</si>
  <si>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</si>
  <si>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</si>
  <si>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</si>
  <si>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</si>
  <si>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</si>
  <si>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</si>
  <si>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</si>
  <si>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</si>
  <si>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</si>
  <si>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</si>
  <si>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</si>
  <si>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</si>
  <si>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</si>
  <si>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</si>
  <si>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</si>
  <si>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</si>
  <si>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</si>
  <si>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</si>
  <si>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</si>
  <si>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</si>
  <si>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</si>
  <si>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</si>
  <si>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</si>
  <si>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</si>
  <si>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</si>
  <si>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</si>
  <si>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</si>
  <si>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</si>
  <si>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</si>
  <si>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</si>
  <si>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</si>
  <si>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</si>
  <si>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</si>
  <si>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</si>
  <si>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</si>
  <si>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</si>
  <si>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</si>
  <si>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</si>
  <si>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</si>
  <si>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</si>
  <si>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</si>
  <si>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</si>
  <si>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</si>
  <si>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</si>
  <si>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</si>
  <si>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</si>
  <si>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</si>
  <si>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</si>
  <si>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</si>
  <si>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</si>
  <si>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</si>
  <si>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</si>
  <si>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</si>
  <si>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</si>
  <si>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</si>
  <si>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</si>
  <si>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</si>
  <si>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</si>
  <si>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</si>
  <si>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</si>
  <si>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</si>
  <si>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</si>
  <si>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</si>
  <si>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</si>
  <si>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</si>
  <si>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</si>
  <si>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</si>
  <si>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</si>
  <si>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</si>
  <si>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</si>
  <si>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</si>
  <si>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</si>
  <si>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</si>
  <si>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</si>
  <si>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</si>
  <si>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</si>
  <si>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</si>
  <si>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</si>
  <si>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</si>
  <si>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</si>
  <si>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</si>
  <si>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</si>
  <si>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</si>
  <si>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</si>
  <si>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</si>
  <si>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</si>
  <si>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</si>
  <si>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</si>
  <si>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</si>
  <si>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</si>
  <si>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</si>
  <si>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</si>
  <si>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</si>
  <si>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</si>
  <si>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</si>
  <si>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</si>
  <si>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</si>
  <si>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</si>
  <si>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</si>
  <si>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</si>
  <si>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</si>
  <si>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</si>
  <si>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</si>
  <si>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</si>
  <si>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</si>
  <si>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</si>
  <si>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</si>
  <si>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</si>
  <si>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</si>
  <si>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</si>
  <si>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</si>
  <si>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</si>
  <si>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</si>
  <si>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</si>
  <si>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</si>
  <si>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</si>
  <si>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</si>
  <si>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</si>
  <si>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</si>
  <si>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</si>
  <si>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</si>
  <si>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</si>
  <si>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</si>
  <si>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</si>
  <si>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</si>
  <si>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</si>
  <si>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</si>
  <si>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</si>
  <si>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</si>
  <si>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</si>
  <si>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</si>
  <si>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</si>
  <si>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</si>
  <si>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</si>
  <si>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</si>
  <si>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</si>
  <si>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</si>
  <si>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</si>
  <si>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</si>
  <si>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</si>
  <si>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</si>
  <si>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</si>
  <si>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</si>
  <si>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</si>
  <si>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</si>
  <si>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</si>
  <si>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</si>
  <si>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</si>
  <si>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</si>
  <si>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</si>
  <si>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</si>
  <si>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</si>
  <si>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</si>
  <si>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</si>
  <si>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</si>
  <si>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</si>
  <si>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</si>
  <si>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</si>
  <si>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</si>
  <si>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</si>
  <si>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</si>
  <si>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</si>
  <si>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</si>
  <si>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</si>
  <si>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</si>
  <si>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</si>
  <si>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</si>
  <si>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</si>
  <si>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</si>
  <si>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</si>
  <si>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</si>
  <si>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</si>
  <si>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</si>
  <si>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</si>
  <si>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</si>
  <si>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</si>
  <si>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</si>
  <si>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</si>
  <si>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</si>
  <si>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</si>
  <si>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</si>
  <si>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</si>
  <si>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</si>
  <si>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</si>
  <si>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</si>
  <si>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</si>
  <si>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</si>
  <si>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</si>
  <si>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</si>
  <si>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</si>
  <si>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</si>
  <si>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</si>
  <si>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</si>
  <si>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</si>
  <si>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</si>
  <si>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</si>
  <si>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</si>
  <si>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</si>
  <si>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</si>
  <si>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</si>
  <si>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</si>
  <si>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</si>
  <si>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</si>
  <si>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</si>
  <si>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</si>
  <si>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</si>
  <si>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</si>
  <si>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</si>
  <si>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</si>
  <si>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</si>
  <si>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</si>
  <si>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</si>
  <si>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</si>
  <si>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</si>
  <si>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</si>
  <si>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</si>
  <si>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</si>
  <si>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</si>
  <si>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</si>
  <si>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</si>
  <si>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</si>
  <si>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</si>
  <si>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</si>
  <si>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</si>
  <si>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</si>
  <si>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</si>
  <si>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</si>
  <si>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</si>
  <si>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</si>
  <si>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</si>
  <si>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</si>
  <si>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</si>
  <si>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</si>
  <si>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</si>
  <si>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</si>
  <si>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</si>
  <si>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</si>
  <si>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</si>
  <si>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</si>
  <si>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</si>
  <si>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</si>
  <si>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</si>
  <si>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</si>
  <si>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</si>
  <si>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</si>
  <si>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</si>
  <si>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</si>
  <si>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</si>
  <si>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</si>
  <si>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</si>
  <si>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</si>
  <si>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</si>
  <si>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</si>
  <si>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</si>
  <si>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</si>
  <si>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</si>
  <si>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</si>
  <si>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</si>
  <si>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</si>
  <si>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</si>
  <si>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</si>
  <si>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</si>
  <si>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</si>
  <si>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</si>
  <si>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</si>
  <si>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</si>
  <si>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</si>
  <si>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</si>
  <si>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</si>
  <si>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</si>
  <si>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</si>
  <si>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</si>
  <si>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</si>
  <si>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</si>
  <si>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</si>
  <si>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</si>
  <si>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</si>
  <si>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</si>
  <si>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</si>
  <si>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</si>
  <si>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</si>
  <si>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</si>
  <si>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</si>
  <si>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</si>
  <si>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</si>
  <si>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</si>
  <si>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</si>
  <si>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</si>
  <si>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</si>
  <si>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</si>
  <si>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</si>
  <si>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</si>
  <si>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</si>
  <si>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</si>
  <si>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</si>
  <si>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</si>
  <si>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</si>
  <si>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</si>
  <si>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</si>
  <si>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</si>
  <si>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</si>
  <si>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</si>
  <si>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</si>
  <si>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</si>
  <si>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</si>
  <si>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</si>
  <si>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</si>
  <si>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</si>
  <si>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</si>
  <si>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</si>
  <si>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</si>
  <si>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</si>
  <si>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</si>
  <si>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</si>
  <si>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</si>
  <si>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</si>
  <si>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</si>
  <si>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</si>
  <si>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</si>
  <si>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</si>
  <si>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</si>
  <si>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</si>
  <si>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</si>
  <si>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</si>
  <si>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</si>
  <si>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</si>
  <si>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</si>
  <si>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</si>
  <si>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</si>
  <si>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</si>
  <si>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</si>
  <si>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</si>
  <si>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</si>
  <si>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</si>
  <si>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</si>
  <si>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</si>
  <si>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</si>
  <si>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</si>
  <si>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</si>
  <si>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</si>
  <si>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</si>
  <si>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</si>
  <si>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</si>
  <si>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</si>
  <si>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</si>
  <si>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</si>
  <si>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</si>
  <si>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</si>
  <si>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</si>
  <si>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</si>
  <si>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</si>
  <si>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</si>
  <si>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</si>
  <si>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</si>
  <si>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</si>
  <si>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</si>
  <si>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</si>
  <si>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</si>
  <si>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</si>
  <si>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</si>
  <si>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</si>
  <si>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</si>
  <si>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</si>
  <si>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</si>
  <si>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</si>
  <si>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</si>
  <si>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</si>
  <si>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</si>
  <si>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</si>
  <si>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</si>
  <si>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</si>
  <si>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</si>
  <si>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</si>
  <si>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</si>
  <si>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</si>
  <si>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</si>
  <si>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</si>
  <si>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</si>
  <si>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</si>
  <si>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</si>
  <si>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</si>
  <si>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</si>
  <si>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</si>
  <si>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</si>
  <si>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</si>
  <si>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</si>
  <si>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</si>
  <si>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</si>
  <si>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</si>
  <si>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</si>
  <si>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</si>
  <si>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</si>
  <si>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</si>
  <si>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</si>
  <si>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</si>
  <si>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</si>
  <si>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</si>
  <si>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</si>
  <si>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</si>
  <si>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</si>
  <si>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</si>
  <si>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</si>
  <si>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</si>
  <si>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</si>
  <si>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</si>
  <si>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</si>
  <si>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</si>
  <si>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</si>
  <si>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</si>
  <si>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</si>
  <si>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</si>
  <si>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</si>
  <si>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</si>
  <si>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</si>
  <si>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</si>
  <si>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</si>
  <si>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</si>
  <si>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</si>
  <si>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</si>
  <si>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</si>
  <si>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</si>
  <si>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</si>
  <si>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</si>
  <si>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</si>
  <si>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</si>
  <si>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</si>
  <si>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</si>
  <si>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</si>
  <si>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</si>
  <si>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</si>
  <si>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</si>
  <si>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</si>
  <si>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</si>
  <si>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</si>
  <si>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</si>
  <si>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</si>
  <si>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</si>
  <si>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</si>
  <si>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</si>
  <si>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</si>
  <si>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</si>
  <si>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</si>
  <si>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</si>
  <si>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</si>
  <si>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</si>
  <si>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</si>
  <si>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</si>
  <si>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</si>
  <si>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</si>
  <si>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</si>
  <si>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</si>
  <si>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</si>
  <si>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</si>
  <si>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</si>
  <si>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</si>
  <si>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</si>
  <si>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</si>
  <si>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</si>
  <si>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</si>
  <si>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</si>
  <si>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</si>
  <si>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</si>
  <si>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</si>
  <si>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</si>
  <si>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</si>
  <si>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</si>
  <si>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</si>
  <si>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</si>
  <si>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</si>
  <si>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</si>
  <si>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</si>
  <si>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</si>
  <si>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</si>
  <si>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</si>
  <si>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</si>
  <si>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</si>
  <si>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</si>
  <si>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</si>
  <si>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</si>
  <si>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</si>
  <si>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</si>
  <si>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</si>
  <si>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</si>
  <si>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</si>
  <si>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</si>
  <si>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</si>
  <si>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</si>
  <si>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</si>
  <si>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</si>
  <si>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</si>
  <si>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</si>
  <si>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</si>
  <si>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</si>
  <si>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</si>
  <si>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</si>
  <si>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</si>
  <si>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</si>
  <si>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</si>
  <si>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</si>
  <si>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</si>
  <si>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</si>
  <si>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</si>
  <si>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</si>
  <si>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</si>
  <si>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</si>
  <si>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</si>
  <si>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</si>
  <si>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</si>
  <si>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</si>
  <si>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</si>
  <si>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</si>
  <si>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</si>
  <si>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</si>
  <si>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</si>
  <si>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</si>
  <si>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</si>
  <si>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</si>
  <si>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</si>
  <si>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</si>
  <si>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</si>
  <si>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</si>
  <si>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</si>
  <si>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</si>
  <si>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</si>
  <si>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</si>
  <si>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</si>
  <si>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</si>
  <si>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</si>
  <si>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</si>
  <si>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</si>
  <si>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</si>
  <si>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</si>
  <si>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</si>
  <si>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</si>
  <si>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</si>
  <si>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</si>
  <si>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</si>
  <si>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</si>
  <si>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</si>
  <si>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</si>
  <si>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</si>
  <si>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</si>
  <si>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</si>
  <si>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</si>
  <si>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</si>
  <si>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</si>
  <si>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</si>
  <si>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</si>
  <si>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</si>
  <si>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</si>
  <si>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</si>
  <si>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</si>
  <si>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</si>
  <si>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</si>
  <si>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</si>
  <si>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</si>
  <si>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</si>
  <si>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</si>
  <si>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</si>
  <si>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</si>
  <si>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</si>
  <si>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</si>
  <si>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</si>
  <si>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</si>
  <si>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</si>
  <si>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</si>
  <si>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</si>
  <si>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</si>
  <si>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</si>
  <si>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</si>
  <si>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</si>
  <si>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</si>
  <si>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</si>
  <si>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</si>
  <si>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</si>
  <si>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</si>
  <si>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</si>
  <si>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</si>
  <si>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</si>
  <si>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</si>
  <si>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</si>
  <si>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</si>
  <si>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</si>
  <si>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</si>
  <si>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</si>
  <si>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</si>
  <si>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</si>
  <si>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</si>
  <si>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</si>
  <si>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</si>
  <si>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</si>
  <si>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</si>
  <si>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</si>
  <si>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</si>
  <si>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</si>
  <si>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</si>
  <si>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</si>
  <si>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</si>
  <si>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</si>
  <si>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</si>
  <si>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</si>
  <si>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</si>
  <si>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</si>
  <si>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</si>
  <si>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</si>
  <si>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</si>
  <si>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</si>
  <si>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</si>
  <si>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</si>
  <si>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</si>
  <si>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</si>
  <si>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</si>
  <si>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</si>
  <si>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</si>
  <si>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</si>
  <si>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</si>
  <si>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</si>
  <si>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</si>
  <si>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</si>
  <si>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</si>
  <si>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</si>
  <si>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</si>
  <si>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</si>
  <si>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</si>
  <si>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</si>
  <si>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</si>
  <si>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</si>
  <si>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</si>
  <si>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</si>
  <si>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</si>
  <si>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</si>
  <si>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</si>
  <si>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</si>
  <si>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</si>
  <si>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</si>
  <si>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</si>
  <si>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</si>
  <si>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</si>
  <si>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</si>
  <si>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</si>
  <si>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</si>
  <si>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</si>
  <si>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</si>
  <si>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</si>
  <si>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</si>
  <si>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</si>
  <si>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</si>
  <si>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</si>
  <si>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</si>
  <si>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</si>
  <si>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</si>
  <si>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</si>
  <si>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</si>
  <si>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</si>
  <si>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</si>
  <si>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</si>
  <si>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</si>
  <si>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</si>
  <si>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</si>
  <si>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</si>
  <si>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</si>
  <si>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</si>
  <si>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</si>
  <si>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</si>
  <si>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</si>
  <si>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</si>
  <si>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</si>
  <si>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</si>
  <si>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</si>
  <si>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</si>
  <si>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</si>
  <si>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</si>
  <si>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</si>
  <si>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</si>
  <si>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</si>
  <si>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</si>
  <si>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</si>
  <si>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</si>
  <si>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</si>
  <si>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</si>
  <si>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</si>
  <si>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</si>
  <si>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</si>
  <si>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</si>
  <si>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</si>
  <si>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</si>
  <si>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</si>
  <si>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</si>
  <si>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</si>
  <si>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</si>
  <si>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</si>
  <si>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</si>
  <si>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</si>
  <si>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</si>
  <si>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</si>
  <si>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</si>
  <si>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</si>
  <si>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</si>
  <si>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</si>
  <si>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</si>
  <si>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</si>
  <si>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</si>
  <si>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</si>
  <si>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</si>
  <si>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</si>
  <si>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</si>
  <si>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</si>
  <si>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</si>
  <si>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</si>
  <si>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</si>
  <si>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</si>
  <si>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</si>
  <si>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</si>
  <si>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</si>
  <si>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</si>
  <si>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</si>
  <si>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</si>
  <si>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</si>
  <si>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</si>
  <si>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</si>
  <si>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</si>
  <si>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</si>
  <si>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</si>
  <si>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</si>
  <si>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</si>
  <si>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</si>
  <si>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</si>
  <si>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</si>
  <si>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</si>
  <si>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</si>
  <si>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</si>
  <si>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</si>
  <si>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</si>
  <si>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</si>
  <si>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</si>
  <si>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</si>
  <si>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</si>
  <si>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</si>
  <si>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</si>
  <si>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</si>
  <si>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</si>
  <si>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</si>
  <si>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</si>
  <si>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</si>
  <si>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</si>
  <si>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</si>
  <si>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</si>
  <si>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</si>
  <si>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</si>
  <si>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</si>
  <si>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</si>
  <si>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</si>
  <si>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</si>
  <si>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</si>
  <si>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</si>
  <si>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</si>
  <si>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</si>
  <si>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</si>
  <si>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</si>
  <si>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</si>
  <si>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</si>
  <si>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</si>
  <si>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</si>
  <si>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</si>
  <si>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</si>
  <si>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</si>
  <si>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</si>
  <si>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</si>
  <si>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</si>
  <si>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</si>
  <si>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</si>
  <si>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</si>
  <si>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</si>
  <si>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</si>
  <si>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</si>
  <si>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</si>
  <si>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</si>
  <si>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</si>
  <si>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</si>
  <si>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</si>
  <si>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</si>
  <si>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</si>
  <si>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</si>
  <si>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</si>
  <si>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</si>
  <si>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</si>
  <si>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</si>
  <si>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</si>
  <si>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</si>
  <si>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</si>
  <si>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</si>
  <si>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</si>
  <si>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</si>
  <si>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</si>
  <si>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</si>
  <si>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</si>
  <si>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</si>
  <si>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</si>
  <si>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</si>
  <si>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</si>
  <si>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</si>
  <si>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</si>
  <si>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</si>
  <si>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</si>
  <si>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</si>
  <si>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</si>
  <si>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</si>
  <si>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</si>
  <si>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</si>
  <si>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</si>
  <si>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</si>
  <si>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</si>
  <si>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</si>
  <si>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</si>
  <si>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</si>
  <si>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</si>
  <si>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</si>
  <si>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</si>
  <si>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</si>
  <si>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</si>
  <si>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</si>
  <si>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</si>
  <si>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</si>
  <si>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</si>
  <si>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</si>
  <si>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</si>
  <si>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</si>
  <si>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</si>
  <si>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</si>
  <si>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</si>
  <si>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</si>
  <si>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</si>
  <si>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</si>
  <si>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</si>
  <si>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</si>
  <si>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</si>
  <si>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</si>
  <si>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</si>
  <si>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</si>
  <si>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</si>
  <si>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</si>
  <si>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</si>
  <si>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</si>
  <si>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</si>
  <si>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</si>
  <si>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</si>
  <si>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</si>
  <si>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</si>
  <si>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</si>
  <si>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</si>
  <si>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</si>
  <si>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</si>
  <si>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</si>
  <si>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</si>
  <si>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</si>
  <si>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</si>
  <si>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</si>
  <si>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</si>
  <si>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</si>
  <si>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</si>
  <si>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</si>
  <si>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</si>
  <si>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</si>
  <si>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</si>
  <si>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</si>
  <si>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</si>
  <si>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</si>
  <si>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</si>
  <si>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</si>
  <si>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</si>
  <si>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</si>
  <si>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</si>
  <si>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</si>
  <si>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</si>
  <si>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</si>
  <si>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</si>
  <si>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</si>
  <si>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</si>
  <si>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</si>
  <si>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</si>
  <si>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</si>
  <si>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</si>
  <si>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</si>
  <si>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</si>
  <si>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</si>
  <si>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</si>
  <si>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</si>
  <si>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</si>
  <si>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</si>
  <si>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</si>
  <si>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</si>
  <si>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</si>
  <si>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</si>
  <si>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</si>
  <si>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</si>
  <si>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</si>
  <si>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</si>
  <si>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</si>
  <si>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</si>
  <si>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</si>
  <si>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</si>
  <si>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</si>
  <si>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</si>
  <si>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</si>
  <si>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</si>
  <si>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</si>
  <si>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</si>
  <si>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</si>
  <si>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</si>
  <si>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</si>
  <si>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</si>
  <si>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</si>
  <si>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</si>
  <si>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</si>
  <si>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</si>
  <si>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</si>
  <si>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</si>
  <si>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</si>
  <si>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</si>
  <si>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</si>
  <si>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</si>
  <si>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</si>
  <si>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</si>
  <si>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</si>
  <si>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</si>
  <si>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</si>
  <si>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</si>
  <si>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</si>
  <si>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</si>
  <si>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</si>
  <si>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</si>
  <si>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</si>
  <si>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</si>
  <si>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</si>
  <si>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</si>
  <si>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</si>
  <si>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</si>
  <si>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</si>
  <si>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</si>
  <si>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</si>
  <si>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</si>
  <si>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</si>
  <si>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</si>
  <si>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</si>
  <si>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</si>
  <si>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</si>
  <si>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</si>
  <si>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</si>
  <si>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</si>
  <si>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</si>
  <si>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</si>
  <si>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</si>
  <si>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</si>
  <si>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</si>
  <si>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</si>
  <si>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</si>
  <si>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</si>
  <si>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</si>
  <si>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</si>
  <si>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</si>
  <si>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</si>
  <si>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</si>
  <si>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</si>
  <si>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</si>
  <si>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</si>
  <si>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</si>
  <si>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</si>
  <si>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</si>
  <si>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</si>
  <si>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</si>
  <si>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</si>
  <si>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</si>
  <si>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</si>
  <si>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</si>
  <si>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</si>
  <si>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</si>
  <si>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</si>
  <si>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</si>
  <si>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</si>
  <si>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</si>
  <si>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</si>
  <si>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</si>
  <si>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</si>
  <si>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</si>
  <si>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</si>
  <si>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</si>
  <si>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</si>
  <si>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</si>
  <si>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</si>
  <si>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</si>
  <si>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</si>
  <si>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</si>
  <si>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</si>
  <si>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</si>
  <si>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</si>
  <si>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</si>
  <si>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</si>
  <si>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</si>
  <si>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</si>
  <si>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</si>
  <si>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</si>
  <si>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</si>
  <si>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</si>
  <si>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</si>
  <si>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</si>
  <si>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</si>
  <si>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</si>
  <si>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</si>
  <si>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</si>
  <si>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</si>
  <si>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</si>
  <si>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</si>
  <si>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</si>
  <si>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</si>
  <si>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</si>
  <si>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</si>
  <si>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</si>
  <si>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</si>
  <si>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</si>
  <si>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</si>
  <si>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</si>
  <si>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</si>
  <si>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</si>
  <si>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</si>
  <si>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</si>
  <si>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</si>
  <si>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</si>
  <si>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</si>
  <si>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</si>
  <si>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</si>
  <si>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</si>
  <si>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</si>
  <si>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</si>
  <si>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</si>
  <si>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</si>
  <si>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</si>
  <si>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</si>
  <si>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</si>
  <si>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</si>
  <si>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</si>
  <si>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</si>
  <si>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</si>
  <si>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</si>
  <si>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</si>
  <si>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</si>
  <si>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</si>
  <si>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</si>
  <si>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</si>
  <si>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</si>
  <si>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</si>
  <si>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</si>
  <si>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</si>
  <si>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</si>
  <si>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</si>
  <si>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</si>
  <si>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</si>
  <si>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</si>
  <si>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</si>
  <si>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</si>
  <si>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</si>
  <si>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</si>
  <si>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</si>
  <si>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</si>
  <si>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</si>
  <si>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</si>
  <si>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</si>
  <si>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</si>
  <si>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</si>
  <si>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</si>
  <si>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</si>
  <si>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</si>
  <si>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</si>
  <si>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</si>
  <si>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</si>
  <si>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</si>
  <si>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</si>
  <si>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</si>
  <si>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</si>
  <si>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</si>
  <si>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</si>
  <si>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</si>
  <si>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</si>
  <si>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</si>
  <si>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</si>
  <si>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</si>
  <si>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</si>
  <si>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</si>
  <si>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</si>
  <si>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</si>
  <si>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</si>
  <si>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</si>
  <si>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</si>
  <si>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</si>
  <si>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</si>
  <si>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</si>
  <si>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</si>
  <si>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</si>
  <si>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</si>
  <si>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</si>
  <si>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</si>
  <si>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</si>
  <si>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</si>
  <si>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</si>
  <si>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</si>
  <si>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</si>
  <si>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</si>
  <si>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</si>
  <si>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</si>
  <si>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</si>
  <si>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</si>
  <si>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</si>
  <si>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</si>
  <si>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</si>
  <si>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</si>
  <si>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</si>
  <si>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</si>
  <si>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</si>
  <si>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</si>
  <si>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</si>
  <si>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</si>
  <si>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</si>
  <si>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</si>
  <si>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</si>
  <si>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</si>
  <si>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</si>
  <si>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</si>
  <si>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</si>
  <si>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</si>
  <si>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</si>
  <si>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</si>
  <si>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</si>
  <si>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</si>
  <si>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</si>
  <si>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</si>
  <si>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</si>
  <si>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</si>
  <si>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</si>
  <si>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</si>
  <si>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</si>
  <si>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</si>
  <si>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</si>
  <si>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</si>
  <si>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</si>
  <si>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</si>
  <si>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</si>
  <si>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</si>
  <si>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</si>
  <si>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</si>
  <si>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</si>
  <si>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</si>
  <si>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</si>
  <si>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</si>
  <si>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</si>
  <si>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</si>
  <si>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</si>
  <si>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</si>
  <si>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</si>
  <si>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</si>
  <si>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</si>
  <si>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</si>
  <si>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</si>
  <si>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</si>
  <si>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</si>
  <si>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</si>
  <si>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</si>
  <si>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</si>
  <si>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</si>
  <si>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</si>
  <si>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</si>
  <si>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</si>
  <si>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</si>
  <si>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</si>
  <si>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</si>
  <si>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</si>
  <si>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</si>
  <si>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</si>
  <si>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</si>
  <si>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</si>
  <si>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</si>
  <si>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</si>
  <si>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</si>
  <si>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</si>
  <si>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</si>
  <si>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</si>
  <si>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</si>
  <si>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</si>
  <si>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</si>
  <si>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</si>
  <si>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</si>
  <si>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</si>
  <si>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</si>
  <si>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</si>
  <si>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</si>
  <si>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</si>
  <si>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</si>
  <si>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</si>
  <si>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</si>
  <si>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</si>
  <si>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</si>
  <si>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</si>
  <si>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</si>
  <si>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</si>
  <si>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</si>
  <si>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</si>
  <si>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</si>
  <si>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</si>
  <si>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</si>
  <si>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</si>
  <si>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</si>
  <si>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</si>
  <si>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</si>
  <si>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</si>
  <si>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</si>
  <si>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</si>
  <si>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</si>
  <si>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</si>
  <si>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</si>
  <si>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</si>
  <si>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</si>
  <si>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</si>
  <si>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</si>
  <si>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</si>
  <si>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</si>
  <si>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</si>
  <si>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</si>
  <si>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</si>
  <si>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</si>
  <si>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</si>
  <si>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</si>
  <si>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</si>
  <si>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</si>
  <si>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</si>
  <si>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</si>
  <si>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</si>
  <si>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</si>
  <si>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</si>
  <si>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</si>
  <si>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</si>
  <si>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</si>
  <si>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</si>
  <si>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</si>
  <si>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</si>
  <si>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</si>
  <si>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</si>
  <si>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</si>
  <si>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</si>
  <si>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</si>
  <si>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</si>
  <si>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</si>
  <si>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</si>
  <si>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</si>
  <si>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</si>
  <si>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</si>
  <si>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</si>
  <si>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</si>
  <si>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</si>
  <si>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</si>
  <si>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</si>
  <si>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</si>
  <si>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</si>
  <si>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</si>
  <si>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</si>
  <si>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</si>
  <si>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</si>
  <si>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</si>
  <si>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</si>
  <si>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</si>
  <si>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</si>
  <si>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</si>
  <si>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</si>
  <si>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</si>
  <si>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</si>
  <si>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</si>
  <si>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</si>
  <si>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</si>
  <si>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</si>
  <si>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</si>
  <si>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</si>
  <si>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</si>
  <si>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</si>
  <si>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</si>
  <si>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</si>
  <si>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</si>
  <si>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</si>
  <si>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</si>
  <si>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</si>
  <si>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</si>
  <si>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</si>
  <si>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</si>
  <si>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</si>
  <si>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</si>
  <si>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</si>
  <si>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</si>
  <si>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</si>
  <si>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</si>
  <si>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</si>
  <si>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</si>
  <si>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</si>
  <si>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</si>
  <si>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</si>
  <si>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</si>
  <si>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</si>
  <si>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</si>
  <si>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</si>
  <si>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</si>
  <si>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</si>
  <si>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</si>
  <si>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</si>
  <si>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</si>
  <si>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</si>
  <si>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</si>
  <si>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</si>
  <si>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</si>
  <si>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</si>
  <si>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</si>
  <si>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</si>
  <si>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</si>
  <si>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</si>
  <si>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</si>
  <si>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</si>
  <si>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</si>
  <si>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</si>
  <si>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</si>
  <si>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</si>
  <si>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</si>
  <si>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</si>
  <si>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</si>
  <si>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</si>
  <si>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</si>
  <si>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</si>
  <si>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</si>
  <si>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</si>
  <si>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</si>
  <si>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</si>
  <si>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</si>
  <si>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</si>
  <si>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</si>
  <si>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</si>
  <si>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</si>
  <si>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</si>
  <si>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</si>
  <si>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</si>
  <si>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</si>
  <si>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</si>
  <si>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</si>
  <si>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</si>
  <si>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</si>
  <si>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</si>
  <si>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</si>
  <si>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</si>
  <si>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</si>
  <si>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</si>
  <si>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</si>
  <si>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</si>
  <si>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</si>
  <si>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</si>
  <si>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</si>
  <si>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</si>
  <si>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</si>
  <si>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</si>
  <si>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</si>
  <si>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</si>
  <si>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</si>
  <si>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</si>
  <si>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</si>
  <si>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</si>
  <si>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</si>
  <si>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</si>
  <si>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</si>
  <si>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</si>
  <si>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</si>
  <si>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</si>
  <si>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</si>
  <si>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</si>
  <si>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</si>
  <si>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</si>
  <si>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</si>
  <si>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</si>
  <si>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</si>
  <si>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</si>
  <si>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</si>
  <si>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</si>
  <si>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</si>
  <si>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</si>
  <si>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</si>
  <si>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</si>
  <si>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</si>
  <si>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</si>
  <si>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</si>
  <si>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</si>
  <si>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</si>
  <si>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</si>
  <si>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</si>
  <si>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</si>
  <si>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</si>
  <si>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</si>
  <si>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</si>
  <si>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</si>
  <si>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</si>
  <si>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</si>
  <si>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</si>
  <si>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</si>
  <si>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</si>
  <si>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</si>
  <si>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</si>
  <si>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</si>
  <si>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</si>
  <si>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</si>
  <si>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</si>
  <si>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</si>
  <si>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</si>
  <si>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</si>
  <si>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</si>
  <si>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</si>
  <si>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</si>
  <si>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</si>
  <si>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</si>
  <si>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</si>
  <si>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</si>
  <si>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</si>
  <si>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</si>
  <si>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</si>
  <si>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</si>
  <si>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</si>
  <si>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</si>
  <si>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</si>
  <si>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</si>
  <si>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</si>
  <si>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</si>
  <si>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</si>
  <si>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</si>
  <si>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</si>
  <si>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</si>
  <si>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</si>
  <si>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</si>
  <si>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</si>
  <si>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</si>
  <si>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</si>
  <si>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</si>
  <si>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</si>
  <si>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</si>
  <si>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</si>
  <si>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</si>
  <si>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</si>
  <si>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</si>
  <si>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</si>
  <si>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</si>
  <si>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</si>
  <si>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</si>
  <si>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</si>
  <si>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</si>
  <si>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</si>
  <si>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</si>
  <si>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</si>
  <si>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</si>
  <si>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</si>
  <si>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</si>
  <si>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</si>
  <si>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</si>
  <si>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</si>
  <si>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</si>
  <si>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</si>
  <si>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</si>
  <si>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</si>
  <si>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</si>
  <si>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</si>
  <si>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</si>
  <si>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</si>
  <si>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</si>
  <si>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</si>
  <si>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</si>
  <si>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</si>
  <si>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</si>
  <si>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</si>
  <si>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</si>
  <si>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</si>
  <si>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</si>
  <si>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</si>
  <si>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</si>
  <si>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</si>
  <si>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</si>
  <si>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</si>
  <si>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</si>
  <si>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</si>
  <si>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</si>
  <si>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</si>
  <si>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</si>
  <si>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</si>
  <si>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</si>
  <si>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</si>
  <si>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</si>
  <si>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</si>
  <si>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</si>
  <si>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</si>
  <si>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</si>
  <si>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</si>
  <si>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</si>
  <si>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</si>
  <si>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</si>
  <si>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</si>
  <si>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</si>
  <si>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</si>
  <si>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</si>
  <si>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</si>
  <si>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</si>
  <si>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</si>
  <si>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</si>
  <si>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</si>
  <si>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</si>
  <si>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</si>
  <si>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</si>
  <si>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</si>
  <si>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</si>
  <si>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</si>
  <si>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</si>
  <si>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</si>
  <si>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</si>
  <si>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</si>
  <si>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</si>
  <si>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</si>
  <si>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</si>
  <si>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</si>
  <si>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</si>
  <si>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</si>
  <si>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</si>
  <si>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</si>
  <si>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</si>
  <si>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</si>
  <si>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</si>
  <si>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</si>
  <si>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</si>
  <si>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</si>
  <si>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</si>
  <si>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</si>
  <si>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</si>
  <si>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</si>
  <si>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</si>
  <si>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</si>
  <si>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</si>
  <si>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</si>
  <si>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</si>
  <si>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</si>
  <si>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</si>
  <si>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</si>
  <si>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</si>
  <si>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</si>
  <si>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</si>
  <si>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</si>
  <si>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</si>
  <si>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</si>
  <si>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</si>
  <si>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</si>
  <si>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</si>
  <si>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</si>
  <si>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</si>
  <si>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</si>
  <si>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</si>
  <si>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</si>
  <si>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</si>
  <si>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</si>
  <si>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</si>
  <si>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</si>
  <si>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</si>
  <si>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</si>
  <si>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</si>
  <si>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</si>
  <si>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</si>
  <si>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</si>
  <si>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</si>
  <si>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</si>
  <si>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</si>
  <si>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</si>
  <si>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</si>
  <si>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</si>
  <si>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</si>
  <si>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</si>
  <si>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</si>
  <si>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</si>
  <si>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</si>
  <si>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</si>
  <si>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</si>
  <si>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</si>
  <si>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</si>
  <si>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</si>
  <si>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</si>
  <si>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</si>
  <si>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</si>
  <si>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</si>
  <si>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</si>
  <si>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</si>
  <si>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</si>
  <si>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</si>
  <si>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</si>
  <si>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</si>
  <si>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</si>
  <si>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</si>
  <si>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</si>
  <si>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</si>
  <si>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</si>
  <si>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</si>
  <si>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</si>
  <si>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</si>
  <si>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</si>
  <si>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</si>
  <si>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</si>
  <si>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</si>
  <si>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</si>
  <si>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</si>
  <si>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</si>
  <si>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</si>
  <si>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</si>
  <si>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</si>
  <si>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</si>
  <si>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</si>
  <si>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</si>
  <si>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</si>
  <si>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</si>
  <si>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</si>
  <si>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</si>
  <si>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</si>
  <si>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</si>
  <si>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</si>
  <si>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</si>
  <si>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</si>
  <si>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</si>
  <si>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</si>
  <si>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</si>
  <si>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</si>
  <si>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</si>
  <si>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</si>
  <si>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</si>
  <si>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</si>
  <si>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</si>
  <si>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</si>
  <si>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</si>
  <si>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</si>
  <si>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</si>
  <si>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</si>
  <si>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</si>
  <si>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</si>
  <si>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</si>
  <si>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</si>
  <si>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</si>
  <si>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</si>
  <si>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</si>
  <si>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</si>
  <si>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</si>
  <si>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</si>
  <si>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</si>
  <si>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</si>
  <si>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</si>
  <si>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</si>
  <si>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</si>
  <si>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</si>
  <si>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</si>
  <si>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</si>
  <si>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</si>
  <si>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</si>
  <si>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</si>
  <si>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</si>
  <si>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</si>
  <si>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</si>
  <si>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</si>
  <si>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</si>
  <si>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</si>
  <si>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</si>
  <si>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</si>
  <si>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</si>
  <si>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</si>
  <si>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</si>
  <si>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</si>
  <si>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</si>
  <si>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</si>
  <si>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</si>
  <si>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</si>
  <si>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</si>
  <si>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</si>
  <si>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</si>
  <si>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</si>
  <si>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</si>
  <si>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</si>
  <si>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</si>
  <si>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</si>
  <si>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</si>
  <si>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</si>
  <si>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</si>
  <si>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</si>
  <si>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</si>
  <si>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</si>
  <si>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</si>
  <si>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</si>
  <si>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</si>
  <si>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</si>
  <si>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</si>
  <si>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</si>
  <si>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</si>
  <si>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</si>
  <si>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</si>
  <si>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</si>
  <si>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</si>
  <si>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</si>
  <si>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</si>
  <si>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</si>
  <si>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</si>
  <si>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</si>
  <si>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</si>
  <si>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</si>
  <si>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</si>
  <si>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</si>
  <si>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</si>
  <si>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</si>
  <si>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</si>
  <si>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</si>
  <si>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</si>
  <si>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</si>
  <si>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</si>
  <si>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</si>
  <si>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</si>
  <si>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</si>
  <si>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</si>
  <si>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</si>
  <si>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</si>
  <si>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</si>
  <si>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</si>
  <si>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</si>
  <si>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</si>
  <si>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</si>
  <si>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</si>
  <si>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</si>
  <si>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</si>
  <si>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</si>
  <si>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</si>
  <si>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</si>
  <si>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</si>
  <si>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</si>
  <si>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</si>
  <si>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</si>
  <si>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</si>
  <si>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</si>
  <si>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</si>
  <si>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</si>
  <si>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</si>
  <si>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</si>
  <si>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</si>
  <si>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</si>
  <si>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</si>
  <si>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</si>
  <si>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</si>
  <si>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</si>
  <si>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</si>
  <si>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</si>
  <si>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</si>
  <si>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</si>
  <si>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</si>
  <si>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</si>
  <si>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</si>
  <si>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</si>
  <si>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</si>
  <si>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</si>
  <si>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</si>
  <si>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</si>
  <si>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</si>
  <si>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</si>
  <si>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</si>
  <si>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</si>
  <si>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</si>
  <si>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</si>
  <si>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</si>
  <si>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</si>
  <si>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</si>
  <si>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</si>
  <si>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</si>
  <si>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</si>
  <si>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</si>
  <si>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</si>
  <si>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</si>
  <si>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</si>
  <si>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</si>
  <si>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</si>
  <si>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</si>
  <si>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</si>
  <si>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</si>
  <si>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</si>
  <si>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</si>
  <si>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</si>
  <si>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</si>
  <si>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</si>
  <si>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</si>
  <si>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</si>
  <si>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</si>
  <si>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</si>
  <si>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</si>
  <si>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</si>
  <si>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</si>
  <si>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</si>
  <si>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</si>
  <si>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</si>
  <si>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</si>
  <si>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</si>
  <si>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</si>
  <si>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</si>
  <si>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</si>
  <si>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</si>
  <si>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</si>
  <si>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</si>
  <si>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</si>
  <si>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</si>
  <si>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</si>
  <si>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</si>
  <si>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</si>
  <si>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</si>
  <si>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</si>
  <si>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</si>
  <si>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</si>
  <si>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</si>
  <si>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</si>
  <si>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</si>
  <si>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</si>
  <si>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</si>
  <si>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</si>
  <si>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</si>
  <si>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</si>
  <si>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</si>
  <si>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</si>
  <si>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</si>
  <si>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</si>
  <si>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</si>
  <si>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</si>
  <si>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</si>
  <si>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</si>
  <si>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</si>
  <si>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</si>
  <si>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</si>
  <si>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</si>
  <si>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</si>
  <si>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</si>
  <si>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</si>
  <si>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</si>
  <si>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</si>
  <si>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</si>
  <si>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</si>
  <si>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</si>
  <si>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</si>
  <si>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</si>
  <si>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</si>
  <si>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</si>
  <si>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</si>
  <si>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</si>
  <si>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</si>
  <si>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</si>
  <si>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</si>
  <si>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</si>
  <si>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</si>
  <si>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</si>
  <si>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</si>
  <si>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</si>
  <si>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</si>
  <si>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</si>
  <si>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</si>
  <si>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</si>
  <si>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</si>
  <si>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</si>
  <si>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</si>
  <si>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</si>
  <si>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</si>
  <si>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</si>
  <si>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</si>
  <si>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</si>
  <si>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</si>
  <si>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</si>
  <si>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</si>
  <si>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</si>
  <si>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</si>
  <si>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</si>
  <si>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</si>
  <si>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</si>
  <si>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</si>
  <si>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</si>
  <si>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</si>
  <si>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</si>
  <si>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</si>
  <si>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</si>
  <si>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</si>
  <si>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</si>
  <si>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</si>
  <si>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</si>
  <si>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</si>
  <si>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</si>
  <si>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</si>
  <si>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</si>
  <si>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</si>
  <si>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</si>
  <si>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</si>
  <si>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</si>
  <si>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</si>
  <si>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</si>
  <si>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</si>
  <si>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</si>
  <si>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</si>
  <si>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</si>
  <si>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</si>
  <si>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</si>
  <si>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</si>
  <si>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</si>
  <si>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</si>
  <si>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</si>
  <si>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</si>
  <si>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</si>
  <si>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</si>
  <si>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</si>
  <si>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</si>
  <si>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</si>
  <si>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</si>
  <si>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</si>
  <si>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</si>
  <si>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</si>
  <si>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</si>
  <si>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</si>
  <si>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</si>
  <si>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</si>
  <si>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</si>
  <si>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</si>
  <si>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</si>
  <si>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</si>
  <si>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</si>
  <si>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</si>
  <si>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</si>
  <si>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</si>
  <si>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</si>
  <si>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</si>
  <si>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</si>
  <si>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</si>
  <si>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</si>
  <si>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</si>
  <si>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</si>
  <si>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</si>
  <si>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</si>
  <si>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</si>
  <si>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</si>
  <si>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</si>
  <si>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</si>
  <si>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</si>
  <si>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</si>
  <si>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</si>
  <si>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</si>
  <si>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</si>
  <si>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</si>
  <si>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</si>
  <si>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</si>
  <si>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</si>
  <si>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</si>
  <si>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</si>
  <si>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</si>
  <si>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</si>
  <si>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</si>
  <si>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</si>
  <si>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</si>
  <si>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</si>
  <si>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</si>
  <si>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</si>
  <si>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</si>
  <si>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</si>
  <si>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</si>
  <si>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</si>
  <si>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</si>
  <si>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</si>
  <si>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</si>
  <si>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</si>
  <si>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</si>
  <si>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</si>
  <si>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</si>
  <si>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</si>
  <si>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</si>
  <si>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</si>
  <si>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</si>
  <si>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</si>
  <si>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</si>
  <si>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</si>
  <si>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</si>
  <si>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</si>
  <si>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</si>
  <si>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</si>
  <si>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</si>
  <si>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</si>
  <si>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</si>
  <si>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</si>
  <si>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</si>
  <si>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</si>
  <si>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</si>
  <si>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</si>
  <si>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</si>
  <si>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</si>
  <si>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</si>
  <si>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</si>
  <si>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</si>
  <si>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</si>
  <si>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</si>
  <si>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</si>
  <si>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</si>
  <si>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</si>
  <si>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</si>
  <si>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</si>
  <si>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</si>
  <si>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</si>
  <si>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</si>
  <si>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</si>
  <si>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</si>
  <si>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</si>
  <si>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</si>
  <si>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</si>
  <si>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</si>
  <si>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</si>
  <si>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</si>
  <si>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</si>
  <si>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</si>
  <si>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</si>
  <si>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</si>
  <si>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</si>
  <si>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</si>
  <si>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</si>
  <si>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</si>
  <si>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</si>
  <si>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</si>
  <si>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</si>
  <si>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</si>
  <si>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</si>
  <si>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</si>
  <si>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</si>
  <si>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</si>
  <si>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</si>
  <si>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</si>
  <si>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</si>
  <si>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</si>
  <si>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</si>
  <si>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</si>
  <si>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</si>
  <si>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</si>
  <si>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</si>
  <si>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</si>
  <si>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</si>
  <si>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</si>
  <si>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</si>
  <si>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</si>
  <si>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</si>
  <si>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</si>
  <si>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</si>
  <si>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</si>
  <si>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</si>
  <si>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</si>
  <si>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</si>
  <si>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</si>
  <si>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</si>
  <si>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</si>
  <si>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</si>
  <si>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</si>
  <si>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</si>
  <si>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</si>
  <si>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</si>
  <si>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</si>
  <si>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</si>
  <si>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</si>
  <si>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</si>
  <si>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</si>
  <si>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</si>
  <si>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</si>
  <si>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</si>
  <si>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</si>
  <si>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</si>
  <si>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</si>
  <si>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</si>
  <si>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</si>
  <si>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</si>
  <si>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</si>
  <si>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</si>
  <si>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</si>
  <si>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</si>
  <si>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</si>
  <si>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</si>
  <si>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</si>
  <si>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</si>
  <si>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</si>
  <si>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</si>
  <si>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</si>
  <si>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</si>
  <si>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</si>
  <si>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</si>
  <si>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</si>
  <si>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</si>
  <si>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</si>
  <si>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</si>
  <si>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</si>
  <si>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</si>
  <si>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</si>
  <si>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</si>
  <si>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</si>
  <si>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</si>
  <si>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</si>
  <si>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</si>
  <si>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</si>
  <si>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</si>
  <si>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</si>
  <si>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</si>
  <si>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</si>
  <si>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</si>
  <si>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</si>
  <si>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</si>
  <si>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</si>
  <si>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</si>
  <si>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</si>
  <si>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</si>
  <si>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</si>
  <si>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</si>
  <si>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</si>
  <si>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</si>
  <si>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</si>
  <si>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</si>
  <si>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</si>
  <si>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</si>
  <si>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</si>
  <si>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</si>
  <si>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</si>
  <si>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</si>
  <si>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</si>
  <si>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</si>
  <si>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</si>
  <si>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</si>
  <si>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</si>
  <si>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</si>
  <si>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</si>
  <si>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</si>
  <si>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</si>
  <si>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</si>
  <si>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</si>
  <si>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</si>
  <si>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</si>
  <si>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</si>
  <si>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</si>
  <si>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</si>
  <si>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</si>
  <si>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</si>
  <si>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</si>
  <si>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</si>
  <si>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</si>
  <si>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</si>
  <si>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</si>
  <si>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</si>
  <si>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</si>
  <si>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</si>
  <si>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</si>
  <si>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</si>
  <si>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</si>
  <si>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</si>
  <si>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</si>
  <si>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</si>
  <si>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</si>
  <si>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</si>
  <si>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</si>
  <si>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</si>
  <si>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</si>
  <si>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</si>
  <si>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</si>
  <si>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</si>
  <si>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</si>
  <si>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</si>
  <si>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</si>
  <si>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</si>
  <si>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</si>
  <si>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</si>
  <si>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</si>
  <si>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</si>
  <si>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</si>
  <si>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</si>
  <si>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</si>
  <si>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</si>
  <si>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</si>
  <si>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</si>
  <si>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</si>
  <si>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</si>
  <si>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</si>
  <si>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</si>
  <si>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</si>
  <si>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</si>
  <si>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</si>
  <si>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</si>
  <si>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</si>
  <si>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</si>
  <si>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</si>
  <si>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</si>
  <si>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</si>
  <si>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</si>
  <si>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</si>
  <si>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</si>
  <si>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</si>
  <si>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</si>
  <si>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</si>
  <si>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</si>
  <si>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</si>
  <si>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</si>
  <si>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</si>
  <si>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</si>
  <si>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</si>
  <si>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</si>
  <si>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</si>
  <si>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</si>
  <si>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</si>
  <si>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</si>
  <si>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</si>
  <si>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</si>
  <si>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</si>
  <si>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</si>
  <si>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</si>
  <si>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</si>
  <si>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</si>
  <si>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</si>
  <si>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</si>
  <si>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</si>
  <si>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</si>
  <si>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</si>
  <si>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</si>
  <si>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</si>
  <si>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</si>
  <si>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</si>
  <si>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</si>
  <si>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</si>
  <si>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</si>
  <si>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</si>
  <si>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</si>
  <si>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</si>
  <si>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</si>
  <si>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</si>
  <si>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</si>
  <si>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</si>
  <si>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</si>
  <si>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</si>
  <si>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</si>
  <si>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</si>
  <si>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</si>
  <si>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</si>
  <si>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</si>
  <si>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</si>
  <si>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</si>
  <si>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</si>
  <si>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</si>
  <si>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</si>
  <si>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</si>
  <si>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</si>
  <si>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</si>
  <si>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</si>
  <si>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</si>
  <si>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</si>
  <si>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</si>
  <si>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</si>
  <si>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</si>
  <si>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</si>
  <si>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</si>
  <si>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</si>
  <si>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</si>
  <si>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</si>
  <si>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</si>
  <si>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</si>
  <si>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</si>
  <si>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</si>
  <si>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</si>
  <si>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</si>
  <si>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</si>
  <si>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</si>
  <si>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</si>
  <si>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</si>
  <si>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</si>
  <si>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</si>
  <si>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</si>
  <si>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</si>
  <si>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</si>
  <si>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</si>
  <si>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</si>
  <si>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</si>
  <si>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</si>
  <si>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</si>
  <si>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</si>
  <si>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</si>
  <si>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</si>
  <si>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</si>
  <si>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</si>
  <si>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</si>
  <si>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</si>
  <si>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</si>
  <si>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</si>
  <si>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</si>
  <si>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</si>
  <si>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</si>
  <si>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</si>
  <si>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</si>
  <si>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</si>
  <si>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</si>
  <si>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</si>
  <si>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</si>
  <si>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</si>
  <si>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</si>
  <si>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</si>
  <si>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</si>
  <si>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</si>
  <si>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</si>
  <si>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</si>
  <si>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</si>
  <si>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</si>
  <si>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</si>
  <si>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</si>
  <si>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</si>
  <si>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</si>
  <si>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</si>
  <si>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</si>
  <si>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</si>
  <si>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</si>
  <si>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</si>
  <si>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</si>
  <si>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</si>
  <si>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</si>
  <si>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</si>
  <si>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</si>
  <si>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</si>
  <si>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</si>
  <si>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</si>
  <si>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</si>
  <si>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</si>
  <si>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</si>
  <si>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</si>
  <si>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</si>
  <si>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</si>
  <si>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</si>
  <si>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</si>
  <si>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</si>
  <si>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</si>
  <si>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</si>
  <si>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</si>
  <si>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</si>
  <si>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</si>
  <si>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</si>
  <si>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</si>
  <si>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</si>
  <si>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</si>
  <si>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</si>
  <si>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</si>
  <si>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</si>
  <si>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</si>
  <si>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</si>
  <si>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</si>
  <si>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</si>
  <si>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</si>
  <si>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</si>
  <si>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</si>
  <si>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</si>
  <si>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</si>
  <si>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</si>
  <si>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</si>
  <si>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</si>
  <si>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</si>
  <si>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</si>
  <si>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</si>
  <si>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</si>
  <si>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</si>
  <si>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</si>
  <si>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</si>
  <si>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</si>
  <si>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</si>
  <si>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</si>
  <si>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</si>
  <si>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</si>
  <si>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</si>
  <si>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</si>
  <si>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</si>
  <si>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</si>
  <si>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</si>
  <si>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</si>
  <si>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</si>
  <si>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</si>
  <si>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</si>
  <si>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</si>
  <si>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</si>
  <si>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</si>
  <si>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</si>
  <si>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</si>
  <si>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</si>
  <si>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</si>
  <si>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</si>
  <si>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</si>
  <si>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</si>
  <si>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</si>
  <si>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</si>
  <si>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</si>
  <si>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</si>
  <si>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</si>
  <si>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</si>
  <si>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</si>
  <si>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</si>
  <si>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</si>
  <si>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</si>
  <si>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</si>
  <si>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</si>
  <si>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</si>
  <si>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</si>
  <si>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</si>
  <si>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</si>
  <si>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</si>
  <si>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</si>
  <si>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</si>
  <si>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</si>
  <si>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</si>
  <si>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</si>
  <si>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</si>
  <si>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</si>
  <si>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</si>
  <si>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</si>
  <si>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</si>
  <si>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</si>
  <si>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</si>
  <si>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</si>
  <si>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</si>
  <si>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</si>
  <si>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</si>
  <si>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</si>
  <si>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</si>
  <si>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</si>
  <si>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</si>
  <si>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</si>
  <si>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</si>
  <si>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</si>
  <si>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</si>
  <si>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</si>
  <si>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</si>
  <si>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</si>
  <si>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</si>
  <si>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</si>
  <si>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</si>
  <si>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</si>
  <si>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</si>
  <si>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</si>
  <si>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</si>
  <si>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</si>
  <si>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</si>
  <si>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</si>
  <si>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</si>
  <si>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</si>
  <si>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</si>
  <si>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</si>
  <si>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</si>
  <si>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</si>
  <si>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</si>
  <si>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</si>
  <si>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</si>
  <si>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</si>
  <si>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</si>
  <si>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</si>
  <si>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</si>
  <si>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</si>
  <si>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</si>
  <si>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</si>
  <si>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</si>
  <si>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</si>
  <si>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</si>
  <si>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</si>
  <si>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</si>
  <si>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</si>
  <si>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</si>
  <si>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</si>
  <si>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</si>
  <si>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</si>
  <si>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</si>
  <si>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</si>
  <si>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</si>
  <si>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</si>
  <si>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</si>
  <si>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</si>
  <si>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</si>
  <si>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</si>
  <si>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</si>
  <si>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</si>
  <si>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</si>
  <si>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</si>
  <si>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</si>
  <si>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</si>
  <si>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</si>
  <si>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</si>
  <si>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</si>
  <si>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</si>
  <si>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</si>
  <si>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</si>
  <si>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</si>
  <si>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</si>
  <si>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</si>
  <si>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</si>
  <si>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</si>
  <si>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</si>
  <si>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</si>
  <si>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</si>
  <si>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</si>
  <si>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</si>
  <si>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</si>
  <si>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</si>
  <si>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</si>
  <si>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</si>
  <si>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</si>
  <si>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</si>
  <si>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</si>
  <si>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</si>
  <si>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</si>
  <si>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</si>
  <si>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</si>
  <si>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</si>
  <si>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</si>
  <si>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</si>
  <si>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</si>
  <si>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</si>
  <si>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</si>
  <si>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</si>
  <si>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</si>
  <si>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</si>
  <si>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</si>
  <si>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</si>
  <si>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</si>
  <si>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</si>
  <si>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</si>
  <si>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</si>
  <si>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</si>
  <si>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</si>
  <si>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</si>
  <si>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</si>
  <si>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</si>
  <si>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</si>
  <si>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</si>
  <si>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</si>
  <si>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</si>
  <si>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</si>
  <si>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</si>
  <si>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</si>
  <si>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</si>
  <si>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</si>
  <si>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</si>
  <si>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</si>
  <si>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</si>
  <si>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</si>
  <si>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</si>
  <si>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</si>
  <si>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</si>
  <si>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</si>
  <si>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</si>
  <si>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</si>
  <si>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</si>
  <si>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</si>
  <si>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</si>
  <si>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</si>
  <si>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</si>
  <si>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</si>
  <si>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</si>
  <si>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</si>
  <si>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</si>
  <si>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</si>
  <si>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</si>
  <si>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</si>
  <si>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</si>
  <si>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</si>
  <si>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</si>
  <si>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</si>
  <si>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</si>
  <si>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</si>
  <si>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</si>
  <si>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</si>
  <si>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</si>
  <si>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</si>
  <si>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</si>
  <si>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</si>
  <si>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</si>
  <si>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</si>
  <si>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</si>
  <si>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</si>
  <si>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</si>
  <si>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</si>
  <si>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</si>
  <si>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</si>
  <si>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</si>
  <si>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</si>
  <si>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</si>
  <si>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</si>
  <si>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</si>
  <si>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</si>
  <si>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</si>
  <si>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</si>
  <si>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</si>
  <si>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</si>
  <si>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</si>
  <si>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</si>
  <si>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</si>
  <si>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</si>
  <si>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</si>
  <si>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</si>
  <si>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</si>
  <si>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</si>
  <si>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</si>
  <si>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</si>
  <si>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</si>
  <si>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</si>
  <si>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</si>
  <si>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</si>
  <si>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</si>
  <si>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</si>
  <si>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</si>
  <si>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</si>
  <si>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</si>
  <si>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</si>
  <si>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</si>
  <si>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</si>
  <si>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</si>
  <si>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</si>
  <si>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</si>
  <si>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</si>
  <si>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</si>
  <si>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</si>
  <si>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</si>
  <si>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</si>
  <si>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</si>
  <si>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</si>
  <si>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</si>
  <si>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</si>
  <si>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</si>
  <si>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</si>
  <si>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</si>
  <si>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</si>
  <si>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</si>
  <si>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</si>
  <si>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</si>
  <si>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</si>
  <si>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</si>
  <si>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</si>
  <si>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</si>
  <si>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</si>
  <si>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</si>
  <si>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</si>
  <si>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</si>
  <si>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</si>
  <si>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</si>
  <si>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</si>
  <si>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</si>
  <si>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</si>
  <si>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</si>
  <si>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</si>
  <si>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</si>
  <si>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</si>
  <si>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</si>
  <si>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</si>
  <si>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</si>
  <si>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</si>
  <si>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</si>
  <si>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</si>
  <si>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</si>
  <si>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</si>
  <si>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</si>
  <si>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</si>
  <si>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</si>
  <si>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</si>
  <si>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</si>
  <si>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</si>
  <si>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</si>
  <si>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</si>
  <si>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</si>
  <si>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</si>
  <si>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</si>
  <si>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</si>
  <si>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</si>
  <si>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</si>
  <si>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</si>
  <si>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</si>
  <si>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</si>
  <si>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</si>
  <si>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</si>
  <si>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</si>
  <si>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</si>
  <si>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</si>
  <si>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</si>
  <si>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</si>
  <si>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</si>
  <si>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</si>
  <si>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</si>
  <si>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</si>
  <si>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</si>
  <si>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</si>
  <si>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</si>
  <si>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</si>
  <si>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</si>
  <si>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</si>
  <si>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</si>
  <si>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</si>
  <si>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</si>
  <si>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</si>
  <si>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</si>
  <si>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</si>
  <si>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</si>
  <si>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</si>
  <si>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</si>
  <si>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</si>
  <si>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</si>
  <si>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</si>
  <si>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</si>
  <si>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</si>
  <si>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</si>
  <si>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</si>
  <si>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</si>
  <si>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</si>
  <si>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</si>
  <si>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</si>
  <si>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</si>
  <si>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</si>
  <si>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</si>
  <si>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</si>
  <si>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</si>
  <si>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</si>
  <si>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</si>
  <si>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</si>
  <si>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</si>
  <si>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</si>
  <si>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</si>
  <si>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</si>
  <si>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</si>
  <si>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</si>
  <si>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</si>
  <si>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</si>
  <si>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</si>
  <si>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</si>
  <si>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</si>
  <si>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</si>
  <si>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</si>
  <si>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</si>
  <si>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</si>
  <si>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</si>
  <si>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</si>
  <si>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</si>
  <si>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</si>
  <si>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</si>
  <si>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</si>
  <si>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</si>
  <si>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</si>
  <si>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</si>
  <si>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</si>
  <si>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</si>
  <si>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</si>
  <si>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</si>
  <si>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</si>
  <si>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</si>
  <si>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</si>
  <si>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</si>
  <si>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</si>
  <si>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</si>
  <si>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</si>
  <si>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</si>
  <si>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</si>
  <si>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</si>
  <si>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</si>
  <si>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</si>
  <si>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</si>
  <si>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</si>
  <si>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</si>
  <si>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</si>
  <si>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</si>
  <si>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</si>
  <si>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</si>
  <si>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</si>
  <si>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</si>
  <si>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</si>
  <si>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</si>
  <si>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</si>
  <si>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</si>
  <si>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</si>
  <si>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</si>
  <si>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</si>
  <si>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</si>
  <si>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</si>
  <si>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</si>
  <si>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</si>
  <si>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</si>
  <si>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</si>
  <si>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</si>
  <si>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</si>
  <si>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</si>
  <si>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</si>
  <si>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</si>
  <si>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</si>
  <si>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</si>
  <si>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</si>
  <si>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</si>
  <si>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</si>
  <si>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</si>
  <si>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</si>
  <si>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</si>
  <si>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</si>
  <si>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</si>
  <si>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</si>
  <si>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</si>
  <si>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</si>
  <si>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</si>
  <si>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</si>
  <si>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</si>
  <si>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</si>
  <si>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</si>
  <si>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</si>
  <si>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</si>
  <si>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</si>
  <si>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</si>
  <si>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</si>
  <si>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</si>
  <si>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</si>
  <si>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</si>
  <si>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</si>
  <si>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</si>
  <si>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</si>
  <si>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</si>
  <si>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</si>
  <si>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</si>
  <si>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</si>
  <si>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</si>
  <si>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</si>
  <si>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</si>
  <si>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</si>
  <si>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</si>
  <si>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</si>
  <si>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</si>
  <si>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</si>
  <si>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</si>
  <si>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</si>
  <si>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</si>
  <si>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</si>
  <si>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</si>
  <si>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</si>
  <si>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</si>
  <si>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</si>
  <si>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</si>
  <si>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</si>
  <si>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</si>
  <si>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</si>
  <si>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</si>
  <si>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</si>
  <si>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</si>
  <si>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</si>
  <si>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</si>
  <si>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</si>
  <si>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</si>
  <si>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</si>
  <si>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</si>
  <si>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</si>
  <si>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</si>
  <si>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</si>
  <si>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</si>
  <si>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</si>
  <si>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</si>
  <si>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</si>
  <si>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</si>
  <si>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</si>
  <si>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</si>
  <si>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</si>
  <si>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</si>
  <si>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</si>
  <si>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</si>
  <si>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</si>
  <si>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</si>
  <si>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</si>
  <si>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</si>
  <si>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</si>
  <si>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</si>
  <si>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</si>
  <si>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</si>
  <si>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</si>
  <si>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</si>
  <si>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</si>
  <si>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</si>
  <si>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</si>
  <si>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</si>
  <si>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</si>
  <si>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</si>
  <si>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</si>
  <si>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</si>
  <si>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</si>
  <si>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</si>
  <si>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</si>
  <si>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</si>
  <si>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</si>
  <si>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</si>
  <si>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</si>
  <si>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</si>
  <si>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</si>
  <si>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</si>
  <si>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</si>
  <si>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</si>
  <si>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</si>
  <si>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are ignored. The web app will look for an equals sign in Units to choose the selector  input control.</t>
  </si>
  <si>
    <t>Data Center Load Growth Assumption</t>
  </si>
  <si>
    <t>DCLGA Data Center Load Growth Assumption</t>
  </si>
  <si>
    <t>1=Low,0=Medium,2=High</t>
  </si>
  <si>
    <t>label. For instance, "1=Low,0=Medium,2=High". List the options in the order you want them to</t>
  </si>
  <si>
    <t>appear in the policy editor panel. The Min Slider Value, Max Slider Value, and Slider Step Size</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</si>
  <si>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</si>
  <si>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Behind the Meter Gas</t>
  </si>
  <si>
    <t>db3a79</t>
  </si>
  <si>
    <t>219-58-121</t>
  </si>
  <si>
    <t>216-181-255</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</si>
  <si>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</si>
  <si>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</si>
  <si>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</si>
  <si>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</si>
  <si>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</si>
  <si>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</si>
  <si>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</si>
  <si>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</si>
  <si>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Industry Emissions by Pollutant in MMT[N2O]; Output Total Industry Emissions by Pollutant in MMT[F gases]; Output Total Industry Emissions by Pollutant in MMT[CH4]; Output Total Industry Emissions by Pollutant in MMT[CO2]</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</si>
  <si>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</si>
  <si>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</si>
  <si>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</si>
  <si>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Other Distributed Sources</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</si>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</sst>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5">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rgb="FFDB3A7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1">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0" fillId="104" borderId="0" xfId="0" applyFill="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99"/>
      <color rgb="FFDB3A79"/>
      <color rgb="FFFA8072"/>
      <color rgb="FFD8B5FF"/>
      <color rgb="FF808080"/>
      <color rgb="FFFFFF99"/>
      <color rgb="FF006699"/>
      <color rgb="FF0099CC"/>
      <color rgb="FFE5FFCC"/>
      <color rgb="FFB49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opLeftCell="A29" workbookViewId="0">
      <selection activeCell="A59" sqref="A59"/>
    </sheetView>
  </sheetViews>
  <sheetFormatPr defaultColWidth="8.85546875" defaultRowHeight="15" x14ac:dyDescent="0.25"/>
  <cols>
    <col min="1" max="1" width="28.42578125" customWidth="1"/>
    <col min="2" max="2" width="24.42578125" customWidth="1"/>
  </cols>
  <sheetData>
    <row r="1" spans="1:2" x14ac:dyDescent="0.25">
      <c r="A1" s="6"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8" t="s">
        <v>2757</v>
      </c>
    </row>
    <row r="11" spans="1:2" x14ac:dyDescent="0.25">
      <c r="A11" s="38"/>
    </row>
    <row r="12" spans="1:2" x14ac:dyDescent="0.25">
      <c r="A12" t="s">
        <v>108</v>
      </c>
    </row>
    <row r="13" spans="1:2" x14ac:dyDescent="0.25">
      <c r="A13" t="s">
        <v>109</v>
      </c>
    </row>
    <row r="14" spans="1:2" x14ac:dyDescent="0.25">
      <c r="A14" t="s">
        <v>110</v>
      </c>
    </row>
    <row r="16" spans="1:2" x14ac:dyDescent="0.25">
      <c r="A16" s="39" t="s">
        <v>2843</v>
      </c>
      <c r="B16" s="152"/>
    </row>
    <row r="17" spans="1:3" x14ac:dyDescent="0.25">
      <c r="A17" t="s">
        <v>2826</v>
      </c>
      <c r="B17" s="17">
        <f>MAX(PolicyLevers!H:H)</f>
        <v>2798</v>
      </c>
    </row>
    <row r="18" spans="1:3" x14ac:dyDescent="0.25">
      <c r="A18" t="s">
        <v>2842</v>
      </c>
      <c r="B18" s="17"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2962</v>
      </c>
      <c r="B19" s="17"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39" t="s">
        <v>3195</v>
      </c>
      <c r="B21" s="152"/>
    </row>
    <row r="22" spans="1:3" x14ac:dyDescent="0.25">
      <c r="A22" t="s">
        <v>3189</v>
      </c>
    </row>
    <row r="23" spans="1:3" x14ac:dyDescent="0.25">
      <c r="A23" t="s">
        <v>3190</v>
      </c>
    </row>
    <row r="24" spans="1:3" x14ac:dyDescent="0.25">
      <c r="A24" t="s">
        <v>3191</v>
      </c>
    </row>
    <row r="25" spans="1:3" x14ac:dyDescent="0.25">
      <c r="A25" t="s">
        <v>3192</v>
      </c>
    </row>
    <row r="27" spans="1:3" x14ac:dyDescent="0.25">
      <c r="A27" s="39" t="s">
        <v>3193</v>
      </c>
      <c r="B27" s="152"/>
      <c r="C27" s="152"/>
    </row>
    <row r="28" spans="1:3" x14ac:dyDescent="0.25">
      <c r="A28" t="s">
        <v>2836</v>
      </c>
    </row>
    <row r="29" spans="1:3" x14ac:dyDescent="0.25">
      <c r="A29" t="s">
        <v>2822</v>
      </c>
    </row>
    <row r="30" spans="1:3" x14ac:dyDescent="0.25">
      <c r="A30" t="s">
        <v>2823</v>
      </c>
    </row>
    <row r="31" spans="1:3" x14ac:dyDescent="0.25">
      <c r="A31" t="s">
        <v>2824</v>
      </c>
    </row>
    <row r="32" spans="1:3" x14ac:dyDescent="0.25">
      <c r="A32" t="s">
        <v>2825</v>
      </c>
    </row>
    <row r="34" spans="1:2" x14ac:dyDescent="0.25">
      <c r="A34" t="s">
        <v>2837</v>
      </c>
    </row>
    <row r="35" spans="1:2" x14ac:dyDescent="0.25">
      <c r="A35" t="s">
        <v>2820</v>
      </c>
    </row>
    <row r="36" spans="1:2" x14ac:dyDescent="0.25">
      <c r="A36" t="s">
        <v>2821</v>
      </c>
    </row>
    <row r="38" spans="1:2" x14ac:dyDescent="0.25">
      <c r="A38" t="s">
        <v>2838</v>
      </c>
    </row>
    <row r="39" spans="1:2" x14ac:dyDescent="0.25">
      <c r="A39" t="s">
        <v>2827</v>
      </c>
    </row>
    <row r="40" spans="1:2" x14ac:dyDescent="0.25">
      <c r="A40" t="s">
        <v>2828</v>
      </c>
    </row>
    <row r="42" spans="1:2" x14ac:dyDescent="0.25">
      <c r="A42" t="s">
        <v>2839</v>
      </c>
    </row>
    <row r="43" spans="1:2" x14ac:dyDescent="0.25">
      <c r="A43" t="s">
        <v>2829</v>
      </c>
    </row>
    <row r="44" spans="1:2" x14ac:dyDescent="0.25">
      <c r="A44" t="s">
        <v>2830</v>
      </c>
    </row>
    <row r="46" spans="1:2" x14ac:dyDescent="0.25">
      <c r="A46" s="39" t="s">
        <v>3194</v>
      </c>
      <c r="B46" s="152"/>
    </row>
    <row r="47" spans="1:2" x14ac:dyDescent="0.25">
      <c r="A47" t="s">
        <v>2831</v>
      </c>
    </row>
    <row r="48" spans="1:2" x14ac:dyDescent="0.25">
      <c r="A48" t="s">
        <v>2832</v>
      </c>
    </row>
    <row r="50" spans="1:1" x14ac:dyDescent="0.25">
      <c r="A50" t="s">
        <v>2833</v>
      </c>
    </row>
    <row r="51" spans="1:1" x14ac:dyDescent="0.25">
      <c r="A51" t="s">
        <v>2840</v>
      </c>
    </row>
    <row r="52" spans="1:1" x14ac:dyDescent="0.25">
      <c r="A52" t="s">
        <v>2834</v>
      </c>
    </row>
    <row r="53" spans="1:1" x14ac:dyDescent="0.25">
      <c r="A53" t="s">
        <v>2835</v>
      </c>
    </row>
    <row r="55" spans="1:1" x14ac:dyDescent="0.25">
      <c r="A55" t="s">
        <v>4028</v>
      </c>
    </row>
    <row r="56" spans="1:1" x14ac:dyDescent="0.25">
      <c r="A56" t="s">
        <v>4029</v>
      </c>
    </row>
    <row r="57" spans="1:1" x14ac:dyDescent="0.25">
      <c r="A57" t="s">
        <v>4034</v>
      </c>
    </row>
    <row r="58" spans="1:1" x14ac:dyDescent="0.25">
      <c r="A58" t="s">
        <v>4035</v>
      </c>
    </row>
    <row r="59" spans="1:1" x14ac:dyDescent="0.25">
      <c r="A59" t="s">
        <v>4030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A110" zoomScale="70" zoomScaleNormal="70" workbookViewId="0">
      <selection activeCell="J130" sqref="J130"/>
    </sheetView>
  </sheetViews>
  <sheetFormatPr defaultColWidth="8.85546875" defaultRowHeight="15" x14ac:dyDescent="0.25"/>
  <cols>
    <col min="1" max="1" width="20.140625" customWidth="1"/>
    <col min="2" max="2" width="41.28515625" customWidth="1"/>
    <col min="3" max="3" width="45.42578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52" customWidth="1"/>
    <col min="14" max="14" width="67.42578125" customWidth="1"/>
  </cols>
  <sheetData>
    <row r="1" spans="1:14" x14ac:dyDescent="0.25">
      <c r="A1" s="6" t="s">
        <v>3170</v>
      </c>
      <c r="M1"/>
    </row>
    <row r="2" spans="1:14" x14ac:dyDescent="0.25">
      <c r="A2" s="13" t="s">
        <v>3171</v>
      </c>
      <c r="M2"/>
    </row>
    <row r="3" spans="1:14" x14ac:dyDescent="0.25">
      <c r="A3" s="345" t="s">
        <v>3</v>
      </c>
      <c r="B3" s="345" t="s">
        <v>0</v>
      </c>
      <c r="C3" s="345" t="s">
        <v>1</v>
      </c>
      <c r="D3" s="346" t="s">
        <v>342</v>
      </c>
      <c r="E3" s="345" t="s">
        <v>2259</v>
      </c>
      <c r="F3" s="347" t="s">
        <v>69</v>
      </c>
      <c r="G3" s="347" t="s">
        <v>70</v>
      </c>
      <c r="H3" s="347" t="s">
        <v>81</v>
      </c>
      <c r="I3" s="345" t="s">
        <v>28</v>
      </c>
      <c r="J3" s="345" t="s">
        <v>2</v>
      </c>
      <c r="K3" s="345" t="s">
        <v>439</v>
      </c>
      <c r="L3" s="345" t="s">
        <v>188</v>
      </c>
      <c r="M3" s="348" t="s">
        <v>143</v>
      </c>
      <c r="N3" s="349" t="s">
        <v>144</v>
      </c>
    </row>
    <row r="4" spans="1:14" x14ac:dyDescent="0.25">
      <c r="A4" s="291" t="s">
        <v>4</v>
      </c>
      <c r="B4" s="291" t="s">
        <v>2385</v>
      </c>
      <c r="C4" t="s">
        <v>2380</v>
      </c>
      <c r="D4" s="291" t="s">
        <v>2379</v>
      </c>
      <c r="E4" s="291" t="s">
        <v>2381</v>
      </c>
      <c r="F4" s="350">
        <v>0</v>
      </c>
      <c r="G4" s="350">
        <v>1</v>
      </c>
      <c r="H4" s="350">
        <v>0.02</v>
      </c>
      <c r="I4" s="291" t="s">
        <v>2382</v>
      </c>
      <c r="J4" s="335" t="s">
        <v>3431</v>
      </c>
      <c r="K4" s="351" t="s">
        <v>2384</v>
      </c>
      <c r="L4" s="291" t="s">
        <v>2383</v>
      </c>
    </row>
    <row r="5" spans="1:14" x14ac:dyDescent="0.25">
      <c r="A5" s="291" t="s">
        <v>4</v>
      </c>
      <c r="B5" s="291" t="s">
        <v>2450</v>
      </c>
      <c r="C5" t="s">
        <v>3438</v>
      </c>
      <c r="D5" s="291" t="s">
        <v>2451</v>
      </c>
      <c r="E5" s="291" t="s">
        <v>2452</v>
      </c>
      <c r="F5" s="353">
        <v>-1</v>
      </c>
      <c r="G5" s="353">
        <v>3</v>
      </c>
      <c r="H5" s="353">
        <v>0.1</v>
      </c>
      <c r="I5" s="291" t="s">
        <v>2869</v>
      </c>
      <c r="J5" s="290" t="s">
        <v>3797</v>
      </c>
      <c r="K5" s="291"/>
      <c r="L5" s="291" t="s">
        <v>2689</v>
      </c>
      <c r="M5" s="352" t="s">
        <v>3187</v>
      </c>
    </row>
    <row r="6" spans="1:14" x14ac:dyDescent="0.25">
      <c r="A6" s="291" t="s">
        <v>4</v>
      </c>
      <c r="B6" s="291" t="s">
        <v>3435</v>
      </c>
      <c r="C6" t="s">
        <v>3436</v>
      </c>
      <c r="D6" s="291" t="s">
        <v>2454</v>
      </c>
      <c r="E6" t="s">
        <v>3439</v>
      </c>
      <c r="F6" s="354">
        <v>0</v>
      </c>
      <c r="G6" s="354">
        <v>1</v>
      </c>
      <c r="H6" s="354">
        <v>0.02</v>
      </c>
      <c r="I6" s="335" t="s">
        <v>2449</v>
      </c>
      <c r="J6" s="335" t="s">
        <v>3437</v>
      </c>
      <c r="K6" s="351"/>
      <c r="L6" s="351" t="s">
        <v>2690</v>
      </c>
      <c r="M6" s="355" t="s">
        <v>2453</v>
      </c>
    </row>
    <row r="7" spans="1:14" x14ac:dyDescent="0.25">
      <c r="A7" s="291" t="s">
        <v>4</v>
      </c>
      <c r="B7" s="291" t="s">
        <v>3414</v>
      </c>
      <c r="C7" t="s">
        <v>3416</v>
      </c>
      <c r="D7" s="291" t="s">
        <v>3418</v>
      </c>
      <c r="E7" t="s">
        <v>3419</v>
      </c>
      <c r="F7" s="356">
        <v>-45000</v>
      </c>
      <c r="G7" s="356">
        <v>50000</v>
      </c>
      <c r="H7" s="356">
        <v>100</v>
      </c>
      <c r="I7" s="356" t="s">
        <v>3421</v>
      </c>
      <c r="J7" s="357" t="s">
        <v>3995</v>
      </c>
      <c r="K7" s="351" t="s">
        <v>458</v>
      </c>
      <c r="L7" s="351" t="s">
        <v>459</v>
      </c>
      <c r="M7" s="355" t="s">
        <v>460</v>
      </c>
    </row>
    <row r="8" spans="1:14" x14ac:dyDescent="0.25">
      <c r="A8" s="291" t="s">
        <v>4</v>
      </c>
      <c r="B8" s="291" t="s">
        <v>3415</v>
      </c>
      <c r="C8" t="s">
        <v>3417</v>
      </c>
      <c r="D8" s="291" t="s">
        <v>3418</v>
      </c>
      <c r="E8" t="s">
        <v>3420</v>
      </c>
      <c r="F8" s="356">
        <v>-45000</v>
      </c>
      <c r="G8" s="356">
        <v>50000</v>
      </c>
      <c r="H8" s="356">
        <v>100</v>
      </c>
      <c r="I8" s="356" t="s">
        <v>3421</v>
      </c>
      <c r="J8" s="357" t="s">
        <v>3996</v>
      </c>
      <c r="K8" s="351" t="s">
        <v>458</v>
      </c>
      <c r="L8" s="351" t="s">
        <v>459</v>
      </c>
      <c r="M8" s="355"/>
    </row>
    <row r="9" spans="1:14" x14ac:dyDescent="0.25">
      <c r="A9" t="s">
        <v>4</v>
      </c>
      <c r="B9" t="s">
        <v>11</v>
      </c>
      <c r="C9" t="s">
        <v>111</v>
      </c>
      <c r="D9" s="17" t="s">
        <v>11</v>
      </c>
      <c r="E9" t="s">
        <v>2298</v>
      </c>
      <c r="F9" s="358">
        <v>0</v>
      </c>
      <c r="G9" s="358">
        <v>1</v>
      </c>
      <c r="H9" s="10">
        <v>0.02</v>
      </c>
      <c r="I9" s="335" t="s">
        <v>440</v>
      </c>
      <c r="J9" s="335" t="s">
        <v>3267</v>
      </c>
      <c r="K9" s="335" t="s">
        <v>189</v>
      </c>
      <c r="L9" s="290" t="s">
        <v>190</v>
      </c>
      <c r="M9" s="359" t="s">
        <v>145</v>
      </c>
      <c r="N9" s="335" t="s">
        <v>171</v>
      </c>
    </row>
    <row r="10" spans="1:14" x14ac:dyDescent="0.25">
      <c r="A10" t="s">
        <v>4</v>
      </c>
      <c r="B10" t="s">
        <v>5</v>
      </c>
      <c r="C10" t="s">
        <v>297</v>
      </c>
      <c r="D10" s="17" t="s">
        <v>343</v>
      </c>
      <c r="E10" t="s">
        <v>2297</v>
      </c>
      <c r="F10" s="358">
        <v>-0.25</v>
      </c>
      <c r="G10" s="358">
        <f>ROUND(MaxBoundCalculations!B88,1)</f>
        <v>1</v>
      </c>
      <c r="H10" s="358">
        <v>0.01</v>
      </c>
      <c r="I10" s="335" t="s">
        <v>3739</v>
      </c>
      <c r="J10" s="335" t="s">
        <v>3997</v>
      </c>
      <c r="K10" s="335" t="s">
        <v>191</v>
      </c>
      <c r="L10" s="290" t="s">
        <v>192</v>
      </c>
      <c r="M10" s="359" t="s">
        <v>3173</v>
      </c>
      <c r="N10" s="335" t="s">
        <v>3174</v>
      </c>
    </row>
    <row r="11" spans="1:14" x14ac:dyDescent="0.25">
      <c r="A11" s="291" t="s">
        <v>4</v>
      </c>
      <c r="B11" s="291" t="s">
        <v>463</v>
      </c>
      <c r="C11" t="s">
        <v>464</v>
      </c>
      <c r="D11" s="291" t="s">
        <v>463</v>
      </c>
      <c r="E11" t="s">
        <v>2296</v>
      </c>
      <c r="F11" s="350">
        <v>0</v>
      </c>
      <c r="G11" s="350">
        <v>1</v>
      </c>
      <c r="H11" s="350">
        <v>0.01</v>
      </c>
      <c r="I11" s="290" t="s">
        <v>465</v>
      </c>
      <c r="J11" s="335" t="s">
        <v>3620</v>
      </c>
      <c r="K11" s="335" t="s">
        <v>466</v>
      </c>
      <c r="L11" s="290" t="s">
        <v>467</v>
      </c>
      <c r="M11" s="360" t="s">
        <v>468</v>
      </c>
    </row>
    <row r="12" spans="1:14" x14ac:dyDescent="0.25">
      <c r="A12" s="291" t="s">
        <v>4</v>
      </c>
      <c r="B12" s="291" t="s">
        <v>3612</v>
      </c>
      <c r="C12" t="s">
        <v>3613</v>
      </c>
      <c r="D12" s="291" t="s">
        <v>463</v>
      </c>
      <c r="E12" t="s">
        <v>3614</v>
      </c>
      <c r="F12" s="361">
        <v>0</v>
      </c>
      <c r="G12" s="361">
        <v>1</v>
      </c>
      <c r="H12" s="361">
        <v>1</v>
      </c>
      <c r="I12" s="335" t="s">
        <v>29</v>
      </c>
      <c r="J12" s="335" t="s">
        <v>3615</v>
      </c>
      <c r="K12" s="335" t="s">
        <v>466</v>
      </c>
      <c r="L12" s="290" t="s">
        <v>467</v>
      </c>
      <c r="M12" s="360" t="s">
        <v>468</v>
      </c>
    </row>
    <row r="13" spans="1:14" x14ac:dyDescent="0.25">
      <c r="A13" t="s">
        <v>4</v>
      </c>
      <c r="B13" t="s">
        <v>2973</v>
      </c>
      <c r="C13" t="s">
        <v>2974</v>
      </c>
      <c r="D13" t="s">
        <v>2973</v>
      </c>
      <c r="E13" t="s">
        <v>2975</v>
      </c>
      <c r="F13" s="10">
        <v>0</v>
      </c>
      <c r="G13" s="10">
        <f>-ROUND(MaxBoundCalculations!$B$206,2)</f>
        <v>0.33</v>
      </c>
      <c r="H13" s="10">
        <v>0.01</v>
      </c>
      <c r="I13" s="335" t="s">
        <v>2976</v>
      </c>
      <c r="J13" s="335" t="s">
        <v>3428</v>
      </c>
      <c r="K13" s="335" t="s">
        <v>193</v>
      </c>
      <c r="L13" s="290" t="s">
        <v>194</v>
      </c>
      <c r="M13" s="362" t="s">
        <v>3186</v>
      </c>
    </row>
    <row r="14" spans="1:14" ht="225" x14ac:dyDescent="0.25">
      <c r="A14" s="291" t="s">
        <v>4</v>
      </c>
      <c r="B14" s="291" t="s">
        <v>3794</v>
      </c>
      <c r="C14" t="s">
        <v>3791</v>
      </c>
      <c r="D14" s="291" t="s">
        <v>3407</v>
      </c>
      <c r="E14" t="s">
        <v>3408</v>
      </c>
      <c r="F14" s="358">
        <v>-1</v>
      </c>
      <c r="G14" s="358">
        <v>1</v>
      </c>
      <c r="H14" s="358">
        <v>0.01</v>
      </c>
      <c r="I14" s="335" t="s">
        <v>3619</v>
      </c>
      <c r="J14" s="40" t="s">
        <v>3998</v>
      </c>
      <c r="K14" s="351" t="s">
        <v>461</v>
      </c>
      <c r="L14" s="351" t="s">
        <v>462</v>
      </c>
      <c r="M14" s="352" t="s">
        <v>3172</v>
      </c>
    </row>
    <row r="15" spans="1:14" x14ac:dyDescent="0.25">
      <c r="A15" s="291" t="s">
        <v>4</v>
      </c>
      <c r="B15" s="291" t="s">
        <v>3411</v>
      </c>
      <c r="C15" t="s">
        <v>3412</v>
      </c>
      <c r="D15" s="291" t="s">
        <v>3407</v>
      </c>
      <c r="E15" t="s">
        <v>3409</v>
      </c>
      <c r="F15" s="361">
        <v>0</v>
      </c>
      <c r="G15" s="361">
        <v>1</v>
      </c>
      <c r="H15" s="361">
        <v>1</v>
      </c>
      <c r="I15" s="335" t="s">
        <v>29</v>
      </c>
      <c r="J15" s="335" t="s">
        <v>3410</v>
      </c>
      <c r="K15" s="351"/>
      <c r="L15" s="351"/>
    </row>
    <row r="16" spans="1:14" x14ac:dyDescent="0.25">
      <c r="A16" s="291" t="s">
        <v>4</v>
      </c>
      <c r="B16" s="291" t="s">
        <v>3573</v>
      </c>
      <c r="C16" t="s">
        <v>3574</v>
      </c>
      <c r="D16" s="291" t="s">
        <v>3575</v>
      </c>
      <c r="E16" t="s">
        <v>3576</v>
      </c>
      <c r="F16" s="361">
        <v>-50</v>
      </c>
      <c r="G16" s="361">
        <v>50</v>
      </c>
      <c r="H16" s="361">
        <v>1</v>
      </c>
      <c r="I16" s="335" t="s">
        <v>3618</v>
      </c>
      <c r="J16" s="335" t="s">
        <v>3999</v>
      </c>
      <c r="K16" s="351"/>
      <c r="L16" s="351"/>
    </row>
    <row r="17" spans="1:14" ht="30" x14ac:dyDescent="0.25">
      <c r="A17" t="s">
        <v>4</v>
      </c>
      <c r="B17" t="s">
        <v>3795</v>
      </c>
      <c r="C17" t="s">
        <v>3727</v>
      </c>
      <c r="D17" s="291" t="s">
        <v>3407</v>
      </c>
      <c r="E17" t="s">
        <v>3726</v>
      </c>
      <c r="F17" s="361">
        <v>0</v>
      </c>
      <c r="G17" s="361">
        <v>1</v>
      </c>
      <c r="H17" s="361">
        <v>1</v>
      </c>
      <c r="I17" s="335" t="s">
        <v>29</v>
      </c>
      <c r="J17" s="40" t="s">
        <v>3798</v>
      </c>
      <c r="K17" s="351"/>
      <c r="L17" s="351"/>
    </row>
    <row r="18" spans="1:14" x14ac:dyDescent="0.25">
      <c r="A18" t="s">
        <v>4</v>
      </c>
      <c r="B18" t="s">
        <v>3869</v>
      </c>
      <c r="C18" t="s">
        <v>3870</v>
      </c>
      <c r="D18" t="s">
        <v>463</v>
      </c>
      <c r="E18" s="174"/>
      <c r="F18" s="361">
        <v>0</v>
      </c>
      <c r="G18" s="361">
        <v>1</v>
      </c>
      <c r="H18" s="361">
        <v>1</v>
      </c>
      <c r="I18" s="335" t="s">
        <v>29</v>
      </c>
      <c r="J18" s="335" t="s">
        <v>3871</v>
      </c>
      <c r="K18" s="351"/>
      <c r="L18" s="351"/>
    </row>
    <row r="19" spans="1:14" x14ac:dyDescent="0.25">
      <c r="A19" t="s">
        <v>71</v>
      </c>
      <c r="B19" t="s">
        <v>15</v>
      </c>
      <c r="C19" t="s">
        <v>2482</v>
      </c>
      <c r="D19" t="s">
        <v>15</v>
      </c>
      <c r="E19" t="s">
        <v>2481</v>
      </c>
      <c r="F19" s="358">
        <v>0</v>
      </c>
      <c r="G19" s="358">
        <v>1</v>
      </c>
      <c r="H19" s="358">
        <v>0.01</v>
      </c>
      <c r="I19" s="335" t="s">
        <v>113</v>
      </c>
      <c r="J19" s="335" t="s">
        <v>3635</v>
      </c>
      <c r="K19" s="335" t="s">
        <v>195</v>
      </c>
      <c r="L19" s="290" t="s">
        <v>196</v>
      </c>
      <c r="M19" s="359" t="s">
        <v>3175</v>
      </c>
    </row>
    <row r="20" spans="1:14" x14ac:dyDescent="0.25">
      <c r="A20" t="s">
        <v>71</v>
      </c>
      <c r="B20" t="s">
        <v>100</v>
      </c>
      <c r="C20" t="s">
        <v>298</v>
      </c>
      <c r="D20" t="s">
        <v>100</v>
      </c>
      <c r="E20" t="s">
        <v>2295</v>
      </c>
      <c r="F20" s="358">
        <v>0</v>
      </c>
      <c r="G20" s="358">
        <v>0.75</v>
      </c>
      <c r="H20" s="358">
        <v>0.01</v>
      </c>
      <c r="I20" s="335" t="s">
        <v>30</v>
      </c>
      <c r="J20" s="335" t="s">
        <v>3176</v>
      </c>
      <c r="K20" s="335" t="s">
        <v>197</v>
      </c>
      <c r="L20" s="290" t="s">
        <v>198</v>
      </c>
      <c r="M20" s="359" t="s">
        <v>146</v>
      </c>
      <c r="N20" s="335" t="s">
        <v>428</v>
      </c>
    </row>
    <row r="21" spans="1:14" x14ac:dyDescent="0.25">
      <c r="A21" t="s">
        <v>71</v>
      </c>
      <c r="B21" t="s">
        <v>14</v>
      </c>
      <c r="C21" t="s">
        <v>7</v>
      </c>
      <c r="D21" t="s">
        <v>14</v>
      </c>
      <c r="E21" t="s">
        <v>2294</v>
      </c>
      <c r="F21">
        <v>0</v>
      </c>
      <c r="G21">
        <v>1</v>
      </c>
      <c r="H21">
        <v>1</v>
      </c>
      <c r="I21" s="335" t="s">
        <v>29</v>
      </c>
      <c r="J21" s="335" t="s">
        <v>2306</v>
      </c>
      <c r="K21" s="335" t="s">
        <v>199</v>
      </c>
      <c r="L21" s="290" t="s">
        <v>200</v>
      </c>
    </row>
    <row r="22" spans="1:14" x14ac:dyDescent="0.25">
      <c r="A22" t="s">
        <v>71</v>
      </c>
      <c r="B22" t="s">
        <v>258</v>
      </c>
      <c r="C22" t="s">
        <v>299</v>
      </c>
      <c r="D22" s="17" t="s">
        <v>344</v>
      </c>
      <c r="E22" t="s">
        <v>2293</v>
      </c>
      <c r="F22">
        <v>0</v>
      </c>
      <c r="G22" s="10">
        <f>ROUND(MaxBoundCalculations!B172,2)</f>
        <v>0.24</v>
      </c>
      <c r="H22" s="363">
        <v>5.0000000000000001E-3</v>
      </c>
      <c r="I22" s="335" t="s">
        <v>259</v>
      </c>
      <c r="J22" s="335" t="s">
        <v>2299</v>
      </c>
      <c r="K22" s="335" t="s">
        <v>260</v>
      </c>
      <c r="L22" s="290" t="s">
        <v>261</v>
      </c>
      <c r="M22" s="360" t="s">
        <v>303</v>
      </c>
      <c r="N22" s="290" t="s">
        <v>394</v>
      </c>
    </row>
    <row r="23" spans="1:14" x14ac:dyDescent="0.25">
      <c r="A23" t="s">
        <v>71</v>
      </c>
      <c r="B23" t="s">
        <v>262</v>
      </c>
      <c r="C23" t="s">
        <v>3434</v>
      </c>
      <c r="D23" s="17" t="s">
        <v>344</v>
      </c>
      <c r="E23" t="s">
        <v>2292</v>
      </c>
      <c r="F23">
        <v>0</v>
      </c>
      <c r="G23" s="358">
        <v>0.5</v>
      </c>
      <c r="H23" s="10">
        <v>0.01</v>
      </c>
      <c r="I23" s="335" t="s">
        <v>265</v>
      </c>
      <c r="J23" s="335" t="s">
        <v>4000</v>
      </c>
      <c r="K23" s="335" t="s">
        <v>263</v>
      </c>
      <c r="L23" s="290" t="s">
        <v>264</v>
      </c>
      <c r="M23" s="360" t="s">
        <v>304</v>
      </c>
      <c r="N23" s="364"/>
    </row>
    <row r="24" spans="1:14" x14ac:dyDescent="0.25">
      <c r="A24" t="s">
        <v>71</v>
      </c>
      <c r="B24" t="s">
        <v>3686</v>
      </c>
      <c r="C24" t="s">
        <v>3687</v>
      </c>
      <c r="D24" s="17" t="s">
        <v>344</v>
      </c>
      <c r="E24" t="s">
        <v>3688</v>
      </c>
      <c r="F24">
        <v>0</v>
      </c>
      <c r="G24" s="36">
        <v>600000</v>
      </c>
      <c r="H24" s="36">
        <v>5000</v>
      </c>
      <c r="I24" s="335" t="s">
        <v>3689</v>
      </c>
      <c r="J24" s="335" t="s">
        <v>3697</v>
      </c>
      <c r="K24" s="335"/>
      <c r="L24" s="290"/>
    </row>
    <row r="25" spans="1:14" x14ac:dyDescent="0.25">
      <c r="A25" t="s">
        <v>71</v>
      </c>
      <c r="B25" t="s">
        <v>3737</v>
      </c>
      <c r="C25" t="s">
        <v>3736</v>
      </c>
      <c r="D25" s="17" t="s">
        <v>344</v>
      </c>
      <c r="E25" t="s">
        <v>3738</v>
      </c>
      <c r="F25">
        <v>0</v>
      </c>
      <c r="G25">
        <v>1</v>
      </c>
      <c r="H25">
        <v>1</v>
      </c>
      <c r="I25" s="335" t="s">
        <v>29</v>
      </c>
      <c r="J25" s="335" t="s">
        <v>3799</v>
      </c>
      <c r="K25" s="335"/>
      <c r="L25" s="290"/>
    </row>
    <row r="26" spans="1:14" x14ac:dyDescent="0.25">
      <c r="A26" t="s">
        <v>71</v>
      </c>
      <c r="B26" t="s">
        <v>13</v>
      </c>
      <c r="C26" t="s">
        <v>126</v>
      </c>
      <c r="D26" t="s">
        <v>13</v>
      </c>
      <c r="E26" t="s">
        <v>2291</v>
      </c>
      <c r="F26">
        <v>0</v>
      </c>
      <c r="G26">
        <v>1</v>
      </c>
      <c r="H26">
        <v>1</v>
      </c>
      <c r="I26" s="335" t="s">
        <v>29</v>
      </c>
      <c r="J26" s="335" t="s">
        <v>2929</v>
      </c>
      <c r="K26" s="335" t="s">
        <v>201</v>
      </c>
      <c r="L26" s="290" t="s">
        <v>202</v>
      </c>
      <c r="M26" s="360" t="s">
        <v>74</v>
      </c>
      <c r="N26" s="364"/>
    </row>
    <row r="27" spans="1:14" x14ac:dyDescent="0.25">
      <c r="A27" t="s">
        <v>71</v>
      </c>
      <c r="B27" t="s">
        <v>2459</v>
      </c>
      <c r="C27" t="s">
        <v>2458</v>
      </c>
      <c r="D27" t="s">
        <v>16</v>
      </c>
      <c r="E27" t="s">
        <v>2290</v>
      </c>
      <c r="F27" s="358">
        <v>0</v>
      </c>
      <c r="G27" s="358">
        <v>0.5</v>
      </c>
      <c r="H27" s="358">
        <v>0.01</v>
      </c>
      <c r="I27" s="335" t="s">
        <v>2460</v>
      </c>
      <c r="J27" s="335" t="s">
        <v>3621</v>
      </c>
      <c r="K27" s="335" t="s">
        <v>203</v>
      </c>
      <c r="L27" s="290" t="s">
        <v>204</v>
      </c>
      <c r="M27" s="359" t="s">
        <v>150</v>
      </c>
    </row>
    <row r="28" spans="1:14" x14ac:dyDescent="0.25">
      <c r="A28" t="s">
        <v>71</v>
      </c>
      <c r="B28" t="s">
        <v>12</v>
      </c>
      <c r="C28" t="s">
        <v>6</v>
      </c>
      <c r="D28" t="s">
        <v>12</v>
      </c>
      <c r="E28" t="s">
        <v>2289</v>
      </c>
      <c r="F28">
        <v>0</v>
      </c>
      <c r="G28">
        <v>1</v>
      </c>
      <c r="H28">
        <v>1</v>
      </c>
      <c r="I28" s="335" t="s">
        <v>29</v>
      </c>
      <c r="J28" s="335" t="s">
        <v>3177</v>
      </c>
      <c r="K28" s="335" t="s">
        <v>205</v>
      </c>
      <c r="L28" s="290" t="s">
        <v>206</v>
      </c>
    </row>
    <row r="29" spans="1:14" x14ac:dyDescent="0.25">
      <c r="A29" s="291" t="s">
        <v>8</v>
      </c>
      <c r="B29" s="291" t="s">
        <v>327</v>
      </c>
      <c r="C29" t="s">
        <v>328</v>
      </c>
      <c r="D29" s="291" t="s">
        <v>327</v>
      </c>
      <c r="E29" t="s">
        <v>2288</v>
      </c>
      <c r="F29" s="291">
        <v>0</v>
      </c>
      <c r="G29" s="291">
        <v>1</v>
      </c>
      <c r="H29" s="291">
        <v>1</v>
      </c>
      <c r="I29" s="290" t="s">
        <v>29</v>
      </c>
      <c r="J29" s="335" t="s">
        <v>3178</v>
      </c>
      <c r="K29" s="335" t="s">
        <v>329</v>
      </c>
      <c r="L29" s="290" t="s">
        <v>330</v>
      </c>
    </row>
    <row r="30" spans="1:14" x14ac:dyDescent="0.25">
      <c r="A30" s="291" t="s">
        <v>8</v>
      </c>
      <c r="B30" s="291" t="s">
        <v>3690</v>
      </c>
      <c r="C30" t="s">
        <v>3691</v>
      </c>
      <c r="D30" s="291" t="s">
        <v>3690</v>
      </c>
      <c r="E30" t="s">
        <v>3692</v>
      </c>
      <c r="F30" s="291">
        <v>0</v>
      </c>
      <c r="G30" s="291">
        <v>1</v>
      </c>
      <c r="H30" s="291">
        <v>1</v>
      </c>
      <c r="I30" s="290" t="s">
        <v>29</v>
      </c>
      <c r="J30" s="335" t="s">
        <v>3693</v>
      </c>
      <c r="K30" s="335"/>
      <c r="L30" s="290"/>
    </row>
    <row r="31" spans="1:14" x14ac:dyDescent="0.25">
      <c r="A31" t="s">
        <v>8</v>
      </c>
      <c r="B31" s="335" t="s">
        <v>3108</v>
      </c>
      <c r="C31" t="s">
        <v>3840</v>
      </c>
      <c r="D31" s="335" t="s">
        <v>3108</v>
      </c>
      <c r="E31" t="s">
        <v>3841</v>
      </c>
      <c r="F31" s="358">
        <v>0</v>
      </c>
      <c r="G31" s="10">
        <v>1</v>
      </c>
      <c r="H31" s="10">
        <v>0.01</v>
      </c>
      <c r="I31" s="335" t="s">
        <v>34</v>
      </c>
      <c r="J31" s="335" t="s">
        <v>3816</v>
      </c>
      <c r="K31" s="335" t="s">
        <v>2446</v>
      </c>
      <c r="L31" s="290" t="s">
        <v>2447</v>
      </c>
      <c r="M31" s="360" t="s">
        <v>148</v>
      </c>
    </row>
    <row r="32" spans="1:14" x14ac:dyDescent="0.25">
      <c r="A32" t="s">
        <v>8</v>
      </c>
      <c r="B32" s="335" t="s">
        <v>3839</v>
      </c>
      <c r="C32" t="s">
        <v>2734</v>
      </c>
      <c r="D32" s="335" t="s">
        <v>3839</v>
      </c>
      <c r="E32" t="s">
        <v>2279</v>
      </c>
      <c r="F32" s="358">
        <v>0</v>
      </c>
      <c r="G32" s="10">
        <v>1</v>
      </c>
      <c r="H32" s="10">
        <v>0.01</v>
      </c>
      <c r="I32" s="335" t="s">
        <v>34</v>
      </c>
      <c r="J32" s="335" t="s">
        <v>3842</v>
      </c>
      <c r="K32" s="335"/>
      <c r="L32" s="290"/>
      <c r="M32" s="360"/>
    </row>
    <row r="33" spans="1:14" x14ac:dyDescent="0.25">
      <c r="A33" t="s">
        <v>8</v>
      </c>
      <c r="B33" s="335" t="s">
        <v>3517</v>
      </c>
      <c r="C33" t="s">
        <v>3518</v>
      </c>
      <c r="D33" s="174"/>
      <c r="E33" s="174"/>
      <c r="F33" s="291">
        <v>0</v>
      </c>
      <c r="G33" s="291">
        <v>1</v>
      </c>
      <c r="H33" s="291">
        <v>1</v>
      </c>
      <c r="I33" s="290" t="s">
        <v>29</v>
      </c>
      <c r="J33" s="335" t="s">
        <v>3519</v>
      </c>
      <c r="K33" s="335"/>
      <c r="L33" s="290"/>
      <c r="M33" s="360"/>
    </row>
    <row r="34" spans="1:14" x14ac:dyDescent="0.25">
      <c r="A34" t="s">
        <v>8</v>
      </c>
      <c r="B34" s="335" t="s">
        <v>3678</v>
      </c>
      <c r="C34" t="s">
        <v>3679</v>
      </c>
      <c r="D34" s="335" t="s">
        <v>3108</v>
      </c>
      <c r="E34" t="s">
        <v>3676</v>
      </c>
      <c r="F34" s="291">
        <v>0</v>
      </c>
      <c r="G34" s="291">
        <v>1</v>
      </c>
      <c r="H34" s="291">
        <v>1</v>
      </c>
      <c r="I34" s="291" t="s">
        <v>29</v>
      </c>
      <c r="J34" s="335" t="s">
        <v>3677</v>
      </c>
      <c r="K34" s="335"/>
      <c r="L34" s="290"/>
      <c r="M34" s="360"/>
    </row>
    <row r="35" spans="1:14" x14ac:dyDescent="0.25">
      <c r="A35" s="291" t="s">
        <v>8</v>
      </c>
      <c r="B35" s="291" t="s">
        <v>266</v>
      </c>
      <c r="C35" t="s">
        <v>269</v>
      </c>
      <c r="D35" s="291" t="s">
        <v>345</v>
      </c>
      <c r="E35" t="s">
        <v>2287</v>
      </c>
      <c r="F35" s="350">
        <v>-0.5</v>
      </c>
      <c r="G35" s="350">
        <v>1</v>
      </c>
      <c r="H35" s="350">
        <v>0.02</v>
      </c>
      <c r="I35" s="290" t="s">
        <v>270</v>
      </c>
      <c r="J35" s="335" t="s">
        <v>2307</v>
      </c>
      <c r="K35" s="335" t="s">
        <v>272</v>
      </c>
      <c r="L35" s="290" t="s">
        <v>274</v>
      </c>
      <c r="M35" s="360" t="s">
        <v>305</v>
      </c>
    </row>
    <row r="36" spans="1:14" x14ac:dyDescent="0.25">
      <c r="A36" s="291" t="s">
        <v>8</v>
      </c>
      <c r="B36" s="291" t="s">
        <v>267</v>
      </c>
      <c r="C36" t="s">
        <v>268</v>
      </c>
      <c r="D36" s="291" t="s">
        <v>345</v>
      </c>
      <c r="E36" t="s">
        <v>2286</v>
      </c>
      <c r="F36" s="350">
        <v>-0.5</v>
      </c>
      <c r="G36" s="350">
        <v>1</v>
      </c>
      <c r="H36" s="350">
        <v>0.02</v>
      </c>
      <c r="I36" s="290" t="s">
        <v>271</v>
      </c>
      <c r="J36" s="335" t="s">
        <v>2308</v>
      </c>
      <c r="K36" s="335" t="s">
        <v>273</v>
      </c>
      <c r="L36" s="290" t="s">
        <v>274</v>
      </c>
      <c r="M36" s="360" t="s">
        <v>305</v>
      </c>
    </row>
    <row r="37" spans="1:14" x14ac:dyDescent="0.25">
      <c r="A37" t="s">
        <v>8</v>
      </c>
      <c r="B37" t="s">
        <v>301</v>
      </c>
      <c r="C37" t="s">
        <v>300</v>
      </c>
      <c r="D37" t="s">
        <v>301</v>
      </c>
      <c r="E37" t="s">
        <v>2285</v>
      </c>
      <c r="F37">
        <v>0</v>
      </c>
      <c r="G37">
        <v>1</v>
      </c>
      <c r="H37">
        <v>1</v>
      </c>
      <c r="I37" s="335" t="s">
        <v>29</v>
      </c>
    </row>
    <row r="38" spans="1:14" x14ac:dyDescent="0.25">
      <c r="A38" t="s">
        <v>8</v>
      </c>
      <c r="B38" t="s">
        <v>3455</v>
      </c>
      <c r="C38" t="s">
        <v>3456</v>
      </c>
      <c r="D38" t="s">
        <v>3457</v>
      </c>
      <c r="E38" t="s">
        <v>3590</v>
      </c>
      <c r="F38" s="291">
        <v>0</v>
      </c>
      <c r="G38" s="368">
        <v>1</v>
      </c>
      <c r="H38" s="291">
        <v>1</v>
      </c>
      <c r="I38" s="291" t="s">
        <v>3458</v>
      </c>
      <c r="J38" s="335" t="s">
        <v>3459</v>
      </c>
      <c r="K38" s="335"/>
      <c r="L38" s="290"/>
      <c r="M38" s="38" t="s">
        <v>3460</v>
      </c>
    </row>
    <row r="39" spans="1:14" x14ac:dyDescent="0.25">
      <c r="A39" t="s">
        <v>8</v>
      </c>
      <c r="B39" t="s">
        <v>17</v>
      </c>
      <c r="C39" t="s">
        <v>27</v>
      </c>
      <c r="D39" t="s">
        <v>17</v>
      </c>
      <c r="E39" t="s">
        <v>2284</v>
      </c>
      <c r="F39" s="358">
        <v>0</v>
      </c>
      <c r="G39" s="10">
        <v>1</v>
      </c>
      <c r="H39" s="10">
        <v>0.01</v>
      </c>
      <c r="I39" s="335" t="s">
        <v>33</v>
      </c>
      <c r="J39" s="335" t="s">
        <v>3622</v>
      </c>
      <c r="K39" s="335" t="s">
        <v>207</v>
      </c>
      <c r="L39" s="290" t="s">
        <v>208</v>
      </c>
      <c r="M39" s="359" t="s">
        <v>150</v>
      </c>
    </row>
    <row r="40" spans="1:14" x14ac:dyDescent="0.25">
      <c r="A40" t="s">
        <v>8</v>
      </c>
      <c r="B40" t="s">
        <v>128</v>
      </c>
      <c r="C40" t="s">
        <v>127</v>
      </c>
      <c r="D40" t="s">
        <v>128</v>
      </c>
      <c r="E40" t="s">
        <v>2283</v>
      </c>
      <c r="F40" s="36">
        <v>0</v>
      </c>
      <c r="G40" s="36">
        <v>25000</v>
      </c>
      <c r="H40" s="36">
        <v>500</v>
      </c>
      <c r="I40" s="335" t="s">
        <v>185</v>
      </c>
      <c r="J40" s="335" t="s">
        <v>3636</v>
      </c>
      <c r="K40" s="335" t="s">
        <v>209</v>
      </c>
      <c r="L40" s="290" t="s">
        <v>210</v>
      </c>
      <c r="M40" s="359" t="s">
        <v>147</v>
      </c>
      <c r="N40" s="335" t="s">
        <v>186</v>
      </c>
    </row>
    <row r="41" spans="1:14" x14ac:dyDescent="0.25">
      <c r="A41" t="s">
        <v>8</v>
      </c>
      <c r="B41" t="s">
        <v>3002</v>
      </c>
      <c r="C41" t="s">
        <v>3003</v>
      </c>
      <c r="D41" t="s">
        <v>3002</v>
      </c>
      <c r="E41" s="174"/>
      <c r="F41">
        <v>0</v>
      </c>
      <c r="G41">
        <v>1</v>
      </c>
      <c r="H41">
        <v>1</v>
      </c>
      <c r="I41" s="335" t="s">
        <v>29</v>
      </c>
      <c r="J41" s="357" t="s">
        <v>3800</v>
      </c>
    </row>
    <row r="42" spans="1:14" x14ac:dyDescent="0.25">
      <c r="A42" t="s">
        <v>8</v>
      </c>
      <c r="B42" t="s">
        <v>59</v>
      </c>
      <c r="C42" t="s">
        <v>129</v>
      </c>
      <c r="D42" t="s">
        <v>59</v>
      </c>
      <c r="E42" s="174"/>
      <c r="F42">
        <v>0</v>
      </c>
      <c r="G42">
        <v>1</v>
      </c>
      <c r="H42">
        <v>1</v>
      </c>
      <c r="I42" s="335" t="s">
        <v>29</v>
      </c>
      <c r="J42" s="357" t="s">
        <v>3786</v>
      </c>
    </row>
    <row r="43" spans="1:14" x14ac:dyDescent="0.25">
      <c r="A43" t="s">
        <v>8</v>
      </c>
      <c r="B43" t="s">
        <v>3648</v>
      </c>
      <c r="C43" t="s">
        <v>3649</v>
      </c>
      <c r="D43" t="s">
        <v>3648</v>
      </c>
      <c r="E43" s="174"/>
      <c r="F43">
        <v>0</v>
      </c>
      <c r="G43">
        <v>1</v>
      </c>
      <c r="H43">
        <v>1</v>
      </c>
      <c r="I43" s="335" t="s">
        <v>29</v>
      </c>
      <c r="J43" s="357" t="s">
        <v>3801</v>
      </c>
    </row>
    <row r="44" spans="1:14" x14ac:dyDescent="0.25">
      <c r="A44" t="s">
        <v>8</v>
      </c>
      <c r="B44" t="s">
        <v>356</v>
      </c>
      <c r="C44" t="s">
        <v>357</v>
      </c>
      <c r="D44" t="s">
        <v>356</v>
      </c>
      <c r="E44" t="s">
        <v>2282</v>
      </c>
      <c r="F44">
        <v>0</v>
      </c>
      <c r="G44">
        <v>1</v>
      </c>
      <c r="H44">
        <v>1</v>
      </c>
      <c r="I44" s="335" t="s">
        <v>29</v>
      </c>
      <c r="J44" s="335"/>
    </row>
    <row r="45" spans="1:14" x14ac:dyDescent="0.25">
      <c r="A45" s="291" t="s">
        <v>8</v>
      </c>
      <c r="B45" s="291" t="s">
        <v>3803</v>
      </c>
      <c r="C45" t="s">
        <v>254</v>
      </c>
      <c r="D45" s="291" t="s">
        <v>253</v>
      </c>
      <c r="E45" t="s">
        <v>2281</v>
      </c>
      <c r="F45" s="350">
        <v>-0.3</v>
      </c>
      <c r="G45" s="350">
        <v>0.6</v>
      </c>
      <c r="H45" s="350">
        <v>0.01</v>
      </c>
      <c r="I45" s="290" t="s">
        <v>255</v>
      </c>
      <c r="J45" s="335" t="s">
        <v>3802</v>
      </c>
      <c r="K45" s="290" t="s">
        <v>2242</v>
      </c>
      <c r="L45" s="290" t="s">
        <v>256</v>
      </c>
      <c r="M45" s="359" t="s">
        <v>3185</v>
      </c>
    </row>
    <row r="46" spans="1:14" x14ac:dyDescent="0.25">
      <c r="A46" s="291" t="s">
        <v>8</v>
      </c>
      <c r="B46" s="293" t="s">
        <v>2321</v>
      </c>
      <c r="C46" t="s">
        <v>2322</v>
      </c>
      <c r="D46" s="293" t="s">
        <v>2321</v>
      </c>
      <c r="E46" s="291" t="s">
        <v>2323</v>
      </c>
      <c r="F46" s="350">
        <v>0</v>
      </c>
      <c r="G46" s="350">
        <v>0.9</v>
      </c>
      <c r="H46" s="350">
        <v>0.01</v>
      </c>
      <c r="I46" s="290" t="s">
        <v>2324</v>
      </c>
      <c r="J46" s="335" t="s">
        <v>3179</v>
      </c>
      <c r="K46" s="290" t="s">
        <v>2376</v>
      </c>
      <c r="L46" s="290" t="s">
        <v>2375</v>
      </c>
    </row>
    <row r="47" spans="1:14" x14ac:dyDescent="0.25">
      <c r="A47" s="291" t="s">
        <v>8</v>
      </c>
      <c r="B47" s="291" t="s">
        <v>250</v>
      </c>
      <c r="C47" t="s">
        <v>280</v>
      </c>
      <c r="D47" s="291" t="s">
        <v>346</v>
      </c>
      <c r="E47" t="s">
        <v>2280</v>
      </c>
      <c r="F47" s="350">
        <v>0</v>
      </c>
      <c r="G47" s="350">
        <v>0.4</v>
      </c>
      <c r="H47" s="350">
        <v>0.01</v>
      </c>
      <c r="I47" s="290" t="s">
        <v>251</v>
      </c>
      <c r="J47" s="335" t="s">
        <v>2300</v>
      </c>
      <c r="K47" s="290" t="s">
        <v>2243</v>
      </c>
      <c r="L47" s="290" t="s">
        <v>252</v>
      </c>
      <c r="M47" s="360" t="s">
        <v>306</v>
      </c>
    </row>
    <row r="48" spans="1:14" x14ac:dyDescent="0.25">
      <c r="A48" s="291" t="s">
        <v>8</v>
      </c>
      <c r="B48" t="s">
        <v>2780</v>
      </c>
      <c r="C48" t="s">
        <v>2782</v>
      </c>
      <c r="D48" t="s">
        <v>2780</v>
      </c>
      <c r="E48" t="s">
        <v>2783</v>
      </c>
      <c r="F48" s="350">
        <v>0</v>
      </c>
      <c r="G48" s="350">
        <v>0.95</v>
      </c>
      <c r="H48" s="350">
        <v>0.01</v>
      </c>
      <c r="I48" s="290" t="s">
        <v>2784</v>
      </c>
      <c r="J48" s="335" t="s">
        <v>4001</v>
      </c>
      <c r="K48" s="335" t="s">
        <v>211</v>
      </c>
      <c r="L48" s="290"/>
      <c r="M48" s="359" t="s">
        <v>3184</v>
      </c>
    </row>
    <row r="49" spans="1:14" x14ac:dyDescent="0.25">
      <c r="A49" t="s">
        <v>8</v>
      </c>
      <c r="B49" t="s">
        <v>18</v>
      </c>
      <c r="C49" t="s">
        <v>130</v>
      </c>
      <c r="D49" t="s">
        <v>18</v>
      </c>
      <c r="E49" t="s">
        <v>2781</v>
      </c>
      <c r="F49" s="291">
        <v>0</v>
      </c>
      <c r="G49" s="291">
        <v>60</v>
      </c>
      <c r="H49" s="291">
        <v>1</v>
      </c>
      <c r="I49" s="291" t="str">
        <f>UnitControlCenter!$B$56</f>
        <v>$/MWh</v>
      </c>
      <c r="J49" s="335" t="s">
        <v>4002</v>
      </c>
      <c r="K49" s="335" t="s">
        <v>211</v>
      </c>
      <c r="L49" s="290" t="s">
        <v>212</v>
      </c>
      <c r="M49" s="359" t="s">
        <v>149</v>
      </c>
    </row>
    <row r="50" spans="1:14" x14ac:dyDescent="0.25">
      <c r="A50" t="s">
        <v>8</v>
      </c>
      <c r="B50" t="s">
        <v>3973</v>
      </c>
      <c r="C50" t="s">
        <v>3971</v>
      </c>
      <c r="D50" t="s">
        <v>3973</v>
      </c>
      <c r="E50" t="s">
        <v>3972</v>
      </c>
      <c r="F50" s="291">
        <v>0</v>
      </c>
      <c r="G50" s="291">
        <v>60</v>
      </c>
      <c r="H50" s="291">
        <v>1</v>
      </c>
      <c r="I50" s="291" t="str">
        <f>UnitControlCenter!$B$56</f>
        <v>$/MWh</v>
      </c>
      <c r="J50" s="335" t="s">
        <v>3974</v>
      </c>
      <c r="K50" s="335"/>
      <c r="L50" s="290"/>
      <c r="M50" s="359"/>
    </row>
    <row r="51" spans="1:14" x14ac:dyDescent="0.25">
      <c r="A51" t="s">
        <v>8</v>
      </c>
      <c r="B51" t="s">
        <v>3533</v>
      </c>
      <c r="C51" t="s">
        <v>3534</v>
      </c>
      <c r="D51" t="s">
        <v>3535</v>
      </c>
      <c r="E51" t="s">
        <v>3536</v>
      </c>
      <c r="F51" s="358">
        <v>0</v>
      </c>
      <c r="G51" s="10">
        <v>1</v>
      </c>
      <c r="H51" s="10">
        <v>0.01</v>
      </c>
      <c r="I51" s="291" t="s">
        <v>3537</v>
      </c>
      <c r="J51" s="335" t="s">
        <v>3538</v>
      </c>
      <c r="K51" s="335"/>
      <c r="L51" s="290"/>
      <c r="M51" s="359"/>
    </row>
    <row r="52" spans="1:14" x14ac:dyDescent="0.25">
      <c r="A52" t="s">
        <v>8</v>
      </c>
      <c r="B52" t="s">
        <v>3783</v>
      </c>
      <c r="C52" t="s">
        <v>3784</v>
      </c>
      <c r="D52" t="s">
        <v>3578</v>
      </c>
      <c r="E52" t="s">
        <v>3785</v>
      </c>
      <c r="F52" s="365">
        <v>-100</v>
      </c>
      <c r="G52">
        <v>100</v>
      </c>
      <c r="H52">
        <v>1</v>
      </c>
      <c r="I52" s="335" t="s">
        <v>3618</v>
      </c>
      <c r="J52" s="335" t="s">
        <v>3804</v>
      </c>
      <c r="K52" s="335"/>
      <c r="L52" s="290"/>
      <c r="M52" s="359"/>
    </row>
    <row r="53" spans="1:14" x14ac:dyDescent="0.25">
      <c r="A53" t="s">
        <v>8</v>
      </c>
      <c r="B53" t="s">
        <v>3579</v>
      </c>
      <c r="C53" t="s">
        <v>3577</v>
      </c>
      <c r="D53" t="s">
        <v>3578</v>
      </c>
      <c r="E53" t="s">
        <v>3582</v>
      </c>
      <c r="F53" s="365">
        <v>-100</v>
      </c>
      <c r="G53">
        <v>100</v>
      </c>
      <c r="H53">
        <v>1</v>
      </c>
      <c r="I53" s="335" t="s">
        <v>3618</v>
      </c>
      <c r="J53" s="335" t="s">
        <v>3740</v>
      </c>
      <c r="K53" s="335"/>
      <c r="L53" s="290"/>
      <c r="M53" s="359"/>
    </row>
    <row r="54" spans="1:14" x14ac:dyDescent="0.25">
      <c r="A54" t="s">
        <v>8</v>
      </c>
      <c r="B54" t="s">
        <v>3580</v>
      </c>
      <c r="C54" t="s">
        <v>3581</v>
      </c>
      <c r="D54" t="s">
        <v>3578</v>
      </c>
      <c r="E54" t="s">
        <v>3583</v>
      </c>
      <c r="F54" s="358">
        <v>-1</v>
      </c>
      <c r="G54" s="10">
        <v>1</v>
      </c>
      <c r="H54" s="10">
        <v>0.01</v>
      </c>
      <c r="I54" s="291" t="s">
        <v>3584</v>
      </c>
      <c r="J54" s="335" t="s">
        <v>3741</v>
      </c>
      <c r="K54" s="335"/>
      <c r="L54" s="290"/>
      <c r="M54" s="359"/>
    </row>
    <row r="55" spans="1:14" x14ac:dyDescent="0.25">
      <c r="A55" t="s">
        <v>8</v>
      </c>
      <c r="B55" t="s">
        <v>3585</v>
      </c>
      <c r="C55" t="s">
        <v>3586</v>
      </c>
      <c r="D55" t="s">
        <v>3585</v>
      </c>
      <c r="E55" t="s">
        <v>3587</v>
      </c>
      <c r="F55" s="365">
        <v>-100</v>
      </c>
      <c r="G55">
        <v>100</v>
      </c>
      <c r="H55">
        <v>1</v>
      </c>
      <c r="I55" s="291" t="s">
        <v>3588</v>
      </c>
      <c r="J55" s="335" t="s">
        <v>3589</v>
      </c>
      <c r="K55" s="335"/>
      <c r="L55" s="290"/>
      <c r="M55" s="359"/>
    </row>
    <row r="56" spans="1:14" x14ac:dyDescent="0.25">
      <c r="A56" t="s">
        <v>9</v>
      </c>
      <c r="B56" t="s">
        <v>3204</v>
      </c>
      <c r="C56" t="s">
        <v>3168</v>
      </c>
      <c r="D56" t="s">
        <v>3204</v>
      </c>
      <c r="E56" t="s">
        <v>3169</v>
      </c>
      <c r="F56" s="350">
        <v>0</v>
      </c>
      <c r="G56" s="350">
        <v>0.5</v>
      </c>
      <c r="H56" s="350">
        <v>0.01</v>
      </c>
      <c r="I56" s="290" t="s">
        <v>3167</v>
      </c>
      <c r="J56" s="335" t="s">
        <v>3205</v>
      </c>
    </row>
    <row r="57" spans="1:14" x14ac:dyDescent="0.25">
      <c r="A57" t="s">
        <v>9</v>
      </c>
      <c r="B57" t="s">
        <v>26</v>
      </c>
      <c r="C57" t="s">
        <v>3005</v>
      </c>
      <c r="D57" t="s">
        <v>3006</v>
      </c>
      <c r="E57" t="s">
        <v>3004</v>
      </c>
      <c r="F57" s="358">
        <v>0</v>
      </c>
      <c r="G57" s="10">
        <v>1</v>
      </c>
      <c r="H57" s="10">
        <v>0.01</v>
      </c>
      <c r="I57" s="335" t="s">
        <v>2807</v>
      </c>
      <c r="J57" s="335" t="s">
        <v>3007</v>
      </c>
      <c r="K57" s="335" t="s">
        <v>238</v>
      </c>
      <c r="L57" s="290" t="s">
        <v>239</v>
      </c>
    </row>
    <row r="58" spans="1:14" x14ac:dyDescent="0.25">
      <c r="A58" t="s">
        <v>9</v>
      </c>
      <c r="B58" t="s">
        <v>3734</v>
      </c>
      <c r="C58" t="s">
        <v>3733</v>
      </c>
      <c r="D58" t="s">
        <v>3006</v>
      </c>
      <c r="E58" t="s">
        <v>3735</v>
      </c>
      <c r="F58">
        <v>0</v>
      </c>
      <c r="G58">
        <v>1</v>
      </c>
      <c r="H58">
        <v>1</v>
      </c>
      <c r="I58" s="335" t="s">
        <v>29</v>
      </c>
      <c r="J58" s="335" t="s">
        <v>3805</v>
      </c>
      <c r="K58" s="335" t="s">
        <v>238</v>
      </c>
      <c r="L58" s="290" t="s">
        <v>239</v>
      </c>
    </row>
    <row r="59" spans="1:14" x14ac:dyDescent="0.25">
      <c r="A59" t="s">
        <v>9</v>
      </c>
      <c r="B59" t="s">
        <v>20</v>
      </c>
      <c r="C59" t="s">
        <v>2762</v>
      </c>
      <c r="D59" t="s">
        <v>20</v>
      </c>
      <c r="E59" t="s">
        <v>2763</v>
      </c>
      <c r="F59" s="358">
        <v>0</v>
      </c>
      <c r="G59" s="10">
        <v>1</v>
      </c>
      <c r="H59" s="10">
        <v>0.01</v>
      </c>
      <c r="I59" s="335" t="s">
        <v>33</v>
      </c>
      <c r="J59" s="335" t="s">
        <v>2388</v>
      </c>
      <c r="K59" s="335" t="s">
        <v>213</v>
      </c>
      <c r="L59" s="290" t="s">
        <v>214</v>
      </c>
      <c r="M59" s="359" t="s">
        <v>2389</v>
      </c>
    </row>
    <row r="60" spans="1:14" x14ac:dyDescent="0.25">
      <c r="A60" t="s">
        <v>9</v>
      </c>
      <c r="B60" t="s">
        <v>24</v>
      </c>
      <c r="C60" t="s">
        <v>281</v>
      </c>
      <c r="D60" t="s">
        <v>24</v>
      </c>
      <c r="E60" t="s">
        <v>2278</v>
      </c>
      <c r="F60" s="358">
        <v>0</v>
      </c>
      <c r="G60" s="10">
        <v>1</v>
      </c>
      <c r="H60" s="10">
        <v>0.01</v>
      </c>
      <c r="I60" s="335" t="s">
        <v>33</v>
      </c>
      <c r="J60" s="335" t="s">
        <v>2301</v>
      </c>
      <c r="K60" s="335" t="s">
        <v>215</v>
      </c>
      <c r="L60" s="290" t="s">
        <v>216</v>
      </c>
      <c r="M60" s="359" t="s">
        <v>150</v>
      </c>
    </row>
    <row r="61" spans="1:14" x14ac:dyDescent="0.25">
      <c r="A61" t="s">
        <v>9</v>
      </c>
      <c r="B61" t="s">
        <v>22</v>
      </c>
      <c r="C61" t="s">
        <v>58</v>
      </c>
      <c r="D61" t="s">
        <v>22</v>
      </c>
      <c r="E61" t="s">
        <v>2277</v>
      </c>
      <c r="F61" s="358">
        <v>0</v>
      </c>
      <c r="G61" s="10">
        <v>1</v>
      </c>
      <c r="H61" s="10">
        <v>0.01</v>
      </c>
      <c r="I61" s="335" t="s">
        <v>33</v>
      </c>
      <c r="J61" s="335" t="s">
        <v>2302</v>
      </c>
      <c r="K61" s="335" t="s">
        <v>217</v>
      </c>
      <c r="L61" s="290" t="s">
        <v>218</v>
      </c>
      <c r="M61" s="359" t="s">
        <v>150</v>
      </c>
    </row>
    <row r="62" spans="1:14" x14ac:dyDescent="0.25">
      <c r="A62" t="s">
        <v>9</v>
      </c>
      <c r="B62" t="s">
        <v>101</v>
      </c>
      <c r="C62" t="s">
        <v>282</v>
      </c>
      <c r="D62" t="s">
        <v>101</v>
      </c>
      <c r="E62" t="s">
        <v>2276</v>
      </c>
      <c r="F62" s="10">
        <v>0</v>
      </c>
      <c r="G62" s="10">
        <v>0.25</v>
      </c>
      <c r="H62" s="10">
        <v>0.01</v>
      </c>
      <c r="I62" s="335" t="s">
        <v>30</v>
      </c>
      <c r="J62" s="335" t="s">
        <v>3011</v>
      </c>
      <c r="K62" s="335" t="s">
        <v>219</v>
      </c>
      <c r="L62" s="290" t="s">
        <v>220</v>
      </c>
      <c r="M62" s="360" t="s">
        <v>2255</v>
      </c>
      <c r="N62" s="290" t="s">
        <v>2255</v>
      </c>
    </row>
    <row r="63" spans="1:14" x14ac:dyDescent="0.25">
      <c r="A63" t="s">
        <v>9</v>
      </c>
      <c r="B63" t="s">
        <v>23</v>
      </c>
      <c r="C63" t="s">
        <v>283</v>
      </c>
      <c r="D63" t="s">
        <v>23</v>
      </c>
      <c r="E63" t="s">
        <v>2275</v>
      </c>
      <c r="F63" s="358">
        <v>0</v>
      </c>
      <c r="G63" s="10">
        <v>1</v>
      </c>
      <c r="H63" s="10">
        <v>0.01</v>
      </c>
      <c r="I63" s="335" t="s">
        <v>33</v>
      </c>
      <c r="J63" s="335" t="s">
        <v>2303</v>
      </c>
      <c r="K63" s="335" t="s">
        <v>221</v>
      </c>
      <c r="L63" s="290" t="s">
        <v>222</v>
      </c>
      <c r="M63" s="359" t="s">
        <v>150</v>
      </c>
    </row>
    <row r="64" spans="1:14" x14ac:dyDescent="0.25">
      <c r="A64" t="s">
        <v>9</v>
      </c>
      <c r="B64" t="s">
        <v>3509</v>
      </c>
      <c r="C64" t="s">
        <v>3511</v>
      </c>
      <c r="D64" t="s">
        <v>3509</v>
      </c>
      <c r="E64" t="s">
        <v>3513</v>
      </c>
      <c r="F64" s="358">
        <v>0</v>
      </c>
      <c r="G64" s="358">
        <v>1</v>
      </c>
      <c r="H64" s="10">
        <v>0.01</v>
      </c>
      <c r="I64" s="335" t="s">
        <v>2409</v>
      </c>
      <c r="J64" s="335" t="s">
        <v>3516</v>
      </c>
      <c r="K64" s="335" t="s">
        <v>223</v>
      </c>
      <c r="L64" s="290" t="s">
        <v>2696</v>
      </c>
      <c r="M64" s="359"/>
    </row>
    <row r="65" spans="1:14" x14ac:dyDescent="0.25">
      <c r="A65" s="291" t="s">
        <v>9</v>
      </c>
      <c r="B65" s="291" t="s">
        <v>2767</v>
      </c>
      <c r="C65" t="s">
        <v>2770</v>
      </c>
      <c r="D65" s="291" t="s">
        <v>2774</v>
      </c>
      <c r="E65" s="291" t="s">
        <v>2775</v>
      </c>
      <c r="F65" s="354">
        <v>0</v>
      </c>
      <c r="G65" s="350">
        <v>1</v>
      </c>
      <c r="H65" s="350">
        <v>0.01</v>
      </c>
      <c r="I65" s="290" t="s">
        <v>33</v>
      </c>
      <c r="J65" s="290" t="s">
        <v>3630</v>
      </c>
      <c r="K65" s="290" t="s">
        <v>2257</v>
      </c>
      <c r="L65" s="290" t="s">
        <v>2258</v>
      </c>
      <c r="M65" s="360" t="s">
        <v>150</v>
      </c>
    </row>
    <row r="66" spans="1:14" x14ac:dyDescent="0.25">
      <c r="A66" s="291" t="s">
        <v>9</v>
      </c>
      <c r="B66" s="291" t="s">
        <v>2768</v>
      </c>
      <c r="C66" t="s">
        <v>2771</v>
      </c>
      <c r="D66" s="291" t="s">
        <v>2774</v>
      </c>
      <c r="E66" s="291" t="s">
        <v>2776</v>
      </c>
      <c r="F66" s="354">
        <v>0</v>
      </c>
      <c r="G66" s="350">
        <v>1</v>
      </c>
      <c r="H66" s="350">
        <v>0.01</v>
      </c>
      <c r="I66" s="290" t="s">
        <v>33</v>
      </c>
      <c r="J66" s="290" t="s">
        <v>3631</v>
      </c>
      <c r="K66" s="290" t="s">
        <v>2257</v>
      </c>
      <c r="L66" s="290" t="s">
        <v>2258</v>
      </c>
      <c r="M66" s="360"/>
    </row>
    <row r="67" spans="1:14" x14ac:dyDescent="0.25">
      <c r="A67" s="291" t="s">
        <v>9</v>
      </c>
      <c r="B67" s="291" t="s">
        <v>2769</v>
      </c>
      <c r="C67" t="s">
        <v>2772</v>
      </c>
      <c r="D67" s="291" t="s">
        <v>2774</v>
      </c>
      <c r="E67" s="291" t="s">
        <v>2777</v>
      </c>
      <c r="F67" s="354">
        <v>0</v>
      </c>
      <c r="G67" s="350">
        <v>1</v>
      </c>
      <c r="H67" s="350">
        <v>0.01</v>
      </c>
      <c r="I67" s="290" t="s">
        <v>33</v>
      </c>
      <c r="J67" s="290" t="s">
        <v>3632</v>
      </c>
      <c r="K67" s="290" t="s">
        <v>2257</v>
      </c>
      <c r="L67" s="290" t="s">
        <v>2258</v>
      </c>
      <c r="M67" s="360"/>
    </row>
    <row r="68" spans="1:14" x14ac:dyDescent="0.25">
      <c r="A68" s="291" t="s">
        <v>9</v>
      </c>
      <c r="B68" s="291" t="s">
        <v>2779</v>
      </c>
      <c r="C68" t="s">
        <v>2773</v>
      </c>
      <c r="D68" s="291" t="s">
        <v>2774</v>
      </c>
      <c r="E68" s="291" t="s">
        <v>2778</v>
      </c>
      <c r="F68" s="354">
        <v>0</v>
      </c>
      <c r="G68" s="350">
        <v>1</v>
      </c>
      <c r="H68" s="350">
        <v>0.01</v>
      </c>
      <c r="I68" s="290" t="s">
        <v>33</v>
      </c>
      <c r="J68" s="290" t="s">
        <v>3633</v>
      </c>
      <c r="K68" s="290" t="s">
        <v>2257</v>
      </c>
      <c r="L68" s="290" t="s">
        <v>2258</v>
      </c>
      <c r="M68" s="360"/>
    </row>
    <row r="69" spans="1:14" x14ac:dyDescent="0.25">
      <c r="A69" t="s">
        <v>9</v>
      </c>
      <c r="B69" t="s">
        <v>3694</v>
      </c>
      <c r="C69" t="s">
        <v>3713</v>
      </c>
      <c r="D69" t="s">
        <v>3694</v>
      </c>
      <c r="E69" s="291" t="s">
        <v>3695</v>
      </c>
      <c r="F69" s="354">
        <v>0</v>
      </c>
      <c r="G69" s="350">
        <v>1</v>
      </c>
      <c r="H69" s="350">
        <v>0.01</v>
      </c>
      <c r="I69" s="290" t="s">
        <v>33</v>
      </c>
      <c r="J69" s="290" t="s">
        <v>3696</v>
      </c>
      <c r="K69" s="290"/>
      <c r="L69" s="290"/>
      <c r="M69" s="360"/>
    </row>
    <row r="70" spans="1:14" x14ac:dyDescent="0.25">
      <c r="A70" t="s">
        <v>9</v>
      </c>
      <c r="B70" t="s">
        <v>3510</v>
      </c>
      <c r="C70" t="s">
        <v>3512</v>
      </c>
      <c r="D70" t="s">
        <v>3510</v>
      </c>
      <c r="E70" t="s">
        <v>3514</v>
      </c>
      <c r="F70" s="358">
        <v>0</v>
      </c>
      <c r="G70" s="358">
        <v>1</v>
      </c>
      <c r="H70" s="10">
        <v>0.01</v>
      </c>
      <c r="I70" s="335" t="s">
        <v>2409</v>
      </c>
      <c r="J70" s="335" t="s">
        <v>3515</v>
      </c>
      <c r="K70" s="335" t="s">
        <v>223</v>
      </c>
      <c r="L70" s="290" t="s">
        <v>2696</v>
      </c>
      <c r="M70" s="359"/>
    </row>
    <row r="71" spans="1:14" x14ac:dyDescent="0.25">
      <c r="A71" t="s">
        <v>9</v>
      </c>
      <c r="B71" t="s">
        <v>2434</v>
      </c>
      <c r="C71" t="s">
        <v>2433</v>
      </c>
      <c r="D71" t="s">
        <v>2434</v>
      </c>
      <c r="E71" t="s">
        <v>2436</v>
      </c>
      <c r="F71" s="358">
        <v>0</v>
      </c>
      <c r="G71" s="10">
        <v>1</v>
      </c>
      <c r="H71" s="10">
        <v>0.01</v>
      </c>
      <c r="I71" s="335" t="s">
        <v>2437</v>
      </c>
      <c r="J71" s="335" t="s">
        <v>3180</v>
      </c>
      <c r="K71" s="335"/>
      <c r="L71" s="290" t="s">
        <v>2691</v>
      </c>
      <c r="M71" s="359" t="s">
        <v>3183</v>
      </c>
    </row>
    <row r="72" spans="1:14" x14ac:dyDescent="0.25">
      <c r="A72" t="s">
        <v>9</v>
      </c>
      <c r="B72" t="s">
        <v>21</v>
      </c>
      <c r="C72" t="s">
        <v>284</v>
      </c>
      <c r="D72" s="17" t="s">
        <v>347</v>
      </c>
      <c r="E72" t="s">
        <v>2274</v>
      </c>
      <c r="F72" s="358">
        <v>0</v>
      </c>
      <c r="G72" s="10">
        <v>1</v>
      </c>
      <c r="H72" s="10">
        <v>0.01</v>
      </c>
      <c r="I72" s="335" t="s">
        <v>33</v>
      </c>
      <c r="J72" s="335" t="s">
        <v>3628</v>
      </c>
      <c r="K72" s="335" t="s">
        <v>224</v>
      </c>
      <c r="L72" s="290" t="s">
        <v>225</v>
      </c>
      <c r="M72" s="359"/>
    </row>
    <row r="73" spans="1:14" x14ac:dyDescent="0.25">
      <c r="A73" t="s">
        <v>9</v>
      </c>
      <c r="B73" t="s">
        <v>19</v>
      </c>
      <c r="C73" t="s">
        <v>285</v>
      </c>
      <c r="D73" s="17" t="s">
        <v>347</v>
      </c>
      <c r="E73" t="s">
        <v>2273</v>
      </c>
      <c r="F73" s="358">
        <v>0</v>
      </c>
      <c r="G73" s="10">
        <v>1</v>
      </c>
      <c r="H73" s="10">
        <v>0.01</v>
      </c>
      <c r="I73" s="335" t="s">
        <v>33</v>
      </c>
      <c r="J73" s="335" t="s">
        <v>3629</v>
      </c>
      <c r="K73" s="335" t="s">
        <v>226</v>
      </c>
      <c r="L73" s="290" t="s">
        <v>227</v>
      </c>
      <c r="M73" s="359"/>
    </row>
    <row r="74" spans="1:14" x14ac:dyDescent="0.25">
      <c r="A74" t="s">
        <v>9</v>
      </c>
      <c r="B74" t="s">
        <v>3212</v>
      </c>
      <c r="C74" t="s">
        <v>3213</v>
      </c>
      <c r="D74" t="s">
        <v>3212</v>
      </c>
      <c r="E74" t="s">
        <v>3214</v>
      </c>
      <c r="F74" s="358">
        <v>0</v>
      </c>
      <c r="G74" s="10">
        <v>1</v>
      </c>
      <c r="H74" s="10">
        <v>0.01</v>
      </c>
      <c r="I74" s="335" t="s">
        <v>33</v>
      </c>
      <c r="J74" s="335" t="s">
        <v>3634</v>
      </c>
      <c r="K74" s="335"/>
      <c r="L74" s="290"/>
      <c r="M74" s="359"/>
    </row>
    <row r="75" spans="1:14" ht="75" x14ac:dyDescent="0.25">
      <c r="A75" t="s">
        <v>9</v>
      </c>
      <c r="B75" t="s">
        <v>3743</v>
      </c>
      <c r="C75" t="s">
        <v>3728</v>
      </c>
      <c r="D75" t="s">
        <v>3744</v>
      </c>
      <c r="E75" t="s">
        <v>3745</v>
      </c>
      <c r="F75">
        <v>0</v>
      </c>
      <c r="G75">
        <v>1</v>
      </c>
      <c r="H75">
        <v>1</v>
      </c>
      <c r="I75" s="335" t="s">
        <v>29</v>
      </c>
      <c r="J75" s="40" t="s">
        <v>3806</v>
      </c>
      <c r="K75" s="335"/>
      <c r="L75" s="290"/>
      <c r="M75" s="359"/>
    </row>
    <row r="76" spans="1:14" x14ac:dyDescent="0.25">
      <c r="A76" t="s">
        <v>9</v>
      </c>
      <c r="B76" t="s">
        <v>2486</v>
      </c>
      <c r="C76" t="s">
        <v>2487</v>
      </c>
      <c r="D76" t="s">
        <v>2487</v>
      </c>
      <c r="E76" t="s">
        <v>2488</v>
      </c>
      <c r="F76" s="358">
        <v>0</v>
      </c>
      <c r="G76" s="10">
        <v>1</v>
      </c>
      <c r="H76" s="10">
        <v>0.01</v>
      </c>
      <c r="I76" s="335" t="s">
        <v>2489</v>
      </c>
      <c r="J76" s="335" t="s">
        <v>3637</v>
      </c>
      <c r="K76" s="335"/>
      <c r="L76" s="290" t="s">
        <v>2692</v>
      </c>
      <c r="M76" s="359" t="s">
        <v>150</v>
      </c>
    </row>
    <row r="77" spans="1:14" x14ac:dyDescent="0.25">
      <c r="A77" t="s">
        <v>132</v>
      </c>
      <c r="B77" t="s">
        <v>134</v>
      </c>
      <c r="C77" t="s">
        <v>429</v>
      </c>
      <c r="D77" t="s">
        <v>134</v>
      </c>
      <c r="E77" t="s">
        <v>2272</v>
      </c>
      <c r="F77" s="358">
        <v>-3</v>
      </c>
      <c r="G77" s="10">
        <v>1</v>
      </c>
      <c r="H77" s="10">
        <v>0.01</v>
      </c>
      <c r="I77" s="335" t="s">
        <v>33</v>
      </c>
      <c r="J77" s="335" t="s">
        <v>3807</v>
      </c>
      <c r="K77" s="335" t="s">
        <v>228</v>
      </c>
      <c r="L77" s="290" t="s">
        <v>229</v>
      </c>
      <c r="M77" s="359" t="s">
        <v>150</v>
      </c>
      <c r="N77" s="335" t="s">
        <v>183</v>
      </c>
    </row>
    <row r="78" spans="1:14" x14ac:dyDescent="0.25">
      <c r="A78" t="s">
        <v>132</v>
      </c>
      <c r="B78" t="s">
        <v>257</v>
      </c>
      <c r="C78" t="s">
        <v>436</v>
      </c>
      <c r="D78" t="s">
        <v>257</v>
      </c>
      <c r="E78" t="s">
        <v>2271</v>
      </c>
      <c r="F78" s="358">
        <v>0</v>
      </c>
      <c r="G78" s="10">
        <v>1</v>
      </c>
      <c r="H78" s="10">
        <v>0.01</v>
      </c>
      <c r="I78" s="335" t="s">
        <v>33</v>
      </c>
      <c r="J78" s="335" t="s">
        <v>3276</v>
      </c>
      <c r="K78" s="335" t="s">
        <v>311</v>
      </c>
      <c r="L78" s="290" t="s">
        <v>312</v>
      </c>
      <c r="M78" s="359"/>
      <c r="N78" s="335"/>
    </row>
    <row r="79" spans="1:14" x14ac:dyDescent="0.25">
      <c r="A79" t="s">
        <v>132</v>
      </c>
      <c r="B79" t="s">
        <v>3394</v>
      </c>
      <c r="C79" t="s">
        <v>433</v>
      </c>
      <c r="D79" t="s">
        <v>3394</v>
      </c>
      <c r="E79" t="s">
        <v>2270</v>
      </c>
      <c r="F79" s="358">
        <v>0</v>
      </c>
      <c r="G79" s="10">
        <v>1</v>
      </c>
      <c r="H79" s="10">
        <v>0.01</v>
      </c>
      <c r="I79" s="335" t="s">
        <v>33</v>
      </c>
      <c r="J79" s="335" t="s">
        <v>3395</v>
      </c>
      <c r="K79" s="335"/>
      <c r="L79" s="290" t="s">
        <v>2697</v>
      </c>
      <c r="M79" s="359" t="s">
        <v>3396</v>
      </c>
      <c r="N79" s="335"/>
    </row>
    <row r="80" spans="1:14" x14ac:dyDescent="0.25">
      <c r="A80" t="s">
        <v>132</v>
      </c>
      <c r="B80" t="s">
        <v>184</v>
      </c>
      <c r="C80" t="s">
        <v>430</v>
      </c>
      <c r="D80" t="s">
        <v>184</v>
      </c>
      <c r="E80" t="s">
        <v>2269</v>
      </c>
      <c r="F80" s="358">
        <v>0</v>
      </c>
      <c r="G80" s="10">
        <v>1</v>
      </c>
      <c r="H80" s="10">
        <v>0.01</v>
      </c>
      <c r="I80" s="335" t="s">
        <v>33</v>
      </c>
      <c r="J80" s="335" t="s">
        <v>2304</v>
      </c>
      <c r="K80" s="335" t="s">
        <v>230</v>
      </c>
      <c r="L80" s="290" t="s">
        <v>231</v>
      </c>
      <c r="M80" s="359" t="s">
        <v>150</v>
      </c>
      <c r="N80" s="335"/>
    </row>
    <row r="81" spans="1:14" x14ac:dyDescent="0.25">
      <c r="A81" t="s">
        <v>132</v>
      </c>
      <c r="B81" t="s">
        <v>2764</v>
      </c>
      <c r="C81" t="s">
        <v>2765</v>
      </c>
      <c r="D81" t="s">
        <v>2764</v>
      </c>
      <c r="E81" t="s">
        <v>2766</v>
      </c>
      <c r="F81" s="358">
        <v>0</v>
      </c>
      <c r="G81" s="10">
        <v>1</v>
      </c>
      <c r="H81" s="10">
        <v>0.01</v>
      </c>
      <c r="I81" s="335" t="s">
        <v>33</v>
      </c>
      <c r="J81" s="335" t="s">
        <v>3808</v>
      </c>
      <c r="K81" s="335" t="s">
        <v>232</v>
      </c>
      <c r="L81" s="290" t="s">
        <v>233</v>
      </c>
      <c r="M81" s="359" t="s">
        <v>150</v>
      </c>
      <c r="N81" s="335"/>
    </row>
    <row r="82" spans="1:14" x14ac:dyDescent="0.25">
      <c r="A82" t="s">
        <v>132</v>
      </c>
      <c r="B82" t="s">
        <v>3397</v>
      </c>
      <c r="C82" t="s">
        <v>3320</v>
      </c>
      <c r="D82" t="s">
        <v>3397</v>
      </c>
      <c r="E82" t="s">
        <v>3321</v>
      </c>
      <c r="F82" s="358">
        <v>0</v>
      </c>
      <c r="G82" s="10">
        <v>1</v>
      </c>
      <c r="H82" s="10">
        <v>0.01</v>
      </c>
      <c r="I82" s="335" t="s">
        <v>33</v>
      </c>
      <c r="J82" s="335" t="s">
        <v>3398</v>
      </c>
      <c r="K82" s="335"/>
      <c r="L82" s="290"/>
      <c r="M82" s="359"/>
      <c r="N82" s="335"/>
    </row>
    <row r="83" spans="1:14" x14ac:dyDescent="0.25">
      <c r="A83" t="s">
        <v>132</v>
      </c>
      <c r="B83" t="s">
        <v>135</v>
      </c>
      <c r="C83" t="s">
        <v>431</v>
      </c>
      <c r="D83" t="s">
        <v>135</v>
      </c>
      <c r="E83" t="s">
        <v>2268</v>
      </c>
      <c r="F83" s="358">
        <v>-1.5</v>
      </c>
      <c r="G83" s="10">
        <v>1</v>
      </c>
      <c r="H83" s="10">
        <v>0.01</v>
      </c>
      <c r="I83" s="335" t="s">
        <v>33</v>
      </c>
      <c r="J83" s="335" t="s">
        <v>3742</v>
      </c>
      <c r="K83" s="335" t="s">
        <v>234</v>
      </c>
      <c r="L83" s="290" t="s">
        <v>235</v>
      </c>
      <c r="M83" s="359" t="s">
        <v>150</v>
      </c>
      <c r="N83" s="335"/>
    </row>
    <row r="84" spans="1:14" x14ac:dyDescent="0.25">
      <c r="A84" t="s">
        <v>132</v>
      </c>
      <c r="B84" t="s">
        <v>133</v>
      </c>
      <c r="C84" t="s">
        <v>2797</v>
      </c>
      <c r="D84" t="s">
        <v>133</v>
      </c>
      <c r="E84" t="s">
        <v>2267</v>
      </c>
      <c r="F84" s="358">
        <v>0</v>
      </c>
      <c r="G84" s="10">
        <v>1</v>
      </c>
      <c r="H84" s="10">
        <v>0.01</v>
      </c>
      <c r="I84" s="335" t="s">
        <v>33</v>
      </c>
      <c r="J84" s="335" t="s">
        <v>3658</v>
      </c>
      <c r="K84" s="335" t="s">
        <v>236</v>
      </c>
      <c r="L84" s="290" t="s">
        <v>237</v>
      </c>
      <c r="M84" s="359" t="s">
        <v>150</v>
      </c>
      <c r="N84" s="335"/>
    </row>
    <row r="85" spans="1:14" x14ac:dyDescent="0.25">
      <c r="A85" t="s">
        <v>132</v>
      </c>
      <c r="B85" t="s">
        <v>3391</v>
      </c>
      <c r="C85" t="s">
        <v>432</v>
      </c>
      <c r="D85" t="s">
        <v>3391</v>
      </c>
      <c r="E85" t="s">
        <v>2266</v>
      </c>
      <c r="F85" s="358">
        <v>0</v>
      </c>
      <c r="G85" s="10">
        <v>1</v>
      </c>
      <c r="H85" s="10">
        <v>0.01</v>
      </c>
      <c r="I85" s="335" t="s">
        <v>33</v>
      </c>
      <c r="J85" s="335" t="s">
        <v>3392</v>
      </c>
      <c r="K85" s="335"/>
      <c r="L85" s="290" t="s">
        <v>2698</v>
      </c>
      <c r="M85" s="359" t="s">
        <v>3393</v>
      </c>
      <c r="N85" s="335"/>
    </row>
    <row r="86" spans="1:14" x14ac:dyDescent="0.25">
      <c r="A86" t="s">
        <v>132</v>
      </c>
      <c r="B86" t="s">
        <v>2438</v>
      </c>
      <c r="C86" t="s">
        <v>2439</v>
      </c>
      <c r="D86" t="s">
        <v>2438</v>
      </c>
      <c r="E86" t="s">
        <v>2440</v>
      </c>
      <c r="F86" s="358">
        <v>0</v>
      </c>
      <c r="G86" s="10">
        <v>1</v>
      </c>
      <c r="H86" s="10">
        <v>0.01</v>
      </c>
      <c r="I86" s="335" t="s">
        <v>2441</v>
      </c>
      <c r="J86" s="335" t="s">
        <v>3215</v>
      </c>
      <c r="K86" s="335"/>
      <c r="L86" s="290" t="s">
        <v>2693</v>
      </c>
      <c r="M86" s="352" t="s">
        <v>2442</v>
      </c>
      <c r="N86" s="335"/>
    </row>
    <row r="87" spans="1:14" x14ac:dyDescent="0.25">
      <c r="A87" s="291" t="s">
        <v>2475</v>
      </c>
      <c r="B87" s="291" t="s">
        <v>2478</v>
      </c>
      <c r="C87" t="s">
        <v>286</v>
      </c>
      <c r="D87" s="291" t="s">
        <v>2477</v>
      </c>
      <c r="E87" t="s">
        <v>2265</v>
      </c>
      <c r="F87" s="350">
        <v>0</v>
      </c>
      <c r="G87" s="350">
        <v>1</v>
      </c>
      <c r="H87" s="350">
        <v>0.01</v>
      </c>
      <c r="I87" s="290" t="s">
        <v>57</v>
      </c>
      <c r="J87" s="290" t="s">
        <v>2305</v>
      </c>
      <c r="K87" s="290" t="s">
        <v>242</v>
      </c>
      <c r="L87" s="290" t="s">
        <v>243</v>
      </c>
      <c r="M87" s="359" t="s">
        <v>150</v>
      </c>
      <c r="N87" s="290"/>
    </row>
    <row r="88" spans="1:14" x14ac:dyDescent="0.25">
      <c r="A88" s="291" t="s">
        <v>2475</v>
      </c>
      <c r="B88" s="291" t="s">
        <v>3683</v>
      </c>
      <c r="C88" t="s">
        <v>2733</v>
      </c>
      <c r="D88" s="291" t="s">
        <v>348</v>
      </c>
      <c r="E88" t="s">
        <v>2731</v>
      </c>
      <c r="F88" s="350">
        <v>0</v>
      </c>
      <c r="G88" s="350">
        <v>1</v>
      </c>
      <c r="H88" s="350">
        <v>0.01</v>
      </c>
      <c r="I88" s="335" t="s">
        <v>2732</v>
      </c>
      <c r="J88" s="290" t="s">
        <v>3638</v>
      </c>
      <c r="K88" s="290" t="s">
        <v>341</v>
      </c>
      <c r="L88" s="290" t="s">
        <v>2694</v>
      </c>
      <c r="M88" s="359" t="s">
        <v>150</v>
      </c>
      <c r="N88" s="290"/>
    </row>
    <row r="89" spans="1:14" x14ac:dyDescent="0.25">
      <c r="A89" s="291" t="s">
        <v>2475</v>
      </c>
      <c r="B89" s="291" t="s">
        <v>3732</v>
      </c>
      <c r="C89" t="s">
        <v>2476</v>
      </c>
      <c r="D89" s="291" t="s">
        <v>3732</v>
      </c>
      <c r="E89" t="s">
        <v>2479</v>
      </c>
      <c r="F89" s="350">
        <v>0</v>
      </c>
      <c r="G89" s="350">
        <v>1</v>
      </c>
      <c r="H89" s="350">
        <v>0.01</v>
      </c>
      <c r="I89" s="335" t="s">
        <v>2480</v>
      </c>
      <c r="J89" s="290" t="s">
        <v>3810</v>
      </c>
      <c r="K89" s="290"/>
      <c r="L89" s="290" t="s">
        <v>2695</v>
      </c>
      <c r="M89" s="359"/>
      <c r="N89" s="290"/>
    </row>
    <row r="90" spans="1:14" x14ac:dyDescent="0.25">
      <c r="A90" s="291" t="s">
        <v>2475</v>
      </c>
      <c r="B90" t="s">
        <v>3809</v>
      </c>
      <c r="C90" t="s">
        <v>3729</v>
      </c>
      <c r="D90" t="s">
        <v>3730</v>
      </c>
      <c r="E90" t="s">
        <v>3731</v>
      </c>
      <c r="F90">
        <v>0</v>
      </c>
      <c r="G90">
        <v>1</v>
      </c>
      <c r="H90">
        <v>1</v>
      </c>
      <c r="I90" s="335" t="s">
        <v>29</v>
      </c>
      <c r="J90" s="290" t="s">
        <v>3811</v>
      </c>
      <c r="K90" s="290"/>
      <c r="L90" s="290" t="s">
        <v>2695</v>
      </c>
      <c r="M90" s="359"/>
      <c r="N90" s="290"/>
    </row>
    <row r="91" spans="1:14" x14ac:dyDescent="0.25">
      <c r="A91" t="s">
        <v>10</v>
      </c>
      <c r="B91" t="s">
        <v>3107</v>
      </c>
      <c r="C91" t="s">
        <v>2410</v>
      </c>
      <c r="D91" t="s">
        <v>3107</v>
      </c>
      <c r="E91" t="s">
        <v>2264</v>
      </c>
      <c r="F91">
        <v>0</v>
      </c>
      <c r="G91">
        <v>300</v>
      </c>
      <c r="H91">
        <v>5</v>
      </c>
      <c r="I91" s="174" t="str">
        <f>UnitControlCenter!$B$55</f>
        <v>$/metric ton CO2e</v>
      </c>
      <c r="J91" s="335" t="s">
        <v>3627</v>
      </c>
      <c r="K91" s="335" t="s">
        <v>240</v>
      </c>
      <c r="L91" s="290" t="s">
        <v>241</v>
      </c>
      <c r="M91" s="360" t="s">
        <v>2386</v>
      </c>
      <c r="N91" s="290" t="s">
        <v>396</v>
      </c>
    </row>
    <row r="92" spans="1:14" x14ac:dyDescent="0.25">
      <c r="A92" t="s">
        <v>10</v>
      </c>
      <c r="B92" t="s">
        <v>25</v>
      </c>
      <c r="C92" t="s">
        <v>138</v>
      </c>
      <c r="D92" t="s">
        <v>25</v>
      </c>
      <c r="E92" t="s">
        <v>2263</v>
      </c>
      <c r="F92" s="350">
        <v>0</v>
      </c>
      <c r="G92" s="350">
        <v>1</v>
      </c>
      <c r="H92" s="350">
        <v>0.01</v>
      </c>
      <c r="I92" s="335" t="s">
        <v>140</v>
      </c>
      <c r="J92" s="335" t="s">
        <v>3812</v>
      </c>
      <c r="K92" s="290" t="s">
        <v>244</v>
      </c>
      <c r="L92" s="290" t="s">
        <v>245</v>
      </c>
      <c r="M92" s="359" t="s">
        <v>150</v>
      </c>
    </row>
    <row r="93" spans="1:14" x14ac:dyDescent="0.25">
      <c r="A93" s="291" t="s">
        <v>10</v>
      </c>
      <c r="B93" s="291" t="s">
        <v>2443</v>
      </c>
      <c r="C93" t="s">
        <v>2444</v>
      </c>
      <c r="D93" s="174"/>
      <c r="E93" s="291" t="s">
        <v>2445</v>
      </c>
      <c r="F93">
        <v>0</v>
      </c>
      <c r="G93">
        <v>1</v>
      </c>
      <c r="H93">
        <v>1</v>
      </c>
      <c r="I93" s="335" t="s">
        <v>29</v>
      </c>
      <c r="J93" s="335" t="s">
        <v>3306</v>
      </c>
      <c r="K93" s="335" t="s">
        <v>240</v>
      </c>
      <c r="L93" s="290" t="s">
        <v>241</v>
      </c>
    </row>
    <row r="94" spans="1:14" x14ac:dyDescent="0.25">
      <c r="A94" s="291" t="s">
        <v>10</v>
      </c>
      <c r="B94" s="291" t="s">
        <v>2961</v>
      </c>
      <c r="C94" t="s">
        <v>3346</v>
      </c>
      <c r="D94" s="174"/>
      <c r="E94" s="291" t="s">
        <v>3348</v>
      </c>
      <c r="F94">
        <v>0</v>
      </c>
      <c r="G94">
        <v>1</v>
      </c>
      <c r="H94">
        <v>1</v>
      </c>
      <c r="I94" s="335" t="s">
        <v>29</v>
      </c>
      <c r="J94" s="335" t="s">
        <v>3813</v>
      </c>
      <c r="K94" s="335" t="s">
        <v>240</v>
      </c>
      <c r="L94" s="290" t="s">
        <v>241</v>
      </c>
    </row>
    <row r="95" spans="1:14" x14ac:dyDescent="0.25">
      <c r="A95" s="291" t="s">
        <v>10</v>
      </c>
      <c r="B95" t="s">
        <v>3305</v>
      </c>
      <c r="C95" t="s">
        <v>3347</v>
      </c>
      <c r="D95" s="174"/>
      <c r="E95" s="174"/>
      <c r="F95">
        <v>0</v>
      </c>
      <c r="G95">
        <v>1</v>
      </c>
      <c r="H95">
        <v>1</v>
      </c>
      <c r="I95" s="335" t="s">
        <v>29</v>
      </c>
      <c r="J95" t="s">
        <v>3814</v>
      </c>
      <c r="K95" s="335" t="s">
        <v>240</v>
      </c>
      <c r="L95" s="290" t="s">
        <v>241</v>
      </c>
    </row>
    <row r="96" spans="1:14" x14ac:dyDescent="0.25">
      <c r="A96" s="291" t="s">
        <v>10</v>
      </c>
      <c r="B96" s="291" t="s">
        <v>2708</v>
      </c>
      <c r="C96" t="s">
        <v>2707</v>
      </c>
      <c r="D96" s="291" t="s">
        <v>2708</v>
      </c>
      <c r="E96" t="s">
        <v>2709</v>
      </c>
      <c r="F96">
        <v>0</v>
      </c>
      <c r="G96">
        <v>1</v>
      </c>
      <c r="H96">
        <v>1</v>
      </c>
      <c r="I96" s="335" t="s">
        <v>29</v>
      </c>
      <c r="J96" s="290"/>
    </row>
    <row r="97" spans="1:13" x14ac:dyDescent="0.25">
      <c r="A97" s="291" t="s">
        <v>10</v>
      </c>
      <c r="B97" s="291" t="s">
        <v>2750</v>
      </c>
      <c r="C97" t="s">
        <v>2750</v>
      </c>
      <c r="D97" s="291" t="s">
        <v>2750</v>
      </c>
      <c r="E97" s="291" t="s">
        <v>2751</v>
      </c>
      <c r="F97" s="350">
        <v>0</v>
      </c>
      <c r="G97" s="350">
        <v>1</v>
      </c>
      <c r="H97" s="350">
        <v>0.01</v>
      </c>
      <c r="I97" s="335" t="s">
        <v>2752</v>
      </c>
      <c r="J97" s="335" t="s">
        <v>3181</v>
      </c>
      <c r="K97" s="290" t="s">
        <v>2896</v>
      </c>
    </row>
    <row r="98" spans="1:13" x14ac:dyDescent="0.25">
      <c r="A98" t="s">
        <v>10</v>
      </c>
      <c r="B98" t="s">
        <v>3253</v>
      </c>
      <c r="C98" t="s">
        <v>3252</v>
      </c>
      <c r="D98" t="s">
        <v>3253</v>
      </c>
      <c r="E98" t="s">
        <v>2262</v>
      </c>
      <c r="F98" s="358">
        <v>-0.9</v>
      </c>
      <c r="G98" s="358">
        <v>0.9</v>
      </c>
      <c r="H98" s="350">
        <v>0.01</v>
      </c>
      <c r="I98" s="335" t="s">
        <v>141</v>
      </c>
      <c r="J98" s="335" t="s">
        <v>3254</v>
      </c>
      <c r="K98" s="290" t="s">
        <v>246</v>
      </c>
      <c r="L98" s="290" t="s">
        <v>247</v>
      </c>
      <c r="M98" s="360" t="s">
        <v>151</v>
      </c>
    </row>
    <row r="99" spans="1:13" x14ac:dyDescent="0.25">
      <c r="A99" t="s">
        <v>10</v>
      </c>
      <c r="B99" t="s">
        <v>3639</v>
      </c>
      <c r="C99" t="s">
        <v>3642</v>
      </c>
      <c r="D99" s="174"/>
      <c r="E99" s="174"/>
      <c r="F99">
        <v>0</v>
      </c>
      <c r="G99">
        <v>1</v>
      </c>
      <c r="H99">
        <v>1</v>
      </c>
      <c r="I99" s="335" t="s">
        <v>29</v>
      </c>
      <c r="J99" t="s">
        <v>3645</v>
      </c>
    </row>
    <row r="100" spans="1:13" x14ac:dyDescent="0.25">
      <c r="A100" t="s">
        <v>10</v>
      </c>
      <c r="B100" t="s">
        <v>3640</v>
      </c>
      <c r="C100" t="s">
        <v>3643</v>
      </c>
      <c r="D100" s="174"/>
      <c r="E100" s="174"/>
      <c r="F100">
        <v>0</v>
      </c>
      <c r="G100">
        <v>1</v>
      </c>
      <c r="H100">
        <v>1</v>
      </c>
      <c r="I100" s="335" t="s">
        <v>29</v>
      </c>
      <c r="J100" t="s">
        <v>3646</v>
      </c>
    </row>
    <row r="101" spans="1:13" x14ac:dyDescent="0.25">
      <c r="A101" t="s">
        <v>10</v>
      </c>
      <c r="B101" t="s">
        <v>3641</v>
      </c>
      <c r="C101" t="s">
        <v>3644</v>
      </c>
      <c r="D101" s="174"/>
      <c r="E101" s="174"/>
      <c r="F101">
        <v>0</v>
      </c>
      <c r="G101">
        <v>1</v>
      </c>
      <c r="H101">
        <v>1</v>
      </c>
      <c r="I101" s="335" t="s">
        <v>29</v>
      </c>
      <c r="J101" t="s">
        <v>3647</v>
      </c>
    </row>
    <row r="102" spans="1:13" x14ac:dyDescent="0.25">
      <c r="A102" t="s">
        <v>10</v>
      </c>
      <c r="B102" t="s">
        <v>3965</v>
      </c>
      <c r="C102" t="s">
        <v>3966</v>
      </c>
      <c r="D102" t="s">
        <v>3965</v>
      </c>
      <c r="E102" s="174" t="s">
        <v>3967</v>
      </c>
      <c r="F102" s="350">
        <v>-0.5</v>
      </c>
      <c r="G102" s="350">
        <v>0.5</v>
      </c>
      <c r="H102" s="350">
        <v>0.01</v>
      </c>
      <c r="I102" s="335" t="s">
        <v>3968</v>
      </c>
      <c r="J102" t="s">
        <v>3969</v>
      </c>
    </row>
    <row r="103" spans="1:13" x14ac:dyDescent="0.25">
      <c r="A103" t="s">
        <v>2653</v>
      </c>
      <c r="B103" s="174" t="s">
        <v>313</v>
      </c>
      <c r="C103" t="s">
        <v>287</v>
      </c>
      <c r="D103" t="s">
        <v>349</v>
      </c>
      <c r="E103" t="s">
        <v>2261</v>
      </c>
      <c r="F103" s="10">
        <v>0</v>
      </c>
      <c r="G103" s="10">
        <v>0.4</v>
      </c>
      <c r="H103" s="358">
        <v>0.01</v>
      </c>
      <c r="I103" s="335" t="s">
        <v>31</v>
      </c>
      <c r="J103" s="335" t="s">
        <v>3182</v>
      </c>
      <c r="K103" s="335" t="s">
        <v>248</v>
      </c>
      <c r="L103" s="290" t="s">
        <v>249</v>
      </c>
      <c r="M103" s="359"/>
    </row>
    <row r="104" spans="1:13" x14ac:dyDescent="0.25">
      <c r="A104" s="237" t="str">
        <f>A$103</f>
        <v>Research and Development</v>
      </c>
      <c r="B104" s="237" t="str">
        <f t="shared" ref="B104:B107" si="0">B$103</f>
        <v>Capital Cost Reduction</v>
      </c>
      <c r="C104" t="s">
        <v>288</v>
      </c>
      <c r="D104" s="237" t="str">
        <f t="shared" ref="D104:L107" si="1">D$103</f>
        <v>R&amp;D Capital Cost Reductions</v>
      </c>
      <c r="E104" t="s">
        <v>3196</v>
      </c>
      <c r="F104" s="366">
        <f t="shared" si="1"/>
        <v>0</v>
      </c>
      <c r="G104" s="366">
        <f t="shared" si="1"/>
        <v>0.4</v>
      </c>
      <c r="H104" s="366">
        <f t="shared" si="1"/>
        <v>0.01</v>
      </c>
      <c r="I104" s="237" t="str">
        <f t="shared" si="1"/>
        <v>% reduction in cost</v>
      </c>
      <c r="J104"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7" t="str">
        <f t="shared" si="1"/>
        <v>architectural-design.html#rnd</v>
      </c>
      <c r="L104" s="237" t="str">
        <f t="shared" si="1"/>
        <v>research-and-development.html</v>
      </c>
      <c r="M104" s="359"/>
    </row>
    <row r="105" spans="1:13" x14ac:dyDescent="0.25">
      <c r="A105" s="237" t="str">
        <f t="shared" ref="A105:A107" si="2">A$103</f>
        <v>Research and Development</v>
      </c>
      <c r="B105" s="237" t="str">
        <f t="shared" si="0"/>
        <v>Capital Cost Reduction</v>
      </c>
      <c r="C105" t="s">
        <v>289</v>
      </c>
      <c r="D105" s="237" t="str">
        <f t="shared" si="1"/>
        <v>R&amp;D Capital Cost Reductions</v>
      </c>
      <c r="E105" t="s">
        <v>3197</v>
      </c>
      <c r="F105" s="366">
        <f t="shared" si="1"/>
        <v>0</v>
      </c>
      <c r="G105" s="366">
        <f t="shared" si="1"/>
        <v>0.4</v>
      </c>
      <c r="H105" s="366">
        <f t="shared" si="1"/>
        <v>0.01</v>
      </c>
      <c r="I105" s="237" t="str">
        <f t="shared" si="1"/>
        <v>% reduction in cost</v>
      </c>
      <c r="J105"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7" t="str">
        <f t="shared" si="1"/>
        <v>architectural-design.html#rnd</v>
      </c>
      <c r="L105" s="237" t="str">
        <f t="shared" si="1"/>
        <v>research-and-development.html</v>
      </c>
      <c r="M105" s="359"/>
    </row>
    <row r="106" spans="1:13" x14ac:dyDescent="0.25">
      <c r="A106" s="237" t="str">
        <f t="shared" si="2"/>
        <v>Research and Development</v>
      </c>
      <c r="B106" s="237" t="str">
        <f t="shared" si="0"/>
        <v>Capital Cost Reduction</v>
      </c>
      <c r="C106" t="s">
        <v>290</v>
      </c>
      <c r="D106" s="237" t="str">
        <f t="shared" si="1"/>
        <v>R&amp;D Capital Cost Reductions</v>
      </c>
      <c r="E106" t="s">
        <v>3198</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x14ac:dyDescent="0.25">
      <c r="A107" s="237" t="str">
        <f t="shared" si="2"/>
        <v>Research and Development</v>
      </c>
      <c r="B107" s="237" t="str">
        <f t="shared" si="0"/>
        <v>Capital Cost Reduction</v>
      </c>
      <c r="C107" s="291" t="s">
        <v>291</v>
      </c>
      <c r="D107" s="237" t="str">
        <f t="shared" si="1"/>
        <v>R&amp;D Capital Cost Reductions</v>
      </c>
      <c r="E107" t="s">
        <v>3199</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x14ac:dyDescent="0.25">
      <c r="A108" s="291" t="s">
        <v>2653</v>
      </c>
      <c r="B108" s="291" t="s">
        <v>2795</v>
      </c>
      <c r="C108" t="s">
        <v>2796</v>
      </c>
      <c r="D108" s="291" t="s">
        <v>3685</v>
      </c>
      <c r="E108" s="354" t="s">
        <v>2798</v>
      </c>
      <c r="F108" s="10">
        <v>0</v>
      </c>
      <c r="G108" s="10">
        <v>1</v>
      </c>
      <c r="H108" s="358">
        <v>0.01</v>
      </c>
      <c r="I108" s="335" t="s">
        <v>33</v>
      </c>
      <c r="J108" s="335" t="s">
        <v>3369</v>
      </c>
      <c r="K108" s="290" t="s">
        <v>2801</v>
      </c>
      <c r="L108" s="290" t="s">
        <v>2800</v>
      </c>
      <c r="M108" s="360" t="s">
        <v>2799</v>
      </c>
    </row>
    <row r="109" spans="1:13" x14ac:dyDescent="0.25">
      <c r="A109" s="291" t="s">
        <v>2653</v>
      </c>
      <c r="B109" s="291" t="s">
        <v>3671</v>
      </c>
      <c r="C109" t="s">
        <v>3672</v>
      </c>
      <c r="D109" s="291" t="s">
        <v>3685</v>
      </c>
      <c r="E109" s="354" t="s">
        <v>3673</v>
      </c>
      <c r="F109" s="10">
        <v>0</v>
      </c>
      <c r="G109" s="10">
        <v>1</v>
      </c>
      <c r="H109" s="358">
        <v>0.01</v>
      </c>
      <c r="I109" s="335" t="s">
        <v>33</v>
      </c>
      <c r="J109" s="335" t="s">
        <v>3675</v>
      </c>
      <c r="K109" s="290"/>
      <c r="L109" s="290"/>
      <c r="M109" s="360" t="s">
        <v>3674</v>
      </c>
    </row>
    <row r="110" spans="1:13" x14ac:dyDescent="0.25">
      <c r="A110" t="s">
        <v>2653</v>
      </c>
      <c r="B110" s="174" t="s">
        <v>326</v>
      </c>
      <c r="C110" t="s">
        <v>292</v>
      </c>
      <c r="D110" t="s">
        <v>350</v>
      </c>
      <c r="E110" t="s">
        <v>2260</v>
      </c>
      <c r="F110" s="10">
        <v>0</v>
      </c>
      <c r="G110" s="10">
        <v>0.4</v>
      </c>
      <c r="H110" s="358">
        <v>0.01</v>
      </c>
      <c r="I110" s="335" t="s">
        <v>32</v>
      </c>
      <c r="J110" s="335" t="s">
        <v>3188</v>
      </c>
      <c r="K110" s="335" t="s">
        <v>248</v>
      </c>
      <c r="L110" s="290" t="s">
        <v>249</v>
      </c>
    </row>
    <row r="111" spans="1:13" x14ac:dyDescent="0.25">
      <c r="A111" s="237" t="str">
        <f>A$110</f>
        <v>Research and Development</v>
      </c>
      <c r="B111" s="237" t="str">
        <f>B$110</f>
        <v>Fuel Use Reduction</v>
      </c>
      <c r="C111" t="s">
        <v>293</v>
      </c>
      <c r="D111" s="237" t="str">
        <f t="shared" ref="D111:L114" si="3">D$110</f>
        <v>R&amp;D Fuel Use Reductions</v>
      </c>
      <c r="E111" t="s">
        <v>3200</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x14ac:dyDescent="0.25">
      <c r="A112" s="237" t="str">
        <f t="shared" ref="A112:B114" si="4">A$110</f>
        <v>Research and Development</v>
      </c>
      <c r="B112" s="237" t="str">
        <f t="shared" si="4"/>
        <v>Fuel Use Reduction</v>
      </c>
      <c r="C112" t="s">
        <v>294</v>
      </c>
      <c r="D112" s="237" t="str">
        <f t="shared" si="3"/>
        <v>R&amp;D Fuel Use Reductions</v>
      </c>
      <c r="E112" t="s">
        <v>3201</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x14ac:dyDescent="0.25">
      <c r="A113" s="237" t="str">
        <f t="shared" si="4"/>
        <v>Research and Development</v>
      </c>
      <c r="B113" s="237" t="str">
        <f t="shared" si="4"/>
        <v>Fuel Use Reduction</v>
      </c>
      <c r="C113" t="s">
        <v>295</v>
      </c>
      <c r="D113" s="237" t="str">
        <f t="shared" si="3"/>
        <v>R&amp;D Fuel Use Reductions</v>
      </c>
      <c r="E113" t="s">
        <v>3202</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x14ac:dyDescent="0.25">
      <c r="A114" s="237" t="str">
        <f t="shared" si="4"/>
        <v>Research and Development</v>
      </c>
      <c r="B114" s="237" t="str">
        <f t="shared" si="4"/>
        <v>Fuel Use Reduction</v>
      </c>
      <c r="C114" t="s">
        <v>296</v>
      </c>
      <c r="D114" s="237" t="str">
        <f t="shared" si="3"/>
        <v>R&amp;D Fuel Use Reductions</v>
      </c>
      <c r="E114" t="s">
        <v>3203</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210" x14ac:dyDescent="0.25">
      <c r="A115" t="s">
        <v>2931</v>
      </c>
      <c r="B115" t="s">
        <v>2932</v>
      </c>
      <c r="C115" t="s">
        <v>2939</v>
      </c>
      <c r="D115" s="174"/>
      <c r="E115" t="s">
        <v>2964</v>
      </c>
      <c r="F115">
        <v>0</v>
      </c>
      <c r="G115">
        <v>10</v>
      </c>
      <c r="H115">
        <v>1</v>
      </c>
      <c r="I115" t="s">
        <v>2909</v>
      </c>
      <c r="J115" s="1" t="s">
        <v>3815</v>
      </c>
      <c r="K115" t="s">
        <v>2910</v>
      </c>
    </row>
    <row r="116" spans="1:13" x14ac:dyDescent="0.25">
      <c r="A116" t="s">
        <v>2931</v>
      </c>
      <c r="B116" t="s">
        <v>2933</v>
      </c>
      <c r="C116" t="s">
        <v>2940</v>
      </c>
      <c r="D116" s="174"/>
      <c r="E116" t="s">
        <v>2965</v>
      </c>
      <c r="F116">
        <v>0</v>
      </c>
      <c r="G116">
        <v>10</v>
      </c>
      <c r="H116">
        <v>1</v>
      </c>
      <c r="I116" t="s">
        <v>2909</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x14ac:dyDescent="0.25">
      <c r="A117" t="s">
        <v>2931</v>
      </c>
      <c r="B117" t="s">
        <v>3418</v>
      </c>
      <c r="C117" t="s">
        <v>3569</v>
      </c>
      <c r="D117" s="174"/>
      <c r="E117" t="s">
        <v>2966</v>
      </c>
      <c r="F117">
        <v>0</v>
      </c>
      <c r="G117">
        <v>10</v>
      </c>
      <c r="H117">
        <v>1</v>
      </c>
      <c r="I117" t="s">
        <v>2909</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x14ac:dyDescent="0.25">
      <c r="A118" t="s">
        <v>2931</v>
      </c>
      <c r="B118" t="s">
        <v>3789</v>
      </c>
      <c r="C118" t="s">
        <v>3792</v>
      </c>
      <c r="D118" s="174"/>
      <c r="E118" t="s">
        <v>3793</v>
      </c>
      <c r="F118">
        <v>0</v>
      </c>
      <c r="G118">
        <v>10</v>
      </c>
      <c r="H118">
        <v>1</v>
      </c>
      <c r="I118" t="s">
        <v>2909</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x14ac:dyDescent="0.25">
      <c r="A119" t="s">
        <v>2931</v>
      </c>
      <c r="B119" t="s">
        <v>2934</v>
      </c>
      <c r="C119" t="s">
        <v>2941</v>
      </c>
      <c r="D119" s="174"/>
      <c r="E119" t="s">
        <v>2967</v>
      </c>
      <c r="F119">
        <v>0</v>
      </c>
      <c r="G119">
        <v>10</v>
      </c>
      <c r="H119">
        <v>1</v>
      </c>
      <c r="I119" t="s">
        <v>2909</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x14ac:dyDescent="0.25">
      <c r="A120" t="s">
        <v>2931</v>
      </c>
      <c r="B120" t="s">
        <v>2935</v>
      </c>
      <c r="C120" t="s">
        <v>2942</v>
      </c>
      <c r="D120" s="174"/>
      <c r="E120" t="s">
        <v>2968</v>
      </c>
      <c r="F120">
        <v>0</v>
      </c>
      <c r="G120">
        <v>10</v>
      </c>
      <c r="H120">
        <v>1</v>
      </c>
      <c r="I120" t="s">
        <v>2909</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x14ac:dyDescent="0.25">
      <c r="A121" t="s">
        <v>2931</v>
      </c>
      <c r="B121" t="s">
        <v>262</v>
      </c>
      <c r="C121" t="s">
        <v>2943</v>
      </c>
      <c r="D121" s="174"/>
      <c r="E121" t="s">
        <v>2969</v>
      </c>
      <c r="F121">
        <v>0</v>
      </c>
      <c r="G121">
        <v>10</v>
      </c>
      <c r="H121">
        <v>1</v>
      </c>
      <c r="I121" t="s">
        <v>2909</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x14ac:dyDescent="0.25">
      <c r="A122" t="s">
        <v>2931</v>
      </c>
      <c r="B122" t="s">
        <v>2936</v>
      </c>
      <c r="C122" t="s">
        <v>2944</v>
      </c>
      <c r="D122" s="174"/>
      <c r="E122" t="s">
        <v>2970</v>
      </c>
      <c r="F122">
        <v>0</v>
      </c>
      <c r="G122">
        <v>10</v>
      </c>
      <c r="H122">
        <v>1</v>
      </c>
      <c r="I122" t="s">
        <v>2909</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x14ac:dyDescent="0.25">
      <c r="A123" t="s">
        <v>2931</v>
      </c>
      <c r="B123" t="s">
        <v>3570</v>
      </c>
      <c r="C123" t="s">
        <v>3571</v>
      </c>
      <c r="D123" s="174"/>
      <c r="E123" t="s">
        <v>3572</v>
      </c>
      <c r="F123">
        <v>0</v>
      </c>
      <c r="G123">
        <v>10</v>
      </c>
      <c r="H123">
        <v>1</v>
      </c>
      <c r="I123" t="s">
        <v>2909</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x14ac:dyDescent="0.25">
      <c r="A124" t="s">
        <v>2931</v>
      </c>
      <c r="B124" t="s">
        <v>2937</v>
      </c>
      <c r="C124" t="s">
        <v>2945</v>
      </c>
      <c r="D124" s="174"/>
      <c r="E124" t="s">
        <v>2971</v>
      </c>
      <c r="F124">
        <v>0</v>
      </c>
      <c r="G124">
        <v>10</v>
      </c>
      <c r="H124">
        <v>1</v>
      </c>
      <c r="I124" t="s">
        <v>2909</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x14ac:dyDescent="0.25">
      <c r="A125" t="s">
        <v>2931</v>
      </c>
      <c r="B125" t="s">
        <v>2938</v>
      </c>
      <c r="C125" t="s">
        <v>2946</v>
      </c>
      <c r="D125" s="174"/>
      <c r="E125" t="s">
        <v>2972</v>
      </c>
      <c r="F125">
        <v>0</v>
      </c>
      <c r="G125">
        <v>10</v>
      </c>
      <c r="H125">
        <v>1</v>
      </c>
      <c r="I125" t="s">
        <v>2909</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x14ac:dyDescent="0.25">
      <c r="A126" t="s">
        <v>2816</v>
      </c>
      <c r="B126" t="s">
        <v>2817</v>
      </c>
      <c r="C126" t="s">
        <v>3399</v>
      </c>
      <c r="D126" s="174"/>
      <c r="E126" t="s">
        <v>2818</v>
      </c>
      <c r="F126">
        <v>0</v>
      </c>
      <c r="G126">
        <v>1</v>
      </c>
      <c r="H126">
        <v>1</v>
      </c>
      <c r="I126" s="335" t="s">
        <v>29</v>
      </c>
      <c r="J126" t="s">
        <v>3400</v>
      </c>
      <c r="M126" s="367"/>
    </row>
    <row r="127" spans="1:13" x14ac:dyDescent="0.25">
      <c r="A127" t="s">
        <v>2816</v>
      </c>
      <c r="B127" t="s">
        <v>3266</v>
      </c>
      <c r="C127" t="s">
        <v>3264</v>
      </c>
      <c r="D127" s="174"/>
      <c r="E127" s="174"/>
      <c r="F127">
        <v>0</v>
      </c>
      <c r="G127">
        <v>1</v>
      </c>
      <c r="H127">
        <v>1</v>
      </c>
      <c r="I127" s="335" t="s">
        <v>29</v>
      </c>
      <c r="J127" t="s">
        <v>3265</v>
      </c>
    </row>
    <row r="128" spans="1:13" x14ac:dyDescent="0.25">
      <c r="A128" t="s">
        <v>2816</v>
      </c>
      <c r="B128" t="s">
        <v>3872</v>
      </c>
      <c r="C128" t="s">
        <v>3873</v>
      </c>
      <c r="D128" s="174"/>
      <c r="E128" s="174"/>
      <c r="F128">
        <v>0</v>
      </c>
      <c r="G128">
        <v>1</v>
      </c>
      <c r="H128">
        <v>1</v>
      </c>
      <c r="I128" s="335" t="s">
        <v>29</v>
      </c>
      <c r="J128" t="s">
        <v>3874</v>
      </c>
    </row>
    <row r="129" spans="1:10" x14ac:dyDescent="0.25">
      <c r="A129" t="s">
        <v>2816</v>
      </c>
      <c r="B129" t="s">
        <v>4031</v>
      </c>
      <c r="C129" t="s">
        <v>4032</v>
      </c>
      <c r="F129">
        <v>0</v>
      </c>
      <c r="G129">
        <v>1</v>
      </c>
      <c r="H129">
        <v>1</v>
      </c>
      <c r="I129" t="s">
        <v>4033</v>
      </c>
      <c r="J129" t="s">
        <v>4036</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opLeftCell="A1976" zoomScale="55" zoomScaleNormal="55" workbookViewId="0">
      <pane xSplit="2" topLeftCell="C1" activePane="topRight" state="frozen"/>
      <selection activeCell="A290" sqref="A290"/>
      <selection pane="topRight" activeCell="H2053" sqref="H2053"/>
    </sheetView>
  </sheetViews>
  <sheetFormatPr defaultColWidth="9.140625" defaultRowHeight="15" x14ac:dyDescent="0.25"/>
  <cols>
    <col min="1" max="1" width="21.140625" customWidth="1"/>
    <col min="2" max="2" width="23.42578125" style="391" customWidth="1"/>
    <col min="3" max="3" width="67.7109375" customWidth="1"/>
    <col min="4" max="7" width="11.140625" customWidth="1"/>
    <col min="8" max="8" width="11.140625" style="17" customWidth="1"/>
    <col min="9" max="9" width="11.140625" style="391" customWidth="1"/>
    <col min="10" max="10" width="46.85546875" style="379" bestFit="1" customWidth="1"/>
    <col min="11" max="15" width="11.140625" customWidth="1"/>
    <col min="16" max="16" width="60.28515625" customWidth="1"/>
    <col min="17" max="17" width="11.140625" customWidth="1"/>
    <col min="18" max="18" width="11.140625" style="291" customWidth="1"/>
    <col min="19" max="19" width="65" customWidth="1"/>
    <col min="20" max="20" width="11.140625" customWidth="1"/>
  </cols>
  <sheetData>
    <row r="1" spans="1:20" ht="15.75" x14ac:dyDescent="0.25">
      <c r="A1" s="380" t="s">
        <v>3</v>
      </c>
      <c r="B1" s="381" t="s">
        <v>0</v>
      </c>
      <c r="C1" s="382" t="s">
        <v>1</v>
      </c>
      <c r="D1" s="382" t="s">
        <v>35</v>
      </c>
      <c r="E1" s="382" t="s">
        <v>36</v>
      </c>
      <c r="F1" s="382" t="s">
        <v>82</v>
      </c>
      <c r="G1" s="382" t="s">
        <v>83</v>
      </c>
      <c r="H1" s="377" t="s">
        <v>455</v>
      </c>
      <c r="I1" s="383" t="s">
        <v>68</v>
      </c>
      <c r="J1" s="378" t="s">
        <v>342</v>
      </c>
      <c r="K1" s="380" t="s">
        <v>2259</v>
      </c>
      <c r="L1" s="380" t="s">
        <v>69</v>
      </c>
      <c r="M1" s="380" t="s">
        <v>70</v>
      </c>
      <c r="N1" s="380" t="s">
        <v>81</v>
      </c>
      <c r="O1" s="380" t="s">
        <v>28</v>
      </c>
      <c r="P1" s="380" t="s">
        <v>2</v>
      </c>
      <c r="Q1" s="380" t="s">
        <v>439</v>
      </c>
      <c r="R1" s="380" t="s">
        <v>188</v>
      </c>
      <c r="S1" s="384" t="s">
        <v>3875</v>
      </c>
      <c r="T1" s="385" t="s">
        <v>3876</v>
      </c>
    </row>
    <row r="2" spans="1:20" s="291" customFormat="1" x14ac:dyDescent="0.25">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2380</v>
      </c>
      <c r="D2" s="291" t="s">
        <v>37</v>
      </c>
      <c r="E2" s="291" t="s">
        <v>2220</v>
      </c>
      <c r="F2" s="291" t="s">
        <v>3432</v>
      </c>
      <c r="G2" s="291" t="s">
        <v>2424</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3877</v>
      </c>
    </row>
    <row r="3" spans="1:20" s="291" customFormat="1" x14ac:dyDescent="0.25">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483</v>
      </c>
      <c r="F3" s="291" t="s">
        <v>3432</v>
      </c>
      <c r="G3" s="291" t="s">
        <v>483</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x14ac:dyDescent="0.25">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2223</v>
      </c>
      <c r="F4" s="291" t="s">
        <v>3432</v>
      </c>
      <c r="G4" s="291" t="s">
        <v>2223</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x14ac:dyDescent="0.25">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2225</v>
      </c>
      <c r="F5" s="291" t="s">
        <v>3432</v>
      </c>
      <c r="G5" s="291" t="s">
        <v>2225</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x14ac:dyDescent="0.25">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2227</v>
      </c>
      <c r="F6" s="291" t="s">
        <v>3432</v>
      </c>
      <c r="G6" s="291" t="s">
        <v>2317</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x14ac:dyDescent="0.25">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2228</v>
      </c>
      <c r="F7" s="291" t="s">
        <v>3432</v>
      </c>
      <c r="G7" s="291" t="s">
        <v>2228</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x14ac:dyDescent="0.25">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2230</v>
      </c>
      <c r="F8" s="291" t="s">
        <v>3432</v>
      </c>
      <c r="G8" s="291" t="s">
        <v>2230</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x14ac:dyDescent="0.25">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2232</v>
      </c>
      <c r="F9" s="291" t="s">
        <v>3432</v>
      </c>
      <c r="G9" s="291" t="s">
        <v>2232</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x14ac:dyDescent="0.25">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2234</v>
      </c>
      <c r="F10" s="291" t="s">
        <v>3432</v>
      </c>
      <c r="G10" s="291" t="s">
        <v>2234</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x14ac:dyDescent="0.25">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2236</v>
      </c>
      <c r="F11" s="291" t="s">
        <v>3432</v>
      </c>
      <c r="G11" s="291" t="s">
        <v>2236</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x14ac:dyDescent="0.25">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2220</v>
      </c>
      <c r="F12" s="291" t="s">
        <v>3429</v>
      </c>
      <c r="G12" s="291" t="s">
        <v>2424</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x14ac:dyDescent="0.25">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483</v>
      </c>
      <c r="F13" s="291" t="s">
        <v>3429</v>
      </c>
      <c r="G13" s="291" t="s">
        <v>483</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x14ac:dyDescent="0.25">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2223</v>
      </c>
      <c r="F14" s="291" t="s">
        <v>3429</v>
      </c>
      <c r="G14" s="291" t="s">
        <v>2223</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x14ac:dyDescent="0.25">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2225</v>
      </c>
      <c r="F15" s="291" t="s">
        <v>3429</v>
      </c>
      <c r="G15" s="291" t="s">
        <v>2225</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x14ac:dyDescent="0.25">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2227</v>
      </c>
      <c r="F16" s="291" t="s">
        <v>3429</v>
      </c>
      <c r="G16" s="291" t="s">
        <v>2317</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x14ac:dyDescent="0.25">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2228</v>
      </c>
      <c r="F17" s="291" t="s">
        <v>3429</v>
      </c>
      <c r="G17" s="291" t="s">
        <v>2228</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x14ac:dyDescent="0.25">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2230</v>
      </c>
      <c r="F18" s="291" t="s">
        <v>3429</v>
      </c>
      <c r="G18" s="291" t="s">
        <v>2230</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x14ac:dyDescent="0.25">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2232</v>
      </c>
      <c r="F19" s="291" t="s">
        <v>3429</v>
      </c>
      <c r="G19" s="291" t="s">
        <v>2232</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x14ac:dyDescent="0.25">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2234</v>
      </c>
      <c r="F20" s="291" t="s">
        <v>3429</v>
      </c>
      <c r="G20" s="291" t="s">
        <v>2234</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x14ac:dyDescent="0.25">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2236</v>
      </c>
      <c r="F21" s="291" t="s">
        <v>3429</v>
      </c>
      <c r="G21" s="291" t="s">
        <v>2236</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x14ac:dyDescent="0.25">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2220</v>
      </c>
      <c r="F22" s="291" t="s">
        <v>3268</v>
      </c>
      <c r="G22" s="291" t="s">
        <v>2424</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x14ac:dyDescent="0.25">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483</v>
      </c>
      <c r="F23" s="291" t="s">
        <v>3268</v>
      </c>
      <c r="G23" s="291" t="s">
        <v>483</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x14ac:dyDescent="0.25">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2223</v>
      </c>
      <c r="F24" s="291" t="s">
        <v>3268</v>
      </c>
      <c r="G24" s="291" t="s">
        <v>2223</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x14ac:dyDescent="0.25">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2225</v>
      </c>
      <c r="F25" s="291" t="s">
        <v>3268</v>
      </c>
      <c r="G25" s="291" t="s">
        <v>2225</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x14ac:dyDescent="0.25">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2227</v>
      </c>
      <c r="F26" s="291" t="s">
        <v>3268</v>
      </c>
      <c r="G26" s="291" t="s">
        <v>2317</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x14ac:dyDescent="0.25">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2228</v>
      </c>
      <c r="F27" s="291" t="s">
        <v>3268</v>
      </c>
      <c r="G27" s="291" t="s">
        <v>2228</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x14ac:dyDescent="0.25">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2230</v>
      </c>
      <c r="F28" s="291" t="s">
        <v>3268</v>
      </c>
      <c r="G28" s="291" t="s">
        <v>2230</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x14ac:dyDescent="0.25">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2232</v>
      </c>
      <c r="F29" s="291" t="s">
        <v>3268</v>
      </c>
      <c r="G29" s="291" t="s">
        <v>2232</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x14ac:dyDescent="0.25">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2234</v>
      </c>
      <c r="F30" s="291" t="s">
        <v>3268</v>
      </c>
      <c r="G30" s="291" t="s">
        <v>2234</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x14ac:dyDescent="0.25">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2236</v>
      </c>
      <c r="F31" s="291" t="s">
        <v>3268</v>
      </c>
      <c r="G31" s="291" t="s">
        <v>2236</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x14ac:dyDescent="0.25">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2220</v>
      </c>
      <c r="F32" s="291" t="s">
        <v>3269</v>
      </c>
      <c r="G32" s="291" t="s">
        <v>2424</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x14ac:dyDescent="0.25">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483</v>
      </c>
      <c r="F33" s="291" t="s">
        <v>3269</v>
      </c>
      <c r="G33" s="291" t="s">
        <v>483</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x14ac:dyDescent="0.25">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2223</v>
      </c>
      <c r="F34" s="291" t="s">
        <v>3269</v>
      </c>
      <c r="G34" s="291" t="s">
        <v>2223</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x14ac:dyDescent="0.25">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2225</v>
      </c>
      <c r="F35" s="291" t="s">
        <v>3269</v>
      </c>
      <c r="G35" s="291" t="s">
        <v>2225</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x14ac:dyDescent="0.25">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2227</v>
      </c>
      <c r="F36" s="291" t="s">
        <v>3269</v>
      </c>
      <c r="G36" s="291" t="s">
        <v>2317</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x14ac:dyDescent="0.25">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2228</v>
      </c>
      <c r="F37" s="291" t="s">
        <v>3269</v>
      </c>
      <c r="G37" s="291" t="s">
        <v>2228</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x14ac:dyDescent="0.25">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2230</v>
      </c>
      <c r="F38" s="291" t="s">
        <v>3269</v>
      </c>
      <c r="G38" s="291" t="s">
        <v>2230</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x14ac:dyDescent="0.25">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2232</v>
      </c>
      <c r="F39" s="291" t="s">
        <v>3269</v>
      </c>
      <c r="G39" s="291" t="s">
        <v>2232</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x14ac:dyDescent="0.25">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2234</v>
      </c>
      <c r="F40" s="291" t="s">
        <v>3269</v>
      </c>
      <c r="G40" s="291" t="s">
        <v>2234</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x14ac:dyDescent="0.25">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2236</v>
      </c>
      <c r="F41" s="291" t="s">
        <v>3269</v>
      </c>
      <c r="G41" s="291" t="s">
        <v>2236</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x14ac:dyDescent="0.25">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2220</v>
      </c>
      <c r="F42" s="291" t="s">
        <v>3270</v>
      </c>
      <c r="G42" s="291" t="s">
        <v>2424</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x14ac:dyDescent="0.25">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483</v>
      </c>
      <c r="F43" s="291" t="s">
        <v>3270</v>
      </c>
      <c r="G43" s="291" t="s">
        <v>483</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x14ac:dyDescent="0.25">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2223</v>
      </c>
      <c r="F44" s="291" t="s">
        <v>3270</v>
      </c>
      <c r="G44" s="291" t="s">
        <v>2223</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x14ac:dyDescent="0.25">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2225</v>
      </c>
      <c r="F45" s="291" t="s">
        <v>3270</v>
      </c>
      <c r="G45" s="291" t="s">
        <v>2225</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x14ac:dyDescent="0.25">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2227</v>
      </c>
      <c r="F46" s="291" t="s">
        <v>3270</v>
      </c>
      <c r="G46" s="291" t="s">
        <v>2317</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x14ac:dyDescent="0.25">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2228</v>
      </c>
      <c r="F47" s="291" t="s">
        <v>3270</v>
      </c>
      <c r="G47" s="291" t="s">
        <v>2228</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x14ac:dyDescent="0.25">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2230</v>
      </c>
      <c r="F48" s="291" t="s">
        <v>3270</v>
      </c>
      <c r="G48" s="291" t="s">
        <v>2230</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x14ac:dyDescent="0.25">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2232</v>
      </c>
      <c r="F49" s="291" t="s">
        <v>3270</v>
      </c>
      <c r="G49" s="291" t="s">
        <v>2232</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x14ac:dyDescent="0.25">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2234</v>
      </c>
      <c r="F50" s="291" t="s">
        <v>3270</v>
      </c>
      <c r="G50" s="291" t="s">
        <v>2234</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x14ac:dyDescent="0.25">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2236</v>
      </c>
      <c r="F51" s="291" t="s">
        <v>3270</v>
      </c>
      <c r="G51" s="291" t="s">
        <v>2236</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x14ac:dyDescent="0.25">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2220</v>
      </c>
      <c r="F52" s="291" t="s">
        <v>3271</v>
      </c>
      <c r="G52" s="291" t="s">
        <v>2424</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x14ac:dyDescent="0.25">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483</v>
      </c>
      <c r="F53" s="291" t="s">
        <v>3271</v>
      </c>
      <c r="G53" s="291" t="s">
        <v>483</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x14ac:dyDescent="0.25">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2223</v>
      </c>
      <c r="F54" s="291" t="s">
        <v>3271</v>
      </c>
      <c r="G54" s="291" t="s">
        <v>2223</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x14ac:dyDescent="0.25">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2225</v>
      </c>
      <c r="F55" s="291" t="s">
        <v>3271</v>
      </c>
      <c r="G55" s="291" t="s">
        <v>2225</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x14ac:dyDescent="0.25">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2227</v>
      </c>
      <c r="F56" s="291" t="s">
        <v>3271</v>
      </c>
      <c r="G56" s="291" t="s">
        <v>2317</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x14ac:dyDescent="0.25">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2228</v>
      </c>
      <c r="F57" s="291" t="s">
        <v>3271</v>
      </c>
      <c r="G57" s="291" t="s">
        <v>2228</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x14ac:dyDescent="0.25">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2230</v>
      </c>
      <c r="F58" s="291" t="s">
        <v>3271</v>
      </c>
      <c r="G58" s="291" t="s">
        <v>2230</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x14ac:dyDescent="0.25">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2232</v>
      </c>
      <c r="F59" s="291" t="s">
        <v>3271</v>
      </c>
      <c r="G59" s="291" t="s">
        <v>2232</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x14ac:dyDescent="0.25">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2234</v>
      </c>
      <c r="F60" s="291" t="s">
        <v>3271</v>
      </c>
      <c r="G60" s="291" t="s">
        <v>2234</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x14ac:dyDescent="0.25">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2236</v>
      </c>
      <c r="F61" s="291" t="s">
        <v>3271</v>
      </c>
      <c r="G61" s="291" t="s">
        <v>2236</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x14ac:dyDescent="0.25">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3438</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3878</v>
      </c>
    </row>
    <row r="63" spans="1:19" s="291" customFormat="1" x14ac:dyDescent="0.25">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3416</v>
      </c>
      <c r="D63" s="335" t="s">
        <v>37</v>
      </c>
      <c r="E63" s="335" t="s">
        <v>2244</v>
      </c>
      <c r="F63" s="291" t="s">
        <v>3275</v>
      </c>
      <c r="G63" s="335" t="s">
        <v>3422</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3879</v>
      </c>
    </row>
    <row r="64" spans="1:19" ht="14.45" customHeight="1" x14ac:dyDescent="0.25">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2245</v>
      </c>
      <c r="F64" s="291" t="s">
        <v>3275</v>
      </c>
      <c r="G64" s="291" t="s">
        <v>3423</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x14ac:dyDescent="0.25">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2246</v>
      </c>
      <c r="F65" s="291" t="s">
        <v>3275</v>
      </c>
      <c r="G65" s="291" t="s">
        <v>3424</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x14ac:dyDescent="0.25">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2247</v>
      </c>
      <c r="F66" s="291" t="s">
        <v>3275</v>
      </c>
      <c r="G66" s="291" t="s">
        <v>3425</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x14ac:dyDescent="0.25">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2248</v>
      </c>
      <c r="F67" s="291" t="s">
        <v>3275</v>
      </c>
      <c r="G67" s="291" t="s">
        <v>3426</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x14ac:dyDescent="0.25">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2504</v>
      </c>
      <c r="F68" s="291" t="s">
        <v>3275</v>
      </c>
      <c r="G68" s="291" t="s">
        <v>2504</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x14ac:dyDescent="0.25">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2503</v>
      </c>
      <c r="F69" s="291" t="s">
        <v>3275</v>
      </c>
      <c r="G69" s="291" t="s">
        <v>3427</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x14ac:dyDescent="0.25">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2244</v>
      </c>
      <c r="F70" s="291" t="s">
        <v>2342</v>
      </c>
      <c r="G70" s="335" t="s">
        <v>3422</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x14ac:dyDescent="0.25">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2245</v>
      </c>
      <c r="F71" s="291" t="s">
        <v>2342</v>
      </c>
      <c r="G71" s="291" t="s">
        <v>3423</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x14ac:dyDescent="0.25">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2246</v>
      </c>
      <c r="F72" s="291" t="s">
        <v>2342</v>
      </c>
      <c r="G72" s="291" t="s">
        <v>3424</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x14ac:dyDescent="0.25">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2247</v>
      </c>
      <c r="F73" s="291" t="s">
        <v>2342</v>
      </c>
      <c r="G73" s="291" t="s">
        <v>3425</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x14ac:dyDescent="0.25">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2248</v>
      </c>
      <c r="F74" s="291" t="s">
        <v>2342</v>
      </c>
      <c r="G74" s="291" t="s">
        <v>3426</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x14ac:dyDescent="0.25">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2504</v>
      </c>
      <c r="F75" s="291" t="s">
        <v>2342</v>
      </c>
      <c r="G75" s="291" t="s">
        <v>2504</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x14ac:dyDescent="0.25">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2503</v>
      </c>
      <c r="F76" s="291" t="s">
        <v>2342</v>
      </c>
      <c r="G76" s="291" t="s">
        <v>3427</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x14ac:dyDescent="0.25">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2244</v>
      </c>
      <c r="F77" s="291" t="s">
        <v>3272</v>
      </c>
      <c r="G77" s="335" t="s">
        <v>3422</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x14ac:dyDescent="0.25">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2245</v>
      </c>
      <c r="F78" s="291" t="s">
        <v>3272</v>
      </c>
      <c r="G78" s="291" t="s">
        <v>3423</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x14ac:dyDescent="0.25">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2246</v>
      </c>
      <c r="F79" s="291" t="s">
        <v>3272</v>
      </c>
      <c r="G79" s="291" t="s">
        <v>3424</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x14ac:dyDescent="0.25">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2247</v>
      </c>
      <c r="F80" s="291" t="s">
        <v>3272</v>
      </c>
      <c r="G80" s="291" t="s">
        <v>3425</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x14ac:dyDescent="0.25">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2248</v>
      </c>
      <c r="F81" s="291" t="s">
        <v>3272</v>
      </c>
      <c r="G81" s="291" t="s">
        <v>3426</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x14ac:dyDescent="0.25">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2504</v>
      </c>
      <c r="F82" s="291" t="s">
        <v>3272</v>
      </c>
      <c r="G82" s="291" t="s">
        <v>2504</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x14ac:dyDescent="0.25">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2503</v>
      </c>
      <c r="F83" s="291" t="s">
        <v>3272</v>
      </c>
      <c r="G83" s="291" t="s">
        <v>3427</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x14ac:dyDescent="0.25">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2244</v>
      </c>
      <c r="F84" s="291" t="s">
        <v>86</v>
      </c>
      <c r="G84" s="335" t="s">
        <v>3422</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x14ac:dyDescent="0.25">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2245</v>
      </c>
      <c r="F85" s="291" t="s">
        <v>86</v>
      </c>
      <c r="G85" s="291" t="s">
        <v>3423</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x14ac:dyDescent="0.25">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2246</v>
      </c>
      <c r="F86" s="291" t="s">
        <v>86</v>
      </c>
      <c r="G86" s="291" t="s">
        <v>3424</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x14ac:dyDescent="0.25">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2247</v>
      </c>
      <c r="F87" s="291" t="s">
        <v>86</v>
      </c>
      <c r="G87" s="291" t="s">
        <v>3425</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x14ac:dyDescent="0.25">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2248</v>
      </c>
      <c r="F88" s="291" t="s">
        <v>86</v>
      </c>
      <c r="G88" s="291" t="s">
        <v>3426</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x14ac:dyDescent="0.25">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2504</v>
      </c>
      <c r="F89" s="291" t="s">
        <v>86</v>
      </c>
      <c r="G89" s="291" t="s">
        <v>2504</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x14ac:dyDescent="0.25">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2503</v>
      </c>
      <c r="F90" s="291" t="s">
        <v>86</v>
      </c>
      <c r="G90" s="291" t="s">
        <v>3427</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x14ac:dyDescent="0.25">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2244</v>
      </c>
      <c r="F91" s="291" t="s">
        <v>3273</v>
      </c>
      <c r="G91" s="335" t="s">
        <v>3422</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x14ac:dyDescent="0.25">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2245</v>
      </c>
      <c r="F92" s="291" t="s">
        <v>3273</v>
      </c>
      <c r="G92" s="291" t="s">
        <v>3423</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x14ac:dyDescent="0.25">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2246</v>
      </c>
      <c r="F93" s="291" t="s">
        <v>3273</v>
      </c>
      <c r="G93" s="291" t="s">
        <v>3424</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x14ac:dyDescent="0.25">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2247</v>
      </c>
      <c r="F94" s="291" t="s">
        <v>3273</v>
      </c>
      <c r="G94" s="291" t="s">
        <v>3425</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x14ac:dyDescent="0.25">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2248</v>
      </c>
      <c r="F95" s="291" t="s">
        <v>3273</v>
      </c>
      <c r="G95" s="291" t="s">
        <v>3426</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x14ac:dyDescent="0.25">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2504</v>
      </c>
      <c r="F96" s="291" t="s">
        <v>3273</v>
      </c>
      <c r="G96" s="291" t="s">
        <v>2504</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x14ac:dyDescent="0.25">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2503</v>
      </c>
      <c r="F97" s="291" t="s">
        <v>3273</v>
      </c>
      <c r="G97" s="291" t="s">
        <v>3427</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x14ac:dyDescent="0.25">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2244</v>
      </c>
      <c r="F98" s="291" t="s">
        <v>142</v>
      </c>
      <c r="G98" s="335" t="s">
        <v>3422</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x14ac:dyDescent="0.25">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2245</v>
      </c>
      <c r="F99" s="291" t="s">
        <v>142</v>
      </c>
      <c r="G99" s="291" t="s">
        <v>3423</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x14ac:dyDescent="0.25">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2246</v>
      </c>
      <c r="F100" s="291" t="s">
        <v>142</v>
      </c>
      <c r="G100" s="291" t="s">
        <v>3424</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x14ac:dyDescent="0.25">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2247</v>
      </c>
      <c r="F101" s="291" t="s">
        <v>142</v>
      </c>
      <c r="G101" s="291" t="s">
        <v>3425</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x14ac:dyDescent="0.25">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2248</v>
      </c>
      <c r="F102" s="291" t="s">
        <v>142</v>
      </c>
      <c r="G102" s="291" t="s">
        <v>3426</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x14ac:dyDescent="0.25">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2504</v>
      </c>
      <c r="F103" s="291" t="s">
        <v>142</v>
      </c>
      <c r="G103" s="291" t="s">
        <v>2504</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x14ac:dyDescent="0.25">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2503</v>
      </c>
      <c r="F104" s="291" t="s">
        <v>142</v>
      </c>
      <c r="G104" s="291" t="s">
        <v>3427</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x14ac:dyDescent="0.25">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3417</v>
      </c>
      <c r="D105" s="335" t="s">
        <v>37</v>
      </c>
      <c r="E105" s="335" t="s">
        <v>2244</v>
      </c>
      <c r="F105" s="291" t="s">
        <v>3433</v>
      </c>
      <c r="G105" s="335" t="s">
        <v>3422</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3880</v>
      </c>
    </row>
    <row r="106" spans="1:19" ht="14.45" customHeight="1" x14ac:dyDescent="0.25">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2245</v>
      </c>
      <c r="F106" s="291" t="s">
        <v>3433</v>
      </c>
      <c r="G106" s="291" t="s">
        <v>3423</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x14ac:dyDescent="0.25">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2246</v>
      </c>
      <c r="F107" s="291" t="s">
        <v>3433</v>
      </c>
      <c r="G107" s="291" t="s">
        <v>3424</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x14ac:dyDescent="0.25">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2247</v>
      </c>
      <c r="F108" s="291" t="s">
        <v>3433</v>
      </c>
      <c r="G108" s="291" t="s">
        <v>3425</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x14ac:dyDescent="0.25">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2248</v>
      </c>
      <c r="F109" s="291" t="s">
        <v>3433</v>
      </c>
      <c r="G109" s="291" t="s">
        <v>3426</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x14ac:dyDescent="0.25">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2504</v>
      </c>
      <c r="F110" s="291" t="s">
        <v>3433</v>
      </c>
      <c r="G110" s="291" t="s">
        <v>2504</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x14ac:dyDescent="0.25">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2503</v>
      </c>
      <c r="F111" s="291" t="s">
        <v>3433</v>
      </c>
      <c r="G111" s="291" t="s">
        <v>3427</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x14ac:dyDescent="0.25">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2244</v>
      </c>
      <c r="F112" s="291" t="s">
        <v>3430</v>
      </c>
      <c r="G112" s="335" t="s">
        <v>3422</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x14ac:dyDescent="0.25">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2245</v>
      </c>
      <c r="F113" s="291" t="s">
        <v>3430</v>
      </c>
      <c r="G113" s="291" t="s">
        <v>3423</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x14ac:dyDescent="0.25">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2246</v>
      </c>
      <c r="F114" s="291" t="s">
        <v>3430</v>
      </c>
      <c r="G114" s="291" t="s">
        <v>3424</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x14ac:dyDescent="0.25">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2247</v>
      </c>
      <c r="F115" s="291" t="s">
        <v>3430</v>
      </c>
      <c r="G115" s="291" t="s">
        <v>3425</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x14ac:dyDescent="0.25">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2248</v>
      </c>
      <c r="F116" s="291" t="s">
        <v>3430</v>
      </c>
      <c r="G116" s="291" t="s">
        <v>3426</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x14ac:dyDescent="0.25">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2504</v>
      </c>
      <c r="F117" s="291" t="s">
        <v>3430</v>
      </c>
      <c r="G117" s="291" t="s">
        <v>2504</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x14ac:dyDescent="0.25">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2503</v>
      </c>
      <c r="F118" s="291" t="s">
        <v>3430</v>
      </c>
      <c r="G118" s="291" t="s">
        <v>3427</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x14ac:dyDescent="0.25">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2244</v>
      </c>
      <c r="F119" s="291" t="s">
        <v>3272</v>
      </c>
      <c r="G119" s="335" t="s">
        <v>3422</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x14ac:dyDescent="0.25">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2245</v>
      </c>
      <c r="F120" s="291" t="s">
        <v>3272</v>
      </c>
      <c r="G120" s="291" t="s">
        <v>3423</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x14ac:dyDescent="0.25">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2246</v>
      </c>
      <c r="F121" s="291" t="s">
        <v>3272</v>
      </c>
      <c r="G121" s="291" t="s">
        <v>3424</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x14ac:dyDescent="0.25">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2247</v>
      </c>
      <c r="F122" s="291" t="s">
        <v>3272</v>
      </c>
      <c r="G122" s="291" t="s">
        <v>3425</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x14ac:dyDescent="0.25">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2248</v>
      </c>
      <c r="F123" s="291" t="s">
        <v>3272</v>
      </c>
      <c r="G123" s="291" t="s">
        <v>3426</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x14ac:dyDescent="0.25">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2504</v>
      </c>
      <c r="F124" s="291" t="s">
        <v>3272</v>
      </c>
      <c r="G124" s="291" t="s">
        <v>2504</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x14ac:dyDescent="0.25">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2503</v>
      </c>
      <c r="F125" s="291" t="s">
        <v>3272</v>
      </c>
      <c r="G125" s="291" t="s">
        <v>3427</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x14ac:dyDescent="0.25">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2244</v>
      </c>
      <c r="F126" s="291" t="s">
        <v>86</v>
      </c>
      <c r="G126" s="335" t="s">
        <v>3422</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x14ac:dyDescent="0.25">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2245</v>
      </c>
      <c r="F127" s="291" t="s">
        <v>86</v>
      </c>
      <c r="G127" s="291" t="s">
        <v>3423</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x14ac:dyDescent="0.25">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2246</v>
      </c>
      <c r="F128" s="291" t="s">
        <v>86</v>
      </c>
      <c r="G128" s="291" t="s">
        <v>3424</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x14ac:dyDescent="0.25">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2247</v>
      </c>
      <c r="F129" s="291" t="s">
        <v>86</v>
      </c>
      <c r="G129" s="291" t="s">
        <v>3425</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x14ac:dyDescent="0.25">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2248</v>
      </c>
      <c r="F130" s="291" t="s">
        <v>86</v>
      </c>
      <c r="G130" s="291" t="s">
        <v>3426</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x14ac:dyDescent="0.25">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2504</v>
      </c>
      <c r="F131" s="291" t="s">
        <v>86</v>
      </c>
      <c r="G131" s="291" t="s">
        <v>2504</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x14ac:dyDescent="0.25">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2503</v>
      </c>
      <c r="F132" s="291" t="s">
        <v>86</v>
      </c>
      <c r="G132" s="291" t="s">
        <v>3427</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x14ac:dyDescent="0.25">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2244</v>
      </c>
      <c r="F133" s="291" t="s">
        <v>3274</v>
      </c>
      <c r="G133" s="335" t="s">
        <v>3422</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x14ac:dyDescent="0.25">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2245</v>
      </c>
      <c r="F134" s="291" t="s">
        <v>3274</v>
      </c>
      <c r="G134" s="291" t="s">
        <v>3423</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x14ac:dyDescent="0.25">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2246</v>
      </c>
      <c r="F135" s="291" t="s">
        <v>3274</v>
      </c>
      <c r="G135" s="291" t="s">
        <v>3424</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x14ac:dyDescent="0.25">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2247</v>
      </c>
      <c r="F136" s="291" t="s">
        <v>3274</v>
      </c>
      <c r="G136" s="291" t="s">
        <v>3425</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x14ac:dyDescent="0.25">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2248</v>
      </c>
      <c r="F137" s="291" t="s">
        <v>3274</v>
      </c>
      <c r="G137" s="291" t="s">
        <v>3426</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x14ac:dyDescent="0.25">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2504</v>
      </c>
      <c r="F138" s="291" t="s">
        <v>3274</v>
      </c>
      <c r="G138" s="291" t="s">
        <v>2504</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x14ac:dyDescent="0.25">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2503</v>
      </c>
      <c r="F139" s="291" t="s">
        <v>3274</v>
      </c>
      <c r="G139" s="291" t="s">
        <v>3427</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x14ac:dyDescent="0.25">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2244</v>
      </c>
      <c r="F140" s="291" t="s">
        <v>142</v>
      </c>
      <c r="G140" s="335" t="s">
        <v>3422</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x14ac:dyDescent="0.25">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2245</v>
      </c>
      <c r="F141" s="291" t="s">
        <v>142</v>
      </c>
      <c r="G141" s="291" t="s">
        <v>3423</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x14ac:dyDescent="0.25">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2246</v>
      </c>
      <c r="F142" s="291" t="s">
        <v>142</v>
      </c>
      <c r="G142" s="291" t="s">
        <v>3424</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x14ac:dyDescent="0.25">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2247</v>
      </c>
      <c r="F143" s="291" t="s">
        <v>142</v>
      </c>
      <c r="G143" s="291" t="s">
        <v>3425</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x14ac:dyDescent="0.25">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2248</v>
      </c>
      <c r="F144" s="291" t="s">
        <v>142</v>
      </c>
      <c r="G144" s="291" t="s">
        <v>3426</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x14ac:dyDescent="0.25">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2504</v>
      </c>
      <c r="F145" s="291" t="s">
        <v>142</v>
      </c>
      <c r="G145" s="291" t="s">
        <v>2504</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x14ac:dyDescent="0.25">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2503</v>
      </c>
      <c r="F146" s="291" t="s">
        <v>142</v>
      </c>
      <c r="G146" s="291" t="s">
        <v>3427</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x14ac:dyDescent="0.25">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3881</v>
      </c>
    </row>
    <row r="148" spans="1:19" x14ac:dyDescent="0.25">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3275</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3882</v>
      </c>
    </row>
    <row r="149" spans="1:19" x14ac:dyDescent="0.25">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3433</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x14ac:dyDescent="0.25">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2342</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x14ac:dyDescent="0.25">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3430</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x14ac:dyDescent="0.25">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3272</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x14ac:dyDescent="0.25">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3272</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x14ac:dyDescent="0.25">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x14ac:dyDescent="0.25">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x14ac:dyDescent="0.25">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3273</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x14ac:dyDescent="0.25">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3274</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x14ac:dyDescent="0.25">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x14ac:dyDescent="0.25">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x14ac:dyDescent="0.25">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464</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3883</v>
      </c>
    </row>
    <row r="161" spans="1:19" s="291" customFormat="1" x14ac:dyDescent="0.25">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3613</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3884</v>
      </c>
    </row>
    <row r="162" spans="1:19" x14ac:dyDescent="0.25">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2974</v>
      </c>
      <c r="D162" s="335" t="s">
        <v>45</v>
      </c>
      <c r="E162" s="335" t="s">
        <v>37</v>
      </c>
      <c r="F162" s="335" t="s">
        <v>84</v>
      </c>
      <c r="G162" s="291" t="s">
        <v>3275</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3885</v>
      </c>
    </row>
    <row r="163" spans="1:19" x14ac:dyDescent="0.25">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2342</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x14ac:dyDescent="0.25">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3272</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x14ac:dyDescent="0.25">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x14ac:dyDescent="0.25">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3273</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x14ac:dyDescent="0.25">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x14ac:dyDescent="0.25">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3433</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x14ac:dyDescent="0.25">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3430</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x14ac:dyDescent="0.25">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3272</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x14ac:dyDescent="0.25">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x14ac:dyDescent="0.25">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3274</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x14ac:dyDescent="0.25">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x14ac:dyDescent="0.25">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3791</v>
      </c>
      <c r="D174" s="335" t="s">
        <v>45</v>
      </c>
      <c r="E174" s="335" t="s">
        <v>37</v>
      </c>
      <c r="F174" s="335" t="s">
        <v>84</v>
      </c>
      <c r="G174" s="291" t="s">
        <v>3275</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3886</v>
      </c>
    </row>
    <row r="175" spans="1:19" x14ac:dyDescent="0.25">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3433</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x14ac:dyDescent="0.25">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2342</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x14ac:dyDescent="0.25">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3430</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x14ac:dyDescent="0.25">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3272</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x14ac:dyDescent="0.25">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3272</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x14ac:dyDescent="0.25">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x14ac:dyDescent="0.25">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x14ac:dyDescent="0.25">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3273</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x14ac:dyDescent="0.25">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3274</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x14ac:dyDescent="0.25">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x14ac:dyDescent="0.25">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x14ac:dyDescent="0.25">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3412</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3887</v>
      </c>
    </row>
    <row r="187" spans="1:19" s="291" customFormat="1" x14ac:dyDescent="0.25">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3574</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3888</v>
      </c>
    </row>
    <row r="188" spans="1:19" s="291" customFormat="1" x14ac:dyDescent="0.25">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3727</v>
      </c>
      <c r="D188" s="335" t="s">
        <v>45</v>
      </c>
      <c r="E188" s="335" t="s">
        <v>37</v>
      </c>
      <c r="F188" s="335" t="s">
        <v>84</v>
      </c>
      <c r="G188" s="291" t="s">
        <v>3275</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3889</v>
      </c>
    </row>
    <row r="189" spans="1:19" s="291" customFormat="1" x14ac:dyDescent="0.25">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3433</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x14ac:dyDescent="0.25">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2342</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x14ac:dyDescent="0.25">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3430</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x14ac:dyDescent="0.25">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3272</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x14ac:dyDescent="0.25">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3272</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x14ac:dyDescent="0.25">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x14ac:dyDescent="0.25">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x14ac:dyDescent="0.25">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3273</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x14ac:dyDescent="0.25">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3274</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x14ac:dyDescent="0.25">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x14ac:dyDescent="0.25">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x14ac:dyDescent="0.25">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3870</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x14ac:dyDescent="0.25">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2482</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3890</v>
      </c>
    </row>
    <row r="202" spans="1:19" x14ac:dyDescent="0.25">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x14ac:dyDescent="0.25">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x14ac:dyDescent="0.25">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x14ac:dyDescent="0.25">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x14ac:dyDescent="0.25">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x14ac:dyDescent="0.25">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x14ac:dyDescent="0.25">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x14ac:dyDescent="0.25">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x14ac:dyDescent="0.25">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x14ac:dyDescent="0.25">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x14ac:dyDescent="0.25">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x14ac:dyDescent="0.25">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x14ac:dyDescent="0.25">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x14ac:dyDescent="0.25">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x14ac:dyDescent="0.25">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3891</v>
      </c>
    </row>
    <row r="217" spans="1:19" s="237" customFormat="1" x14ac:dyDescent="0.25">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x14ac:dyDescent="0.25">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x14ac:dyDescent="0.25">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x14ac:dyDescent="0.25">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x14ac:dyDescent="0.25">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x14ac:dyDescent="0.25">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x14ac:dyDescent="0.25">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x14ac:dyDescent="0.25">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x14ac:dyDescent="0.25">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x14ac:dyDescent="0.25">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x14ac:dyDescent="0.25">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x14ac:dyDescent="0.25">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x14ac:dyDescent="0.25">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x14ac:dyDescent="0.25">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x14ac:dyDescent="0.25">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x14ac:dyDescent="0.25">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x14ac:dyDescent="0.25">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x14ac:dyDescent="0.25">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3892</v>
      </c>
    </row>
    <row r="235" spans="1:19" s="237" customFormat="1" x14ac:dyDescent="0.25">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3893</v>
      </c>
    </row>
    <row r="236" spans="1:19" s="237" customFormat="1" x14ac:dyDescent="0.25">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3434</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3894</v>
      </c>
    </row>
    <row r="237" spans="1:19" s="237" customFormat="1" x14ac:dyDescent="0.25">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x14ac:dyDescent="0.25">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x14ac:dyDescent="0.25">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3687</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3895</v>
      </c>
    </row>
    <row r="240" spans="1:19" s="237" customFormat="1" x14ac:dyDescent="0.25">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x14ac:dyDescent="0.25">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x14ac:dyDescent="0.25">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3736</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3896</v>
      </c>
    </row>
    <row r="243" spans="1:19" s="237" customFormat="1" x14ac:dyDescent="0.25">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x14ac:dyDescent="0.25">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x14ac:dyDescent="0.25">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3897</v>
      </c>
    </row>
    <row r="246" spans="1:19" s="237" customFormat="1" x14ac:dyDescent="0.25">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2458</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3898</v>
      </c>
    </row>
    <row r="247" spans="1:19" s="237" customFormat="1" x14ac:dyDescent="0.25">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x14ac:dyDescent="0.25">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x14ac:dyDescent="0.25">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3899</v>
      </c>
    </row>
    <row r="250" spans="1:19" s="237" customFormat="1" x14ac:dyDescent="0.25">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x14ac:dyDescent="0.25">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x14ac:dyDescent="0.25">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x14ac:dyDescent="0.25">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x14ac:dyDescent="0.25">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x14ac:dyDescent="0.25">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Ban New Power Plants</v>
      </c>
      <c r="C255" s="291" t="s">
        <v>328</v>
      </c>
      <c r="D255" s="335" t="s">
        <v>446</v>
      </c>
      <c r="E255" s="335"/>
      <c r="F255" s="335" t="s">
        <v>445</v>
      </c>
      <c r="G255" s="290"/>
      <c r="H255" s="293">
        <v>167</v>
      </c>
      <c r="I255" s="389" t="s">
        <v>43</v>
      </c>
      <c r="J255" s="388" t="str">
        <f>IF(ISBLANK(INDEX('Policy Characteristics'!D:D,MATCH($C255,'Policy Characteristics'!$C:$C,0))),"",INDEX('Policy Characteristics'!D:D,MATCH($C255,'Policy Characteristics'!$C:$C,0)))</f>
        <v>Ban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3900</v>
      </c>
    </row>
    <row r="256" spans="1:19" s="237" customFormat="1" x14ac:dyDescent="0.25">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Ban New Power Plants</v>
      </c>
      <c r="C256" s="237" t="str">
        <f t="shared" ref="C256:C267" si="17">C$255</f>
        <v>Boolean Ban New Power Plants</v>
      </c>
      <c r="D256" s="290" t="s">
        <v>3462</v>
      </c>
      <c r="E256" s="335"/>
      <c r="F256" s="290" t="s">
        <v>3403</v>
      </c>
      <c r="G256" s="335"/>
      <c r="H256" s="17">
        <v>168</v>
      </c>
      <c r="I256" s="387" t="s">
        <v>43</v>
      </c>
      <c r="J256" s="388" t="str">
        <f>IF(ISBLANK(INDEX('Policy Characteristics'!D:D,MATCH($C256,'Policy Characteristics'!$C:$C,0))),"",INDEX('Policy Characteristics'!D:D,MATCH($C256,'Policy Characteristics'!$C:$C,0)))</f>
        <v>Ban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x14ac:dyDescent="0.25">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Ban New Power Plants</v>
      </c>
      <c r="C257" s="237" t="str">
        <f t="shared" si="17"/>
        <v>Boolean Ban New Power Plants</v>
      </c>
      <c r="D257" s="290" t="s">
        <v>3463</v>
      </c>
      <c r="E257" s="335"/>
      <c r="F257" s="290" t="s">
        <v>3404</v>
      </c>
      <c r="G257" s="335"/>
      <c r="H257" s="17">
        <v>1746</v>
      </c>
      <c r="I257" s="387" t="s">
        <v>43</v>
      </c>
      <c r="J257" s="388" t="str">
        <f>IF(ISBLANK(INDEX('Policy Characteristics'!D:D,MATCH($C257,'Policy Characteristics'!$C:$C,0))),"",INDEX('Policy Characteristics'!D:D,MATCH($C257,'Policy Characteristics'!$C:$C,0)))</f>
        <v>Ban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x14ac:dyDescent="0.25">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Ban New Power Plants</v>
      </c>
      <c r="C258" s="237" t="str">
        <f t="shared" si="17"/>
        <v>Boolean Ban New Power Plants</v>
      </c>
      <c r="D258" s="290" t="s">
        <v>76</v>
      </c>
      <c r="E258" s="335"/>
      <c r="F258" s="290" t="s">
        <v>3473</v>
      </c>
      <c r="G258" s="335"/>
      <c r="H258" s="293">
        <v>169</v>
      </c>
      <c r="I258" s="387" t="s">
        <v>43</v>
      </c>
      <c r="J258" s="388" t="str">
        <f>IF(ISBLANK(INDEX('Policy Characteristics'!D:D,MATCH($C258,'Policy Characteristics'!$C:$C,0))),"",INDEX('Policy Characteristics'!D:D,MATCH($C258,'Policy Characteristics'!$C:$C,0)))</f>
        <v>Ban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x14ac:dyDescent="0.25">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Ban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Ban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x14ac:dyDescent="0.25">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Ban New Power Plants</v>
      </c>
      <c r="C260" s="237" t="str">
        <f t="shared" si="17"/>
        <v>Boolean Ban New Power Plants</v>
      </c>
      <c r="D260" s="290" t="s">
        <v>447</v>
      </c>
      <c r="E260" s="335"/>
      <c r="F260" s="290" t="s">
        <v>450</v>
      </c>
      <c r="G260" s="335"/>
      <c r="H260" s="17">
        <v>608</v>
      </c>
      <c r="I260" s="387" t="s">
        <v>44</v>
      </c>
      <c r="J260" s="388" t="str">
        <f>IF(ISBLANK(INDEX('Policy Characteristics'!D:D,MATCH($C260,'Policy Characteristics'!$C:$C,0))),"",INDEX('Policy Characteristics'!D:D,MATCH($C260,'Policy Characteristics'!$C:$C,0)))</f>
        <v>Ban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x14ac:dyDescent="0.25">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Ban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Ban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x14ac:dyDescent="0.25">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Ban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Ban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x14ac:dyDescent="0.25">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Ban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Ban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x14ac:dyDescent="0.25">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Ban New Power Plants</v>
      </c>
      <c r="C264" s="237" t="str">
        <f t="shared" ref="C264:C278" si="18">C$255</f>
        <v>Boolean Ban New Power Plants</v>
      </c>
      <c r="D264" s="290" t="s">
        <v>2423</v>
      </c>
      <c r="E264" s="335"/>
      <c r="F264" s="290" t="s">
        <v>435</v>
      </c>
      <c r="G264" s="335"/>
      <c r="H264" s="17">
        <v>612</v>
      </c>
      <c r="I264" s="387" t="s">
        <v>44</v>
      </c>
      <c r="J264" s="388" t="str">
        <f>IF(ISBLANK(INDEX('Policy Characteristics'!D:D,MATCH($C264,'Policy Characteristics'!$C:$C,0))),"",INDEX('Policy Characteristics'!D:D,MATCH($C264,'Policy Characteristics'!$C:$C,0)))</f>
        <v>Ban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x14ac:dyDescent="0.25">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Ban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Ban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x14ac:dyDescent="0.25">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Ban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Ban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x14ac:dyDescent="0.25">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Ban New Power Plants</v>
      </c>
      <c r="C267" s="237" t="str">
        <f t="shared" si="17"/>
        <v>Boolean Ban New Power Plants</v>
      </c>
      <c r="D267" s="290" t="s">
        <v>443</v>
      </c>
      <c r="E267" s="335"/>
      <c r="F267" s="290" t="s">
        <v>442</v>
      </c>
      <c r="G267" s="335"/>
      <c r="H267" s="17">
        <v>116</v>
      </c>
      <c r="I267" s="387" t="s">
        <v>43</v>
      </c>
      <c r="J267" s="388" t="str">
        <f>IF(ISBLANK(INDEX('Policy Characteristics'!D:D,MATCH($C267,'Policy Characteristics'!$C:$C,0))),"",INDEX('Policy Characteristics'!D:D,MATCH($C267,'Policy Characteristics'!$C:$C,0)))</f>
        <v>Ban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x14ac:dyDescent="0.25">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Ban New Power Plants</v>
      </c>
      <c r="C268" s="237" t="str">
        <f t="shared" si="18"/>
        <v>Boolean Ban New Power Plants</v>
      </c>
      <c r="D268" s="290" t="s">
        <v>452</v>
      </c>
      <c r="E268" s="335"/>
      <c r="F268" s="290" t="s">
        <v>453</v>
      </c>
      <c r="G268" s="335"/>
      <c r="H268" s="17">
        <v>615</v>
      </c>
      <c r="I268" s="387" t="s">
        <v>44</v>
      </c>
      <c r="J268" s="388" t="str">
        <f>IF(ISBLANK(INDEX('Policy Characteristics'!D:D,MATCH($C268,'Policy Characteristics'!$C:$C,0))),"",INDEX('Policy Characteristics'!D:D,MATCH($C268,'Policy Characteristics'!$C:$C,0)))</f>
        <v>Ban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x14ac:dyDescent="0.25">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Ban New Power Plants</v>
      </c>
      <c r="C269" s="237" t="str">
        <f t="shared" si="18"/>
        <v>Boolean Ban New Power Plants</v>
      </c>
      <c r="D269" s="290" t="s">
        <v>2742</v>
      </c>
      <c r="E269" s="335"/>
      <c r="F269" s="290" t="s">
        <v>2467</v>
      </c>
      <c r="G269" s="335"/>
      <c r="H269" s="17">
        <v>616</v>
      </c>
      <c r="I269" s="387" t="s">
        <v>44</v>
      </c>
      <c r="J269" s="388" t="str">
        <f>IF(ISBLANK(INDEX('Policy Characteristics'!D:D,MATCH($C269,'Policy Characteristics'!$C:$C,0))),"",INDEX('Policy Characteristics'!D:D,MATCH($C269,'Policy Characteristics'!$C:$C,0)))</f>
        <v>Ban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x14ac:dyDescent="0.25">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Ban New Power Plants</v>
      </c>
      <c r="C270" s="237" t="str">
        <f t="shared" si="18"/>
        <v>Boolean Ban New Power Plants</v>
      </c>
      <c r="D270" s="290" t="s">
        <v>2743</v>
      </c>
      <c r="E270" s="335"/>
      <c r="F270" s="290" t="s">
        <v>2586</v>
      </c>
      <c r="G270" s="335"/>
      <c r="H270" s="17">
        <v>617</v>
      </c>
      <c r="I270" s="387" t="s">
        <v>44</v>
      </c>
      <c r="J270" s="388" t="str">
        <f>IF(ISBLANK(INDEX('Policy Characteristics'!D:D,MATCH($C270,'Policy Characteristics'!$C:$C,0))),"",INDEX('Policy Characteristics'!D:D,MATCH($C270,'Policy Characteristics'!$C:$C,0)))</f>
        <v>Ban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x14ac:dyDescent="0.25">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Ban New Power Plants</v>
      </c>
      <c r="C271" s="237" t="str">
        <f t="shared" si="18"/>
        <v>Boolean Ban New Power Plants</v>
      </c>
      <c r="D271" s="290" t="s">
        <v>2744</v>
      </c>
      <c r="E271" s="335"/>
      <c r="F271" s="290" t="s">
        <v>2469</v>
      </c>
      <c r="G271" s="335"/>
      <c r="H271" s="17">
        <v>618</v>
      </c>
      <c r="I271" s="387" t="s">
        <v>43</v>
      </c>
      <c r="J271" s="388" t="str">
        <f>IF(ISBLANK(INDEX('Policy Characteristics'!D:D,MATCH($C271,'Policy Characteristics'!$C:$C,0))),"",INDEX('Policy Characteristics'!D:D,MATCH($C271,'Policy Characteristics'!$C:$C,0)))</f>
        <v>Ban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x14ac:dyDescent="0.25">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Ban New Power Plants</v>
      </c>
      <c r="C272" s="237" t="str">
        <f t="shared" si="18"/>
        <v>Boolean Ban New Power Plants</v>
      </c>
      <c r="D272" s="290" t="s">
        <v>3461</v>
      </c>
      <c r="E272" s="335"/>
      <c r="F272" s="290" t="s">
        <v>3468</v>
      </c>
      <c r="G272" s="335"/>
      <c r="H272" s="17">
        <v>1747</v>
      </c>
      <c r="I272" s="387" t="s">
        <v>43</v>
      </c>
      <c r="J272" s="388" t="str">
        <f>IF(ISBLANK(INDEX('Policy Characteristics'!D:D,MATCH($C272,'Policy Characteristics'!$C:$C,0))),"",INDEX('Policy Characteristics'!D:D,MATCH($C272,'Policy Characteristics'!$C:$C,0)))</f>
        <v>Ban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x14ac:dyDescent="0.25">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Ban New Power Plants</v>
      </c>
      <c r="C273" s="237" t="str">
        <f t="shared" si="18"/>
        <v>Boolean Ban New Power Plants</v>
      </c>
      <c r="D273" s="290" t="s">
        <v>3464</v>
      </c>
      <c r="E273" s="335"/>
      <c r="F273" s="290" t="s">
        <v>3469</v>
      </c>
      <c r="G273" s="335"/>
      <c r="H273" s="17">
        <v>1748</v>
      </c>
      <c r="I273" s="387" t="s">
        <v>43</v>
      </c>
      <c r="J273" s="388" t="str">
        <f>IF(ISBLANK(INDEX('Policy Characteristics'!D:D,MATCH($C273,'Policy Characteristics'!$C:$C,0))),"",INDEX('Policy Characteristics'!D:D,MATCH($C273,'Policy Characteristics'!$C:$C,0)))</f>
        <v>Ban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x14ac:dyDescent="0.25">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Ban New Power Plants</v>
      </c>
      <c r="C274" s="237" t="str">
        <f t="shared" si="18"/>
        <v>Boolean Ban New Power Plants</v>
      </c>
      <c r="D274" s="290" t="s">
        <v>3465</v>
      </c>
      <c r="E274" s="335"/>
      <c r="F274" s="290" t="s">
        <v>3470</v>
      </c>
      <c r="G274" s="335"/>
      <c r="H274" s="17">
        <v>1749</v>
      </c>
      <c r="I274" s="387" t="s">
        <v>43</v>
      </c>
      <c r="J274" s="388" t="str">
        <f>IF(ISBLANK(INDEX('Policy Characteristics'!D:D,MATCH($C274,'Policy Characteristics'!$C:$C,0))),"",INDEX('Policy Characteristics'!D:D,MATCH($C274,'Policy Characteristics'!$C:$C,0)))</f>
        <v>Ban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x14ac:dyDescent="0.25">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Ban New Power Plants</v>
      </c>
      <c r="C275" s="237" t="str">
        <f t="shared" si="18"/>
        <v>Boolean Ban New Power Plants</v>
      </c>
      <c r="D275" s="290" t="s">
        <v>3466</v>
      </c>
      <c r="E275" s="335"/>
      <c r="F275" s="290" t="s">
        <v>3471</v>
      </c>
      <c r="G275" s="335"/>
      <c r="H275" s="17">
        <v>1750</v>
      </c>
      <c r="I275" s="387" t="s">
        <v>43</v>
      </c>
      <c r="J275" s="388" t="str">
        <f>IF(ISBLANK(INDEX('Policy Characteristics'!D:D,MATCH($C275,'Policy Characteristics'!$C:$C,0))),"",INDEX('Policy Characteristics'!D:D,MATCH($C275,'Policy Characteristics'!$C:$C,0)))</f>
        <v>Ban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x14ac:dyDescent="0.25">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Ban New Power Plants</v>
      </c>
      <c r="C276" s="237" t="str">
        <f t="shared" si="18"/>
        <v>Boolean Ban New Power Plants</v>
      </c>
      <c r="D276" s="290" t="s">
        <v>3467</v>
      </c>
      <c r="E276" s="335"/>
      <c r="F276" s="290" t="s">
        <v>3472</v>
      </c>
      <c r="G276" s="335"/>
      <c r="H276" s="17">
        <v>1751</v>
      </c>
      <c r="I276" s="387" t="s">
        <v>43</v>
      </c>
      <c r="J276" s="388" t="str">
        <f>IF(ISBLANK(INDEX('Policy Characteristics'!D:D,MATCH($C276,'Policy Characteristics'!$C:$C,0))),"",INDEX('Policy Characteristics'!D:D,MATCH($C276,'Policy Characteristics'!$C:$C,0)))</f>
        <v>Ban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x14ac:dyDescent="0.25">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Ban New Power Plants</v>
      </c>
      <c r="C277" s="237" t="str">
        <f t="shared" si="18"/>
        <v>Boolean Ban New Power Plants</v>
      </c>
      <c r="D277" s="290" t="s">
        <v>3541</v>
      </c>
      <c r="E277" s="335"/>
      <c r="F277" s="290" t="s">
        <v>3539</v>
      </c>
      <c r="G277" s="335"/>
      <c r="H277" s="17">
        <v>1752</v>
      </c>
      <c r="I277" s="387" t="s">
        <v>43</v>
      </c>
      <c r="J277" s="388" t="str">
        <f>IF(ISBLANK(INDEX('Policy Characteristics'!D:D,MATCH($C277,'Policy Characteristics'!$C:$C,0))),"",INDEX('Policy Characteristics'!D:D,MATCH($C277,'Policy Characteristics'!$C:$C,0)))</f>
        <v>Ban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x14ac:dyDescent="0.25">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Ban New Power Plants</v>
      </c>
      <c r="C278" s="237" t="str">
        <f t="shared" si="18"/>
        <v>Boolean Ban New Power Plants</v>
      </c>
      <c r="D278" s="290" t="s">
        <v>3542</v>
      </c>
      <c r="E278" s="335"/>
      <c r="F278" s="290" t="s">
        <v>3540</v>
      </c>
      <c r="G278" s="335"/>
      <c r="H278" s="17">
        <v>2236</v>
      </c>
      <c r="I278" s="387" t="s">
        <v>43</v>
      </c>
      <c r="J278" s="388" t="str">
        <f>IF(ISBLANK(INDEX('Policy Characteristics'!D:D,MATCH($C278,'Policy Characteristics'!$C:$C,0))),"",INDEX('Policy Characteristics'!D:D,MATCH($C278,'Policy Characteristics'!$C:$C,0)))</f>
        <v>Ban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x14ac:dyDescent="0.25">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Ban New Power Plant Retrofits</v>
      </c>
      <c r="C279" s="291" t="s">
        <v>3691</v>
      </c>
      <c r="D279" s="335" t="s">
        <v>446</v>
      </c>
      <c r="E279" s="335"/>
      <c r="F279" s="335" t="s">
        <v>445</v>
      </c>
      <c r="G279" s="335"/>
      <c r="H279" s="17">
        <v>2436</v>
      </c>
      <c r="I279" s="387" t="s">
        <v>44</v>
      </c>
      <c r="J279" s="388" t="str">
        <f>IF(ISBLANK(INDEX('Policy Characteristics'!D:D,MATCH($C279,'Policy Characteristics'!$C:$C,0))),"",INDEX('Policy Characteristics'!D:D,MATCH($C279,'Policy Characteristics'!$C:$C,0)))</f>
        <v>Ban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3901</v>
      </c>
    </row>
    <row r="280" spans="1:19" s="237" customFormat="1" x14ac:dyDescent="0.25">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Ban New Power Plant Retrofits</v>
      </c>
      <c r="C280" s="237" t="str">
        <f>C$279</f>
        <v>Boolean Ban New Power Plant Retrofits</v>
      </c>
      <c r="D280" s="290" t="s">
        <v>3462</v>
      </c>
      <c r="E280" s="335"/>
      <c r="F280" s="290" t="s">
        <v>3403</v>
      </c>
      <c r="G280" s="335"/>
      <c r="H280" s="17">
        <v>2437</v>
      </c>
      <c r="I280" s="387" t="s">
        <v>44</v>
      </c>
      <c r="J280" s="388" t="str">
        <f>IF(ISBLANK(INDEX('Policy Characteristics'!D:D,MATCH($C280,'Policy Characteristics'!$C:$C,0))),"",INDEX('Policy Characteristics'!D:D,MATCH($C280,'Policy Characteristics'!$C:$C,0)))</f>
        <v>Ban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x14ac:dyDescent="0.25">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Ban New Power Plant Retrofits</v>
      </c>
      <c r="C281" s="237" t="str">
        <f t="shared" ref="C281:C302" si="19">C$279</f>
        <v>Boolean Ban New Power Plant Retrofits</v>
      </c>
      <c r="D281" s="290" t="s">
        <v>3463</v>
      </c>
      <c r="E281" s="335"/>
      <c r="F281" s="290" t="s">
        <v>3404</v>
      </c>
      <c r="G281" s="335"/>
      <c r="H281" s="17">
        <v>2438</v>
      </c>
      <c r="I281" s="387" t="s">
        <v>44</v>
      </c>
      <c r="J281" s="388" t="str">
        <f>IF(ISBLANK(INDEX('Policy Characteristics'!D:D,MATCH($C281,'Policy Characteristics'!$C:$C,0))),"",INDEX('Policy Characteristics'!D:D,MATCH($C281,'Policy Characteristics'!$C:$C,0)))</f>
        <v>Ban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x14ac:dyDescent="0.25">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Ban New Power Plant Retrofits</v>
      </c>
      <c r="C282" s="237" t="str">
        <f t="shared" si="19"/>
        <v>Boolean Ban New Power Plant Retrofits</v>
      </c>
      <c r="D282" s="290" t="s">
        <v>76</v>
      </c>
      <c r="E282" s="335"/>
      <c r="F282" s="290" t="s">
        <v>3473</v>
      </c>
      <c r="G282" s="335"/>
      <c r="H282" s="17">
        <v>2439</v>
      </c>
      <c r="I282" s="387" t="s">
        <v>44</v>
      </c>
      <c r="J282" s="388" t="str">
        <f>IF(ISBLANK(INDEX('Policy Characteristics'!D:D,MATCH($C282,'Policy Characteristics'!$C:$C,0))),"",INDEX('Policy Characteristics'!D:D,MATCH($C282,'Policy Characteristics'!$C:$C,0)))</f>
        <v>Ban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x14ac:dyDescent="0.25">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Ban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Ban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x14ac:dyDescent="0.25">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Ban New Power Plant Retrofits</v>
      </c>
      <c r="C284" s="237" t="str">
        <f t="shared" si="19"/>
        <v>Boolean Ban New Power Plant Retrofits</v>
      </c>
      <c r="D284" s="290" t="s">
        <v>447</v>
      </c>
      <c r="E284" s="335"/>
      <c r="F284" s="290" t="s">
        <v>450</v>
      </c>
      <c r="G284" s="335"/>
      <c r="H284" s="17">
        <v>2441</v>
      </c>
      <c r="I284" s="387" t="s">
        <v>44</v>
      </c>
      <c r="J284" s="388" t="str">
        <f>IF(ISBLANK(INDEX('Policy Characteristics'!D:D,MATCH($C284,'Policy Characteristics'!$C:$C,0))),"",INDEX('Policy Characteristics'!D:D,MATCH($C284,'Policy Characteristics'!$C:$C,0)))</f>
        <v>Ban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x14ac:dyDescent="0.25">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Ban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Ban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x14ac:dyDescent="0.25">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Ban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Ban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x14ac:dyDescent="0.25">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Ban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Ban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x14ac:dyDescent="0.25">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Ban New Power Plant Retrofits</v>
      </c>
      <c r="C288" s="237" t="str">
        <f t="shared" si="19"/>
        <v>Boolean Ban New Power Plant Retrofits</v>
      </c>
      <c r="D288" s="290" t="s">
        <v>2423</v>
      </c>
      <c r="E288" s="335"/>
      <c r="F288" s="290" t="s">
        <v>435</v>
      </c>
      <c r="G288" s="335"/>
      <c r="H288" s="17">
        <v>2445</v>
      </c>
      <c r="I288" s="387" t="s">
        <v>44</v>
      </c>
      <c r="J288" s="388" t="str">
        <f>IF(ISBLANK(INDEX('Policy Characteristics'!D:D,MATCH($C288,'Policy Characteristics'!$C:$C,0))),"",INDEX('Policy Characteristics'!D:D,MATCH($C288,'Policy Characteristics'!$C:$C,0)))</f>
        <v>Ban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x14ac:dyDescent="0.25">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Ban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Ban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x14ac:dyDescent="0.25">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Ban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Ban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x14ac:dyDescent="0.25">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Ban New Power Plant Retrofits</v>
      </c>
      <c r="C291" s="237" t="str">
        <f t="shared" si="19"/>
        <v>Boolean Ban New Power Plant Retrofits</v>
      </c>
      <c r="D291" s="290" t="s">
        <v>443</v>
      </c>
      <c r="E291" s="335"/>
      <c r="F291" s="290" t="s">
        <v>442</v>
      </c>
      <c r="G291" s="335"/>
      <c r="H291" s="17">
        <v>2448</v>
      </c>
      <c r="I291" s="387" t="s">
        <v>44</v>
      </c>
      <c r="J291" s="388" t="str">
        <f>IF(ISBLANK(INDEX('Policy Characteristics'!D:D,MATCH($C291,'Policy Characteristics'!$C:$C,0))),"",INDEX('Policy Characteristics'!D:D,MATCH($C291,'Policy Characteristics'!$C:$C,0)))</f>
        <v>Ban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x14ac:dyDescent="0.25">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Ban New Power Plant Retrofits</v>
      </c>
      <c r="C292" s="237" t="str">
        <f t="shared" si="19"/>
        <v>Boolean Ban New Power Plant Retrofits</v>
      </c>
      <c r="D292" s="290" t="s">
        <v>452</v>
      </c>
      <c r="E292" s="335"/>
      <c r="F292" s="290" t="s">
        <v>453</v>
      </c>
      <c r="G292" s="335"/>
      <c r="H292" s="17">
        <v>2449</v>
      </c>
      <c r="I292" s="387" t="s">
        <v>44</v>
      </c>
      <c r="J292" s="388" t="str">
        <f>IF(ISBLANK(INDEX('Policy Characteristics'!D:D,MATCH($C292,'Policy Characteristics'!$C:$C,0))),"",INDEX('Policy Characteristics'!D:D,MATCH($C292,'Policy Characteristics'!$C:$C,0)))</f>
        <v>Ban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x14ac:dyDescent="0.25">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Ban New Power Plant Retrofits</v>
      </c>
      <c r="C293" s="237" t="str">
        <f t="shared" si="19"/>
        <v>Boolean Ban New Power Plant Retrofits</v>
      </c>
      <c r="D293" s="290" t="s">
        <v>2742</v>
      </c>
      <c r="E293" s="335"/>
      <c r="F293" s="290" t="s">
        <v>2467</v>
      </c>
      <c r="G293" s="335"/>
      <c r="H293" s="17">
        <v>2450</v>
      </c>
      <c r="I293" s="387" t="s">
        <v>44</v>
      </c>
      <c r="J293" s="388" t="str">
        <f>IF(ISBLANK(INDEX('Policy Characteristics'!D:D,MATCH($C293,'Policy Characteristics'!$C:$C,0))),"",INDEX('Policy Characteristics'!D:D,MATCH($C293,'Policy Characteristics'!$C:$C,0)))</f>
        <v>Ban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x14ac:dyDescent="0.25">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Ban New Power Plant Retrofits</v>
      </c>
      <c r="C294" s="237" t="str">
        <f t="shared" si="19"/>
        <v>Boolean Ban New Power Plant Retrofits</v>
      </c>
      <c r="D294" s="290" t="s">
        <v>2743</v>
      </c>
      <c r="E294" s="335"/>
      <c r="F294" s="290" t="s">
        <v>2586</v>
      </c>
      <c r="G294" s="335"/>
      <c r="H294" s="17">
        <v>2451</v>
      </c>
      <c r="I294" s="387" t="s">
        <v>44</v>
      </c>
      <c r="J294" s="388" t="str">
        <f>IF(ISBLANK(INDEX('Policy Characteristics'!D:D,MATCH($C294,'Policy Characteristics'!$C:$C,0))),"",INDEX('Policy Characteristics'!D:D,MATCH($C294,'Policy Characteristics'!$C:$C,0)))</f>
        <v>Ban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x14ac:dyDescent="0.25">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Ban New Power Plant Retrofits</v>
      </c>
      <c r="C295" s="237" t="str">
        <f t="shared" si="19"/>
        <v>Boolean Ban New Power Plant Retrofits</v>
      </c>
      <c r="D295" s="290" t="s">
        <v>2744</v>
      </c>
      <c r="E295" s="335"/>
      <c r="F295" s="290" t="s">
        <v>2469</v>
      </c>
      <c r="G295" s="335"/>
      <c r="H295" s="17">
        <v>2452</v>
      </c>
      <c r="I295" s="387" t="s">
        <v>44</v>
      </c>
      <c r="J295" s="388" t="str">
        <f>IF(ISBLANK(INDEX('Policy Characteristics'!D:D,MATCH($C295,'Policy Characteristics'!$C:$C,0))),"",INDEX('Policy Characteristics'!D:D,MATCH($C295,'Policy Characteristics'!$C:$C,0)))</f>
        <v>Ban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x14ac:dyDescent="0.25">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Ban New Power Plant Retrofits</v>
      </c>
      <c r="C296" s="237" t="str">
        <f t="shared" si="19"/>
        <v>Boolean Ban New Power Plant Retrofits</v>
      </c>
      <c r="D296" s="290" t="s">
        <v>3461</v>
      </c>
      <c r="E296" s="335"/>
      <c r="F296" s="290" t="s">
        <v>3468</v>
      </c>
      <c r="G296" s="335"/>
      <c r="H296" s="17">
        <v>2453</v>
      </c>
      <c r="I296" s="387" t="s">
        <v>43</v>
      </c>
      <c r="J296" s="388" t="str">
        <f>IF(ISBLANK(INDEX('Policy Characteristics'!D:D,MATCH($C296,'Policy Characteristics'!$C:$C,0))),"",INDEX('Policy Characteristics'!D:D,MATCH($C296,'Policy Characteristics'!$C:$C,0)))</f>
        <v>Ban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3902</v>
      </c>
    </row>
    <row r="297" spans="1:19" s="237" customFormat="1" x14ac:dyDescent="0.25">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Ban New Power Plant Retrofits</v>
      </c>
      <c r="C297" s="237" t="str">
        <f t="shared" si="19"/>
        <v>Boolean Ban New Power Plant Retrofits</v>
      </c>
      <c r="D297" s="290" t="s">
        <v>3464</v>
      </c>
      <c r="E297" s="335"/>
      <c r="F297" s="290" t="s">
        <v>3469</v>
      </c>
      <c r="G297" s="335"/>
      <c r="H297" s="17">
        <v>2454</v>
      </c>
      <c r="I297" s="387" t="s">
        <v>43</v>
      </c>
      <c r="J297" s="388" t="str">
        <f>IF(ISBLANK(INDEX('Policy Characteristics'!D:D,MATCH($C297,'Policy Characteristics'!$C:$C,0))),"",INDEX('Policy Characteristics'!D:D,MATCH($C297,'Policy Characteristics'!$C:$C,0)))</f>
        <v>Ban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x14ac:dyDescent="0.25">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Ban New Power Plant Retrofits</v>
      </c>
      <c r="C298" s="237" t="str">
        <f t="shared" si="19"/>
        <v>Boolean Ban New Power Plant Retrofits</v>
      </c>
      <c r="D298" s="290" t="s">
        <v>3465</v>
      </c>
      <c r="E298" s="335"/>
      <c r="F298" s="290" t="s">
        <v>3470</v>
      </c>
      <c r="G298" s="335"/>
      <c r="H298" s="17">
        <v>2455</v>
      </c>
      <c r="I298" s="387" t="s">
        <v>43</v>
      </c>
      <c r="J298" s="388" t="str">
        <f>IF(ISBLANK(INDEX('Policy Characteristics'!D:D,MATCH($C298,'Policy Characteristics'!$C:$C,0))),"",INDEX('Policy Characteristics'!D:D,MATCH($C298,'Policy Characteristics'!$C:$C,0)))</f>
        <v>Ban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x14ac:dyDescent="0.25">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Ban New Power Plant Retrofits</v>
      </c>
      <c r="C299" s="237" t="str">
        <f t="shared" si="19"/>
        <v>Boolean Ban New Power Plant Retrofits</v>
      </c>
      <c r="D299" s="290" t="s">
        <v>3466</v>
      </c>
      <c r="E299" s="335"/>
      <c r="F299" s="290" t="s">
        <v>3471</v>
      </c>
      <c r="G299" s="335"/>
      <c r="H299" s="17">
        <v>2456</v>
      </c>
      <c r="I299" s="387" t="s">
        <v>43</v>
      </c>
      <c r="J299" s="388" t="str">
        <f>IF(ISBLANK(INDEX('Policy Characteristics'!D:D,MATCH($C299,'Policy Characteristics'!$C:$C,0))),"",INDEX('Policy Characteristics'!D:D,MATCH($C299,'Policy Characteristics'!$C:$C,0)))</f>
        <v>Ban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x14ac:dyDescent="0.25">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Ban New Power Plant Retrofits</v>
      </c>
      <c r="C300" s="237" t="str">
        <f t="shared" si="19"/>
        <v>Boolean Ban New Power Plant Retrofits</v>
      </c>
      <c r="D300" s="290" t="s">
        <v>3467</v>
      </c>
      <c r="E300" s="335"/>
      <c r="F300" s="290" t="s">
        <v>3472</v>
      </c>
      <c r="G300" s="335"/>
      <c r="H300" s="17">
        <v>2457</v>
      </c>
      <c r="I300" s="387" t="s">
        <v>44</v>
      </c>
      <c r="J300" s="388" t="str">
        <f>IF(ISBLANK(INDEX('Policy Characteristics'!D:D,MATCH($C300,'Policy Characteristics'!$C:$C,0))),"",INDEX('Policy Characteristics'!D:D,MATCH($C300,'Policy Characteristics'!$C:$C,0)))</f>
        <v>Ban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x14ac:dyDescent="0.25">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Ban New Power Plant Retrofits</v>
      </c>
      <c r="C301" s="237" t="str">
        <f t="shared" si="19"/>
        <v>Boolean Ban New Power Plant Retrofits</v>
      </c>
      <c r="D301" s="290" t="s">
        <v>3541</v>
      </c>
      <c r="E301" s="335"/>
      <c r="F301" s="290" t="s">
        <v>3539</v>
      </c>
      <c r="G301" s="335"/>
      <c r="H301" s="17">
        <v>2458</v>
      </c>
      <c r="I301" s="387" t="s">
        <v>44</v>
      </c>
      <c r="J301" s="388" t="str">
        <f>IF(ISBLANK(INDEX('Policy Characteristics'!D:D,MATCH($C301,'Policy Characteristics'!$C:$C,0))),"",INDEX('Policy Characteristics'!D:D,MATCH($C301,'Policy Characteristics'!$C:$C,0)))</f>
        <v>Ban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x14ac:dyDescent="0.25">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Ban New Power Plant Retrofits</v>
      </c>
      <c r="C302" s="237" t="str">
        <f t="shared" si="19"/>
        <v>Boolean Ban New Power Plant Retrofits</v>
      </c>
      <c r="D302" s="290" t="s">
        <v>3542</v>
      </c>
      <c r="E302" s="335"/>
      <c r="F302" s="290" t="s">
        <v>3540</v>
      </c>
      <c r="G302" s="335"/>
      <c r="H302" s="17">
        <v>2459</v>
      </c>
      <c r="I302" s="387" t="s">
        <v>44</v>
      </c>
      <c r="J302" s="388" t="str">
        <f>IF(ISBLANK(INDEX('Policy Characteristics'!D:D,MATCH($C302,'Policy Characteristics'!$C:$C,0))),"",INDEX('Policy Characteristics'!D:D,MATCH($C302,'Policy Characteristics'!$C:$C,0)))</f>
        <v>Ban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x14ac:dyDescent="0.25">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2734</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3961</v>
      </c>
    </row>
    <row r="304" spans="1:19" s="237" customFormat="1" x14ac:dyDescent="0.25">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3840</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3903</v>
      </c>
    </row>
    <row r="305" spans="1:19" s="237" customFormat="1" x14ac:dyDescent="0.25">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3518</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x14ac:dyDescent="0.25">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3679</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3904</v>
      </c>
    </row>
    <row r="307" spans="1:19" s="291" customFormat="1" x14ac:dyDescent="0.25">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3905</v>
      </c>
    </row>
    <row r="308" spans="1:19" s="291" customFormat="1" x14ac:dyDescent="0.25">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446</v>
      </c>
      <c r="E308" s="335"/>
      <c r="F308" s="335" t="s">
        <v>445</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3906</v>
      </c>
    </row>
    <row r="309" spans="1:19" s="291" customFormat="1" x14ac:dyDescent="0.25">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3462</v>
      </c>
      <c r="E309" s="335"/>
      <c r="F309" s="290" t="s">
        <v>3403</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x14ac:dyDescent="0.25">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3463</v>
      </c>
      <c r="E310" s="335"/>
      <c r="F310" s="290" t="s">
        <v>3404</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x14ac:dyDescent="0.25">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3473</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x14ac:dyDescent="0.25">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x14ac:dyDescent="0.25">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447</v>
      </c>
      <c r="E313" s="335"/>
      <c r="F313" s="290" t="s">
        <v>450</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x14ac:dyDescent="0.25">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x14ac:dyDescent="0.25">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x14ac:dyDescent="0.25">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x14ac:dyDescent="0.25">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2423</v>
      </c>
      <c r="E317" s="335"/>
      <c r="F317" s="290" t="s">
        <v>435</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x14ac:dyDescent="0.25">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x14ac:dyDescent="0.25">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x14ac:dyDescent="0.25">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443</v>
      </c>
      <c r="E320" s="335"/>
      <c r="F320" s="290" t="s">
        <v>442</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x14ac:dyDescent="0.25">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452</v>
      </c>
      <c r="E321" s="335"/>
      <c r="F321" s="290" t="s">
        <v>453</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x14ac:dyDescent="0.25">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2742</v>
      </c>
      <c r="E322" s="335"/>
      <c r="F322" s="290" t="s">
        <v>2467</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x14ac:dyDescent="0.25">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2743</v>
      </c>
      <c r="E323" s="335"/>
      <c r="F323" s="290" t="s">
        <v>2586</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x14ac:dyDescent="0.25">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2744</v>
      </c>
      <c r="E324" s="335"/>
      <c r="F324" s="290" t="s">
        <v>2469</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x14ac:dyDescent="0.25">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3461</v>
      </c>
      <c r="E325" s="335"/>
      <c r="F325" s="290" t="s">
        <v>3468</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x14ac:dyDescent="0.25">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3464</v>
      </c>
      <c r="E326" s="335"/>
      <c r="F326" s="290" t="s">
        <v>3469</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x14ac:dyDescent="0.25">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3465</v>
      </c>
      <c r="E327" s="335"/>
      <c r="F327" s="290" t="s">
        <v>3470</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x14ac:dyDescent="0.25">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3466</v>
      </c>
      <c r="E328" s="335"/>
      <c r="F328" s="290" t="s">
        <v>3471</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x14ac:dyDescent="0.25">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3467</v>
      </c>
      <c r="E329" s="335"/>
      <c r="F329" s="290" t="s">
        <v>3472</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x14ac:dyDescent="0.25">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3541</v>
      </c>
      <c r="E330" s="335"/>
      <c r="F330" s="290" t="s">
        <v>3539</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x14ac:dyDescent="0.25">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3542</v>
      </c>
      <c r="E331" s="335"/>
      <c r="F331" s="290" t="s">
        <v>3540</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x14ac:dyDescent="0.25">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x14ac:dyDescent="0.25">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3456</v>
      </c>
      <c r="D333" s="335" t="s">
        <v>446</v>
      </c>
      <c r="E333" s="335"/>
      <c r="F333" s="335" t="s">
        <v>445</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x14ac:dyDescent="0.25">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3462</v>
      </c>
      <c r="E334" s="335"/>
      <c r="F334" s="290" t="s">
        <v>3403</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x14ac:dyDescent="0.25">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3463</v>
      </c>
      <c r="E335" s="335"/>
      <c r="F335" s="290" t="s">
        <v>3404</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x14ac:dyDescent="0.25">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3473</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x14ac:dyDescent="0.25">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3964</v>
      </c>
    </row>
    <row r="338" spans="1:19" x14ac:dyDescent="0.25">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447</v>
      </c>
      <c r="E338" s="335"/>
      <c r="F338" s="290" t="s">
        <v>450</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x14ac:dyDescent="0.25">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x14ac:dyDescent="0.25">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x14ac:dyDescent="0.25">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x14ac:dyDescent="0.25">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2423</v>
      </c>
      <c r="E342" s="335"/>
      <c r="F342" s="290" t="s">
        <v>435</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x14ac:dyDescent="0.25">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x14ac:dyDescent="0.25">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x14ac:dyDescent="0.25">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443</v>
      </c>
      <c r="E345" s="335"/>
      <c r="F345" s="290" t="s">
        <v>442</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x14ac:dyDescent="0.25">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452</v>
      </c>
      <c r="E346" s="335"/>
      <c r="F346" s="290" t="s">
        <v>453</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x14ac:dyDescent="0.25">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2742</v>
      </c>
      <c r="E347" s="335"/>
      <c r="F347" s="290" t="s">
        <v>2467</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x14ac:dyDescent="0.25">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2743</v>
      </c>
      <c r="E348" s="335"/>
      <c r="F348" s="290" t="s">
        <v>2586</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x14ac:dyDescent="0.25">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2744</v>
      </c>
      <c r="E349" s="335"/>
      <c r="F349" s="290" t="s">
        <v>2469</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x14ac:dyDescent="0.25">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3461</v>
      </c>
      <c r="E350" s="335"/>
      <c r="F350" s="290" t="s">
        <v>3468</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x14ac:dyDescent="0.25">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3464</v>
      </c>
      <c r="E351" s="335"/>
      <c r="F351" s="290" t="s">
        <v>3469</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x14ac:dyDescent="0.25">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3465</v>
      </c>
      <c r="E352" s="335"/>
      <c r="F352" s="290" t="s">
        <v>3470</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x14ac:dyDescent="0.25">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3466</v>
      </c>
      <c r="E353" s="335"/>
      <c r="F353" s="290" t="s">
        <v>3471</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x14ac:dyDescent="0.25">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3467</v>
      </c>
      <c r="E354" s="335"/>
      <c r="F354" s="290" t="s">
        <v>3472</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x14ac:dyDescent="0.25">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3541</v>
      </c>
      <c r="E355" s="335"/>
      <c r="F355" s="290" t="s">
        <v>3539</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x14ac:dyDescent="0.25">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3542</v>
      </c>
      <c r="E356" s="335"/>
      <c r="F356" s="290" t="s">
        <v>3540</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x14ac:dyDescent="0.25">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3907</v>
      </c>
    </row>
    <row r="358" spans="1:19" x14ac:dyDescent="0.25">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446</v>
      </c>
      <c r="E358" s="335"/>
      <c r="F358" s="335" t="s">
        <v>445</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3908</v>
      </c>
    </row>
    <row r="359" spans="1:19" x14ac:dyDescent="0.25">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3462</v>
      </c>
      <c r="E359" s="335"/>
      <c r="F359" s="290" t="s">
        <v>3403</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x14ac:dyDescent="0.25">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3463</v>
      </c>
      <c r="E360" s="335"/>
      <c r="F360" s="290" t="s">
        <v>3404</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x14ac:dyDescent="0.25">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3473</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x14ac:dyDescent="0.25">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x14ac:dyDescent="0.25">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447</v>
      </c>
      <c r="E363" s="335"/>
      <c r="F363" s="290" t="s">
        <v>450</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x14ac:dyDescent="0.25">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x14ac:dyDescent="0.25">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x14ac:dyDescent="0.25">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x14ac:dyDescent="0.25">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2423</v>
      </c>
      <c r="E367" s="335"/>
      <c r="F367" s="290" t="s">
        <v>435</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x14ac:dyDescent="0.25">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x14ac:dyDescent="0.25">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x14ac:dyDescent="0.25">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443</v>
      </c>
      <c r="E370" s="335"/>
      <c r="F370" s="290" t="s">
        <v>442</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x14ac:dyDescent="0.25">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452</v>
      </c>
      <c r="E371" s="335"/>
      <c r="F371" s="290" t="s">
        <v>453</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x14ac:dyDescent="0.25">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2742</v>
      </c>
      <c r="E372" s="335"/>
      <c r="F372" s="290" t="s">
        <v>2467</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x14ac:dyDescent="0.25">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2743</v>
      </c>
      <c r="E373" s="335"/>
      <c r="F373" s="290" t="s">
        <v>2586</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x14ac:dyDescent="0.25">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2744</v>
      </c>
      <c r="E374" s="335"/>
      <c r="F374" s="290" t="s">
        <v>2469</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x14ac:dyDescent="0.25">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3461</v>
      </c>
      <c r="E375" s="335"/>
      <c r="F375" s="290" t="s">
        <v>3468</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x14ac:dyDescent="0.25">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3464</v>
      </c>
      <c r="E376" s="335"/>
      <c r="F376" s="290" t="s">
        <v>3469</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x14ac:dyDescent="0.25">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3465</v>
      </c>
      <c r="E377" s="335"/>
      <c r="F377" s="290" t="s">
        <v>3470</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x14ac:dyDescent="0.25">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3466</v>
      </c>
      <c r="E378" s="335"/>
      <c r="F378" s="290" t="s">
        <v>3471</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x14ac:dyDescent="0.25">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3467</v>
      </c>
      <c r="E379" s="335"/>
      <c r="F379" s="290" t="s">
        <v>3472</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x14ac:dyDescent="0.25">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3541</v>
      </c>
      <c r="E380" s="335"/>
      <c r="F380" s="290" t="s">
        <v>3539</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x14ac:dyDescent="0.25">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3542</v>
      </c>
      <c r="E381" s="335"/>
      <c r="F381" s="290" t="s">
        <v>3540</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x14ac:dyDescent="0.25">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3003</v>
      </c>
      <c r="D382" s="335" t="s">
        <v>446</v>
      </c>
      <c r="E382" s="335"/>
      <c r="F382" s="335" t="s">
        <v>445</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3909</v>
      </c>
    </row>
    <row r="383" spans="1:19" x14ac:dyDescent="0.25">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3462</v>
      </c>
      <c r="E383" s="335"/>
      <c r="F383" s="290" t="s">
        <v>3403</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x14ac:dyDescent="0.25">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3463</v>
      </c>
      <c r="E384" s="335"/>
      <c r="F384" s="290" t="s">
        <v>3404</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x14ac:dyDescent="0.25">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3473</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x14ac:dyDescent="0.25">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x14ac:dyDescent="0.25">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447</v>
      </c>
      <c r="E387" s="335"/>
      <c r="F387" s="290" t="s">
        <v>450</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x14ac:dyDescent="0.25">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x14ac:dyDescent="0.25">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x14ac:dyDescent="0.25">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x14ac:dyDescent="0.25">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2423</v>
      </c>
      <c r="E391" s="335"/>
      <c r="F391" s="290" t="s">
        <v>435</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x14ac:dyDescent="0.25">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x14ac:dyDescent="0.25">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x14ac:dyDescent="0.25">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443</v>
      </c>
      <c r="E394" s="335"/>
      <c r="F394" s="290" t="s">
        <v>442</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x14ac:dyDescent="0.25">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452</v>
      </c>
      <c r="E395" s="335"/>
      <c r="F395" s="290" t="s">
        <v>453</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x14ac:dyDescent="0.25">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2742</v>
      </c>
      <c r="E396" s="335"/>
      <c r="F396" s="290" t="s">
        <v>2467</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x14ac:dyDescent="0.25">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2743</v>
      </c>
      <c r="E397" s="335"/>
      <c r="F397" s="290" t="s">
        <v>2586</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x14ac:dyDescent="0.25">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2744</v>
      </c>
      <c r="E398" s="335"/>
      <c r="F398" s="290" t="s">
        <v>2469</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x14ac:dyDescent="0.25">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3461</v>
      </c>
      <c r="E399" s="335"/>
      <c r="F399" s="290" t="s">
        <v>3468</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x14ac:dyDescent="0.25">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3464</v>
      </c>
      <c r="E400" s="335"/>
      <c r="F400" s="290" t="s">
        <v>3469</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x14ac:dyDescent="0.25">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3465</v>
      </c>
      <c r="E401" s="335"/>
      <c r="F401" s="290" t="s">
        <v>3470</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x14ac:dyDescent="0.25">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3466</v>
      </c>
      <c r="E402" s="335"/>
      <c r="F402" s="290" t="s">
        <v>3471</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x14ac:dyDescent="0.25">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3467</v>
      </c>
      <c r="E403" s="335"/>
      <c r="F403" s="290" t="s">
        <v>3472</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x14ac:dyDescent="0.25">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3541</v>
      </c>
      <c r="E404" s="335"/>
      <c r="F404" s="290" t="s">
        <v>3539</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x14ac:dyDescent="0.25">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3542</v>
      </c>
      <c r="E405" s="335"/>
      <c r="F405" s="290" t="s">
        <v>3540</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x14ac:dyDescent="0.25">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446</v>
      </c>
      <c r="E406" s="335"/>
      <c r="F406" s="335" t="s">
        <v>445</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x14ac:dyDescent="0.25">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3462</v>
      </c>
      <c r="E407" s="335"/>
      <c r="F407" s="290" t="s">
        <v>3403</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x14ac:dyDescent="0.25">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3463</v>
      </c>
      <c r="E408" s="335"/>
      <c r="F408" s="290" t="s">
        <v>3404</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x14ac:dyDescent="0.25">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3473</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x14ac:dyDescent="0.25">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x14ac:dyDescent="0.25">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447</v>
      </c>
      <c r="E411" s="335"/>
      <c r="F411" s="290" t="s">
        <v>450</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3910</v>
      </c>
    </row>
    <row r="412" spans="1:19" s="237" customFormat="1" x14ac:dyDescent="0.25">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x14ac:dyDescent="0.25">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x14ac:dyDescent="0.25">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x14ac:dyDescent="0.25">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2423</v>
      </c>
      <c r="E415" s="335"/>
      <c r="F415" s="290" t="s">
        <v>435</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x14ac:dyDescent="0.25">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x14ac:dyDescent="0.25">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x14ac:dyDescent="0.25">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443</v>
      </c>
      <c r="E418" s="335"/>
      <c r="F418" s="290" t="s">
        <v>442</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x14ac:dyDescent="0.25">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452</v>
      </c>
      <c r="E419" s="335"/>
      <c r="F419" s="290" t="s">
        <v>453</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x14ac:dyDescent="0.25">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2742</v>
      </c>
      <c r="E420" s="335"/>
      <c r="F420" s="290" t="s">
        <v>2467</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x14ac:dyDescent="0.25">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2743</v>
      </c>
      <c r="E421" s="335"/>
      <c r="F421" s="290" t="s">
        <v>2586</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x14ac:dyDescent="0.25">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2744</v>
      </c>
      <c r="E422" s="335"/>
      <c r="F422" s="290" t="s">
        <v>2469</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x14ac:dyDescent="0.25">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3461</v>
      </c>
      <c r="E423" s="335"/>
      <c r="F423" s="290" t="s">
        <v>3468</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x14ac:dyDescent="0.25">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3464</v>
      </c>
      <c r="E424" s="335"/>
      <c r="F424" s="290" t="s">
        <v>3469</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x14ac:dyDescent="0.25">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3465</v>
      </c>
      <c r="E425" s="335"/>
      <c r="F425" s="290" t="s">
        <v>3470</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x14ac:dyDescent="0.25">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3466</v>
      </c>
      <c r="E426" s="335"/>
      <c r="F426" s="290" t="s">
        <v>3471</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x14ac:dyDescent="0.25">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3467</v>
      </c>
      <c r="E427" s="335"/>
      <c r="F427" s="290" t="s">
        <v>3472</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x14ac:dyDescent="0.25">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3541</v>
      </c>
      <c r="E428" s="335"/>
      <c r="F428" s="290" t="s">
        <v>3539</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x14ac:dyDescent="0.25">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3542</v>
      </c>
      <c r="E429" s="335"/>
      <c r="F429" s="290" t="s">
        <v>3540</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x14ac:dyDescent="0.25">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3649</v>
      </c>
      <c r="D430" s="335" t="s">
        <v>446</v>
      </c>
      <c r="E430" s="335"/>
      <c r="F430" s="335" t="s">
        <v>445</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x14ac:dyDescent="0.25">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3462</v>
      </c>
      <c r="E431" s="335"/>
      <c r="F431" s="290" t="s">
        <v>3403</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x14ac:dyDescent="0.25">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3463</v>
      </c>
      <c r="E432" s="335"/>
      <c r="F432" s="290" t="s">
        <v>3404</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x14ac:dyDescent="0.25">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3473</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x14ac:dyDescent="0.25">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x14ac:dyDescent="0.25">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447</v>
      </c>
      <c r="E435" s="335"/>
      <c r="F435" s="290" t="s">
        <v>450</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x14ac:dyDescent="0.25">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x14ac:dyDescent="0.25">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x14ac:dyDescent="0.25">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x14ac:dyDescent="0.25">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2423</v>
      </c>
      <c r="E439" s="335"/>
      <c r="F439" s="290" t="s">
        <v>435</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x14ac:dyDescent="0.25">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x14ac:dyDescent="0.25">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x14ac:dyDescent="0.25">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443</v>
      </c>
      <c r="E442" s="335"/>
      <c r="F442" s="290" t="s">
        <v>442</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x14ac:dyDescent="0.25">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452</v>
      </c>
      <c r="E443" s="335"/>
      <c r="F443" s="290" t="s">
        <v>453</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x14ac:dyDescent="0.25">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2742</v>
      </c>
      <c r="E444" s="335"/>
      <c r="F444" s="290" t="s">
        <v>2467</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x14ac:dyDescent="0.25">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2743</v>
      </c>
      <c r="E445" s="335"/>
      <c r="F445" s="290" t="s">
        <v>2586</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x14ac:dyDescent="0.25">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2744</v>
      </c>
      <c r="E446" s="335"/>
      <c r="F446" s="290" t="s">
        <v>2469</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x14ac:dyDescent="0.25">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3461</v>
      </c>
      <c r="E447" s="335"/>
      <c r="F447" s="290" t="s">
        <v>3468</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3911</v>
      </c>
    </row>
    <row r="448" spans="1:19" s="237" customFormat="1" x14ac:dyDescent="0.25">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3464</v>
      </c>
      <c r="E448" s="335"/>
      <c r="F448" s="290" t="s">
        <v>3469</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x14ac:dyDescent="0.25">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3465</v>
      </c>
      <c r="E449" s="335"/>
      <c r="F449" s="290" t="s">
        <v>3470</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x14ac:dyDescent="0.25">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3466</v>
      </c>
      <c r="E450" s="335"/>
      <c r="F450" s="290" t="s">
        <v>3471</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x14ac:dyDescent="0.25">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3467</v>
      </c>
      <c r="E451" s="335"/>
      <c r="F451" s="290" t="s">
        <v>3472</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x14ac:dyDescent="0.25">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3541</v>
      </c>
      <c r="E452" s="335"/>
      <c r="F452" s="290" t="s">
        <v>3539</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x14ac:dyDescent="0.25">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3542</v>
      </c>
      <c r="E453" s="335"/>
      <c r="F453" s="290" t="s">
        <v>3540</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x14ac:dyDescent="0.25">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446</v>
      </c>
      <c r="E454" s="335"/>
      <c r="F454" s="335" t="s">
        <v>445</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x14ac:dyDescent="0.25">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3462</v>
      </c>
      <c r="E455" s="335"/>
      <c r="F455" s="290" t="s">
        <v>3403</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x14ac:dyDescent="0.25">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3463</v>
      </c>
      <c r="E456" s="335"/>
      <c r="F456" s="290" t="s">
        <v>3404</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3912</v>
      </c>
    </row>
    <row r="457" spans="1:19" s="291" customFormat="1" x14ac:dyDescent="0.25">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3473</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x14ac:dyDescent="0.25">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x14ac:dyDescent="0.25">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447</v>
      </c>
      <c r="E459" s="335"/>
      <c r="F459" s="290" t="s">
        <v>450</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x14ac:dyDescent="0.25">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x14ac:dyDescent="0.25">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x14ac:dyDescent="0.25">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x14ac:dyDescent="0.25">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2423</v>
      </c>
      <c r="E463" s="335"/>
      <c r="F463" s="290" t="s">
        <v>435</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x14ac:dyDescent="0.25">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x14ac:dyDescent="0.25">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x14ac:dyDescent="0.25">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443</v>
      </c>
      <c r="E466" s="335"/>
      <c r="F466" s="290" t="s">
        <v>442</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x14ac:dyDescent="0.25">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452</v>
      </c>
      <c r="E467" s="335"/>
      <c r="F467" s="290" t="s">
        <v>453</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x14ac:dyDescent="0.25">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2742</v>
      </c>
      <c r="E468" s="335"/>
      <c r="F468" s="290" t="s">
        <v>2467</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x14ac:dyDescent="0.25">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2743</v>
      </c>
      <c r="E469" s="335"/>
      <c r="F469" s="290" t="s">
        <v>2586</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x14ac:dyDescent="0.25">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2744</v>
      </c>
      <c r="E470" s="335"/>
      <c r="F470" s="290" t="s">
        <v>2469</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x14ac:dyDescent="0.25">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3461</v>
      </c>
      <c r="E471" s="335"/>
      <c r="F471" s="290" t="s">
        <v>3468</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x14ac:dyDescent="0.25">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3464</v>
      </c>
      <c r="E472" s="335"/>
      <c r="F472" s="290" t="s">
        <v>3469</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x14ac:dyDescent="0.25">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3465</v>
      </c>
      <c r="E473" s="335"/>
      <c r="F473" s="290" t="s">
        <v>3470</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x14ac:dyDescent="0.25">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3466</v>
      </c>
      <c r="E474" s="335"/>
      <c r="F474" s="290" t="s">
        <v>3471</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x14ac:dyDescent="0.25">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3467</v>
      </c>
      <c r="E475" s="335"/>
      <c r="F475" s="290" t="s">
        <v>3472</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x14ac:dyDescent="0.25">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3541</v>
      </c>
      <c r="E476" s="335"/>
      <c r="F476" s="290" t="s">
        <v>3539</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x14ac:dyDescent="0.25">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3542</v>
      </c>
      <c r="E477" s="335"/>
      <c r="F477" s="290" t="s">
        <v>3540</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x14ac:dyDescent="0.25">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2322</v>
      </c>
      <c r="D478" s="290" t="s">
        <v>447</v>
      </c>
      <c r="E478" s="290"/>
      <c r="F478" s="290" t="s">
        <v>450</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3913</v>
      </c>
    </row>
    <row r="479" spans="1:19" s="291" customFormat="1" x14ac:dyDescent="0.25">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x14ac:dyDescent="0.25">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452</v>
      </c>
      <c r="E480" s="290"/>
      <c r="F480" s="290" t="s">
        <v>453</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x14ac:dyDescent="0.25">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3914</v>
      </c>
    </row>
    <row r="482" spans="1:19" s="291" customFormat="1" x14ac:dyDescent="0.25">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2782</v>
      </c>
      <c r="D482" s="335" t="s">
        <v>446</v>
      </c>
      <c r="E482" s="335"/>
      <c r="F482" s="335" t="s">
        <v>445</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x14ac:dyDescent="0.25">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3462</v>
      </c>
      <c r="E483" s="335"/>
      <c r="F483" s="290" t="s">
        <v>3403</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x14ac:dyDescent="0.25">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3463</v>
      </c>
      <c r="E484" s="335"/>
      <c r="F484" s="290" t="s">
        <v>3404</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x14ac:dyDescent="0.25">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3473</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3915</v>
      </c>
    </row>
    <row r="486" spans="1:19" s="291" customFormat="1" x14ac:dyDescent="0.25">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x14ac:dyDescent="0.25">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447</v>
      </c>
      <c r="E487" s="335"/>
      <c r="F487" s="290" t="s">
        <v>450</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x14ac:dyDescent="0.25">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x14ac:dyDescent="0.25">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x14ac:dyDescent="0.25">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x14ac:dyDescent="0.25">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2423</v>
      </c>
      <c r="E491" s="335"/>
      <c r="F491" s="290" t="s">
        <v>435</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x14ac:dyDescent="0.25">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x14ac:dyDescent="0.25">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x14ac:dyDescent="0.25">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443</v>
      </c>
      <c r="E494" s="335"/>
      <c r="F494" s="290" t="s">
        <v>442</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x14ac:dyDescent="0.25">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452</v>
      </c>
      <c r="E495" s="335"/>
      <c r="F495" s="290" t="s">
        <v>453</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x14ac:dyDescent="0.25">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2742</v>
      </c>
      <c r="E496" s="335"/>
      <c r="F496" s="290" t="s">
        <v>2467</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x14ac:dyDescent="0.25">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2743</v>
      </c>
      <c r="E497" s="335"/>
      <c r="F497" s="290" t="s">
        <v>2586</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x14ac:dyDescent="0.25">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2744</v>
      </c>
      <c r="E498" s="335"/>
      <c r="F498" s="290" t="s">
        <v>2469</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x14ac:dyDescent="0.25">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3461</v>
      </c>
      <c r="E499" s="335"/>
      <c r="F499" s="290" t="s">
        <v>3468</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x14ac:dyDescent="0.25">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3464</v>
      </c>
      <c r="E500" s="335"/>
      <c r="F500" s="290" t="s">
        <v>3469</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x14ac:dyDescent="0.25">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3465</v>
      </c>
      <c r="E501" s="335"/>
      <c r="F501" s="290" t="s">
        <v>3470</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x14ac:dyDescent="0.25">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3466</v>
      </c>
      <c r="E502" s="335"/>
      <c r="F502" s="290" t="s">
        <v>3471</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x14ac:dyDescent="0.25">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3467</v>
      </c>
      <c r="E503" s="335"/>
      <c r="F503" s="290" t="s">
        <v>3472</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x14ac:dyDescent="0.25">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3541</v>
      </c>
      <c r="E504" s="335"/>
      <c r="F504" s="290" t="s">
        <v>3539</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x14ac:dyDescent="0.25">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3542</v>
      </c>
      <c r="E505" s="335"/>
      <c r="F505" s="290" t="s">
        <v>3540</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x14ac:dyDescent="0.25">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446</v>
      </c>
      <c r="E506" s="335"/>
      <c r="F506" s="335" t="s">
        <v>445</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x14ac:dyDescent="0.25">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3462</v>
      </c>
      <c r="E507" s="335"/>
      <c r="F507" s="290" t="s">
        <v>3403</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x14ac:dyDescent="0.25">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3463</v>
      </c>
      <c r="E508" s="335"/>
      <c r="F508" s="290" t="s">
        <v>3404</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x14ac:dyDescent="0.25">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3473</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3916</v>
      </c>
    </row>
    <row r="510" spans="1:19" x14ac:dyDescent="0.25">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x14ac:dyDescent="0.25">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447</v>
      </c>
      <c r="E511" s="335"/>
      <c r="F511" s="290" t="s">
        <v>450</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x14ac:dyDescent="0.25">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x14ac:dyDescent="0.25">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x14ac:dyDescent="0.25">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x14ac:dyDescent="0.25">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2423</v>
      </c>
      <c r="E515" s="335"/>
      <c r="F515" s="290" t="s">
        <v>435</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x14ac:dyDescent="0.25">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x14ac:dyDescent="0.25">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x14ac:dyDescent="0.25">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443</v>
      </c>
      <c r="E518" s="335"/>
      <c r="F518" s="290" t="s">
        <v>442</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x14ac:dyDescent="0.25">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452</v>
      </c>
      <c r="E519" s="335"/>
      <c r="F519" s="290" t="s">
        <v>453</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x14ac:dyDescent="0.25">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2742</v>
      </c>
      <c r="E520" s="335"/>
      <c r="F520" s="290" t="s">
        <v>2467</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x14ac:dyDescent="0.25">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2743</v>
      </c>
      <c r="E521" s="335"/>
      <c r="F521" s="290" t="s">
        <v>2586</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x14ac:dyDescent="0.25">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2744</v>
      </c>
      <c r="E522" s="335"/>
      <c r="F522" s="290" t="s">
        <v>2469</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x14ac:dyDescent="0.25">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3461</v>
      </c>
      <c r="E523" s="335"/>
      <c r="F523" s="290" t="s">
        <v>3468</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x14ac:dyDescent="0.25">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3464</v>
      </c>
      <c r="E524" s="335"/>
      <c r="F524" s="290" t="s">
        <v>3469</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x14ac:dyDescent="0.25">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3465</v>
      </c>
      <c r="E525" s="335"/>
      <c r="F525" s="290" t="s">
        <v>3470</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x14ac:dyDescent="0.25">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3466</v>
      </c>
      <c r="E526" s="335"/>
      <c r="F526" s="290" t="s">
        <v>3471</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x14ac:dyDescent="0.25">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3467</v>
      </c>
      <c r="E527" s="335"/>
      <c r="F527" s="290" t="s">
        <v>3472</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x14ac:dyDescent="0.25">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3541</v>
      </c>
      <c r="E528" s="335"/>
      <c r="F528" s="290" t="s">
        <v>3539</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x14ac:dyDescent="0.25">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3542</v>
      </c>
      <c r="E529" s="335"/>
      <c r="F529" s="290" t="s">
        <v>3540</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x14ac:dyDescent="0.25">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3971</v>
      </c>
      <c r="D530" s="335" t="s">
        <v>446</v>
      </c>
      <c r="E530" s="335"/>
      <c r="F530" s="335" t="s">
        <v>445</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x14ac:dyDescent="0.25">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3462</v>
      </c>
      <c r="E531" s="335"/>
      <c r="F531" s="290" t="s">
        <v>3403</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x14ac:dyDescent="0.25">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3463</v>
      </c>
      <c r="E532" s="335"/>
      <c r="F532" s="290" t="s">
        <v>3404</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x14ac:dyDescent="0.25">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3473</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x14ac:dyDescent="0.25">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x14ac:dyDescent="0.25">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447</v>
      </c>
      <c r="E535" s="335"/>
      <c r="F535" s="290" t="s">
        <v>450</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x14ac:dyDescent="0.25">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x14ac:dyDescent="0.25">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x14ac:dyDescent="0.25">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x14ac:dyDescent="0.25">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2423</v>
      </c>
      <c r="E539" s="335"/>
      <c r="F539" s="290" t="s">
        <v>435</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x14ac:dyDescent="0.25">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x14ac:dyDescent="0.25">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x14ac:dyDescent="0.25">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443</v>
      </c>
      <c r="E542" s="335"/>
      <c r="F542" s="290" t="s">
        <v>442</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x14ac:dyDescent="0.25">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452</v>
      </c>
      <c r="E543" s="335"/>
      <c r="F543" s="290" t="s">
        <v>453</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x14ac:dyDescent="0.25">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2742</v>
      </c>
      <c r="E544" s="335"/>
      <c r="F544" s="290" t="s">
        <v>2467</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x14ac:dyDescent="0.25">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2743</v>
      </c>
      <c r="E545" s="335"/>
      <c r="F545" s="290" t="s">
        <v>2586</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x14ac:dyDescent="0.25">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2744</v>
      </c>
      <c r="E546" s="335"/>
      <c r="F546" s="290" t="s">
        <v>2469</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x14ac:dyDescent="0.25">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3461</v>
      </c>
      <c r="E547" s="335"/>
      <c r="F547" s="290" t="s">
        <v>3468</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x14ac:dyDescent="0.25">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3464</v>
      </c>
      <c r="E548" s="335"/>
      <c r="F548" s="290" t="s">
        <v>3469</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x14ac:dyDescent="0.25">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3465</v>
      </c>
      <c r="E549" s="335"/>
      <c r="F549" s="290" t="s">
        <v>3470</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x14ac:dyDescent="0.25">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3466</v>
      </c>
      <c r="E550" s="335"/>
      <c r="F550" s="290" t="s">
        <v>3471</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x14ac:dyDescent="0.25">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3467</v>
      </c>
      <c r="E551" s="335"/>
      <c r="F551" s="290" t="s">
        <v>3472</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x14ac:dyDescent="0.25">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3541</v>
      </c>
      <c r="E552" s="335"/>
      <c r="F552" s="290" t="s">
        <v>3539</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x14ac:dyDescent="0.25">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3542</v>
      </c>
      <c r="E553" s="335"/>
      <c r="F553" s="290" t="s">
        <v>3540</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x14ac:dyDescent="0.25">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3534</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3917</v>
      </c>
    </row>
    <row r="555" spans="1:19" x14ac:dyDescent="0.25">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3784</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3918</v>
      </c>
    </row>
    <row r="556" spans="1:19" x14ac:dyDescent="0.25">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3581</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3919</v>
      </c>
    </row>
    <row r="557" spans="1:19" x14ac:dyDescent="0.25">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3586</v>
      </c>
      <c r="D557" s="335" t="s">
        <v>446</v>
      </c>
      <c r="F557" s="335" t="s">
        <v>445</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x14ac:dyDescent="0.25">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3462</v>
      </c>
      <c r="F558" s="290" t="s">
        <v>3403</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x14ac:dyDescent="0.25">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3463</v>
      </c>
      <c r="F559" s="290" t="s">
        <v>3404</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x14ac:dyDescent="0.25">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3473</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x14ac:dyDescent="0.25">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x14ac:dyDescent="0.25">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447</v>
      </c>
      <c r="F562" s="290" t="s">
        <v>450</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x14ac:dyDescent="0.25">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x14ac:dyDescent="0.25">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x14ac:dyDescent="0.25">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x14ac:dyDescent="0.25">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2423</v>
      </c>
      <c r="F566" s="290" t="s">
        <v>435</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x14ac:dyDescent="0.25">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x14ac:dyDescent="0.25">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x14ac:dyDescent="0.25">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443</v>
      </c>
      <c r="F569" s="290" t="s">
        <v>442</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x14ac:dyDescent="0.25">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452</v>
      </c>
      <c r="F570" s="290" t="s">
        <v>453</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x14ac:dyDescent="0.25">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2742</v>
      </c>
      <c r="F571" s="290" t="s">
        <v>2467</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x14ac:dyDescent="0.25">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2743</v>
      </c>
      <c r="F572" s="290" t="s">
        <v>2586</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x14ac:dyDescent="0.25">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2744</v>
      </c>
      <c r="F573" s="290" t="s">
        <v>2469</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x14ac:dyDescent="0.25">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3461</v>
      </c>
      <c r="F574" s="290" t="s">
        <v>3468</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3920</v>
      </c>
    </row>
    <row r="575" spans="1:19" x14ac:dyDescent="0.25">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3464</v>
      </c>
      <c r="F575" s="290" t="s">
        <v>3469</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x14ac:dyDescent="0.25">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3465</v>
      </c>
      <c r="F576" s="290" t="s">
        <v>3470</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x14ac:dyDescent="0.25">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3466</v>
      </c>
      <c r="F577" s="290" t="s">
        <v>3471</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x14ac:dyDescent="0.25">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3467</v>
      </c>
      <c r="F578" s="290" t="s">
        <v>3472</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x14ac:dyDescent="0.25">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3541</v>
      </c>
      <c r="F579" s="290" t="s">
        <v>3539</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x14ac:dyDescent="0.25">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3542</v>
      </c>
      <c r="F580" s="290" t="s">
        <v>3540</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x14ac:dyDescent="0.25">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3168</v>
      </c>
      <c r="D581" s="335" t="s">
        <v>3046</v>
      </c>
      <c r="E581" s="290"/>
      <c r="F581" t="s">
        <v>3071</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3962</v>
      </c>
    </row>
    <row r="582" spans="1:19" x14ac:dyDescent="0.25">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3047</v>
      </c>
      <c r="E582" s="290"/>
      <c r="F582" t="s">
        <v>2753</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x14ac:dyDescent="0.25">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3048</v>
      </c>
      <c r="E583" s="290"/>
      <c r="F583" t="s">
        <v>3012</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x14ac:dyDescent="0.25">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3049</v>
      </c>
      <c r="E584" s="290"/>
      <c r="F584" t="s">
        <v>3013</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x14ac:dyDescent="0.25">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3050</v>
      </c>
      <c r="E585" s="290"/>
      <c r="F585" t="s">
        <v>3014</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x14ac:dyDescent="0.25">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3051</v>
      </c>
      <c r="E586" s="290"/>
      <c r="F586" t="s">
        <v>3015</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x14ac:dyDescent="0.25">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3052</v>
      </c>
      <c r="E587" s="290"/>
      <c r="F587" t="s">
        <v>3016</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x14ac:dyDescent="0.25">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3053</v>
      </c>
      <c r="E588" s="290"/>
      <c r="F588" t="s">
        <v>3017</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x14ac:dyDescent="0.25">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3054</v>
      </c>
      <c r="E589" s="290"/>
      <c r="F589" t="s">
        <v>3018</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x14ac:dyDescent="0.25">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3055</v>
      </c>
      <c r="E590" s="290"/>
      <c r="F590" t="s">
        <v>2573</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x14ac:dyDescent="0.25">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3056</v>
      </c>
      <c r="E591" s="290"/>
      <c r="F591" t="s">
        <v>3019</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x14ac:dyDescent="0.25">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3057</v>
      </c>
      <c r="E592" s="290"/>
      <c r="F592" t="s">
        <v>3020</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x14ac:dyDescent="0.25">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3058</v>
      </c>
      <c r="E593" s="290"/>
      <c r="F593" t="s">
        <v>3021</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x14ac:dyDescent="0.25">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3059</v>
      </c>
      <c r="E594" s="290"/>
      <c r="F594" t="s">
        <v>2574</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x14ac:dyDescent="0.25">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3060</v>
      </c>
      <c r="E595" s="290"/>
      <c r="F595" t="s">
        <v>3022</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x14ac:dyDescent="0.25">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3061</v>
      </c>
      <c r="E596" s="290"/>
      <c r="F596" t="s">
        <v>3023</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x14ac:dyDescent="0.25">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3062</v>
      </c>
      <c r="E597" s="290"/>
      <c r="F597" t="s">
        <v>3024</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x14ac:dyDescent="0.25">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3063</v>
      </c>
      <c r="E598" s="290"/>
      <c r="F598" t="s">
        <v>3025</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x14ac:dyDescent="0.25">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3064</v>
      </c>
      <c r="E599" s="290"/>
      <c r="F599" t="s">
        <v>3026</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x14ac:dyDescent="0.25">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3065</v>
      </c>
      <c r="E600" s="290"/>
      <c r="F600" t="s">
        <v>3027</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x14ac:dyDescent="0.25">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3066</v>
      </c>
      <c r="E601" s="290"/>
      <c r="F601" t="s">
        <v>3028</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x14ac:dyDescent="0.25">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3067</v>
      </c>
      <c r="E602" s="290"/>
      <c r="F602" t="s">
        <v>3029</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x14ac:dyDescent="0.25">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3068</v>
      </c>
      <c r="E603" s="290"/>
      <c r="F603" t="s">
        <v>3030</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x14ac:dyDescent="0.25">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3069</v>
      </c>
      <c r="E604" s="290"/>
      <c r="F604" t="s">
        <v>3072</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x14ac:dyDescent="0.25">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3070</v>
      </c>
      <c r="E605" s="290"/>
      <c r="F605" t="s">
        <v>3031</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x14ac:dyDescent="0.25">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3005</v>
      </c>
      <c r="D606" s="335" t="s">
        <v>3046</v>
      </c>
      <c r="E606" s="290" t="s">
        <v>3008</v>
      </c>
      <c r="F606" t="s">
        <v>3071</v>
      </c>
      <c r="G606" s="335" t="s">
        <v>3009</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x14ac:dyDescent="0.25">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3046</v>
      </c>
      <c r="E607" s="290" t="s">
        <v>2527</v>
      </c>
      <c r="F607" t="s">
        <v>3071</v>
      </c>
      <c r="G607" s="335" t="s">
        <v>3010</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x14ac:dyDescent="0.25">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3047</v>
      </c>
      <c r="E608" s="290" t="s">
        <v>3008</v>
      </c>
      <c r="F608" t="s">
        <v>2753</v>
      </c>
      <c r="G608" s="335" t="s">
        <v>3009</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x14ac:dyDescent="0.25">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3047</v>
      </c>
      <c r="E609" s="290" t="s">
        <v>2527</v>
      </c>
      <c r="F609" t="s">
        <v>2753</v>
      </c>
      <c r="G609" s="335" t="s">
        <v>3010</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x14ac:dyDescent="0.25">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3048</v>
      </c>
      <c r="E610" s="290" t="s">
        <v>3008</v>
      </c>
      <c r="F610" t="s">
        <v>3012</v>
      </c>
      <c r="G610" s="335" t="s">
        <v>3009</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x14ac:dyDescent="0.25">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3048</v>
      </c>
      <c r="E611" s="290" t="s">
        <v>2527</v>
      </c>
      <c r="F611" t="s">
        <v>3012</v>
      </c>
      <c r="G611" s="335" t="s">
        <v>3010</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x14ac:dyDescent="0.25">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3049</v>
      </c>
      <c r="E612" s="290" t="s">
        <v>3008</v>
      </c>
      <c r="F612" t="s">
        <v>3013</v>
      </c>
      <c r="G612" s="335" t="s">
        <v>3009</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x14ac:dyDescent="0.25">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3049</v>
      </c>
      <c r="E613" s="290" t="s">
        <v>2527</v>
      </c>
      <c r="F613" t="s">
        <v>3013</v>
      </c>
      <c r="G613" s="335" t="s">
        <v>3010</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x14ac:dyDescent="0.25">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3050</v>
      </c>
      <c r="E614" s="290" t="s">
        <v>3008</v>
      </c>
      <c r="F614" t="s">
        <v>3014</v>
      </c>
      <c r="G614" s="335" t="s">
        <v>3009</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3921</v>
      </c>
    </row>
    <row r="615" spans="1:19" x14ac:dyDescent="0.25">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3050</v>
      </c>
      <c r="E615" s="290" t="s">
        <v>2527</v>
      </c>
      <c r="F615" t="s">
        <v>3014</v>
      </c>
      <c r="G615" s="335" t="s">
        <v>3010</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x14ac:dyDescent="0.25">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3051</v>
      </c>
      <c r="E616" s="290" t="s">
        <v>3008</v>
      </c>
      <c r="F616" t="s">
        <v>3015</v>
      </c>
      <c r="G616" s="335" t="s">
        <v>3009</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x14ac:dyDescent="0.25">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3051</v>
      </c>
      <c r="E617" s="290" t="s">
        <v>2527</v>
      </c>
      <c r="F617" t="s">
        <v>3015</v>
      </c>
      <c r="G617" s="335" t="s">
        <v>3010</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x14ac:dyDescent="0.25">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3052</v>
      </c>
      <c r="E618" s="290" t="s">
        <v>3008</v>
      </c>
      <c r="F618" t="s">
        <v>3016</v>
      </c>
      <c r="G618" s="335" t="s">
        <v>3009</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x14ac:dyDescent="0.25">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3052</v>
      </c>
      <c r="E619" s="290" t="s">
        <v>2527</v>
      </c>
      <c r="F619" t="s">
        <v>3016</v>
      </c>
      <c r="G619" s="335" t="s">
        <v>3010</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x14ac:dyDescent="0.25">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3053</v>
      </c>
      <c r="E620" s="290" t="s">
        <v>3008</v>
      </c>
      <c r="F620" t="s">
        <v>3017</v>
      </c>
      <c r="G620" s="335" t="s">
        <v>3009</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x14ac:dyDescent="0.25">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3053</v>
      </c>
      <c r="E621" s="290" t="s">
        <v>2527</v>
      </c>
      <c r="F621" t="s">
        <v>3017</v>
      </c>
      <c r="G621" s="335" t="s">
        <v>3010</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x14ac:dyDescent="0.25">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3054</v>
      </c>
      <c r="E622" s="290" t="s">
        <v>3008</v>
      </c>
      <c r="F622" t="s">
        <v>3018</v>
      </c>
      <c r="G622" s="335" t="s">
        <v>3009</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x14ac:dyDescent="0.25">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3054</v>
      </c>
      <c r="E623" s="290" t="s">
        <v>2527</v>
      </c>
      <c r="F623" t="s">
        <v>3018</v>
      </c>
      <c r="G623" s="335" t="s">
        <v>3010</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x14ac:dyDescent="0.25">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3055</v>
      </c>
      <c r="E624" s="290" t="s">
        <v>3008</v>
      </c>
      <c r="F624" t="s">
        <v>2573</v>
      </c>
      <c r="G624" s="335" t="s">
        <v>3009</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x14ac:dyDescent="0.25">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3055</v>
      </c>
      <c r="E625" s="290" t="s">
        <v>2527</v>
      </c>
      <c r="F625" t="s">
        <v>2573</v>
      </c>
      <c r="G625" s="335" t="s">
        <v>3010</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x14ac:dyDescent="0.25">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3056</v>
      </c>
      <c r="E626" s="290" t="s">
        <v>3008</v>
      </c>
      <c r="F626" t="s">
        <v>3019</v>
      </c>
      <c r="G626" s="335" t="s">
        <v>3009</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x14ac:dyDescent="0.25">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3056</v>
      </c>
      <c r="E627" s="290" t="s">
        <v>2527</v>
      </c>
      <c r="F627" t="s">
        <v>3019</v>
      </c>
      <c r="G627" s="335" t="s">
        <v>3010</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x14ac:dyDescent="0.25">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3057</v>
      </c>
      <c r="E628" s="290" t="s">
        <v>3008</v>
      </c>
      <c r="F628" t="s">
        <v>3020</v>
      </c>
      <c r="G628" s="335" t="s">
        <v>3009</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x14ac:dyDescent="0.25">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3057</v>
      </c>
      <c r="E629" s="290" t="s">
        <v>2527</v>
      </c>
      <c r="F629" t="s">
        <v>3020</v>
      </c>
      <c r="G629" s="335" t="s">
        <v>3010</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x14ac:dyDescent="0.25">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3058</v>
      </c>
      <c r="E630" s="290" t="s">
        <v>3008</v>
      </c>
      <c r="F630" t="s">
        <v>3021</v>
      </c>
      <c r="G630" s="335" t="s">
        <v>3009</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x14ac:dyDescent="0.25">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3058</v>
      </c>
      <c r="E631" s="290" t="s">
        <v>2527</v>
      </c>
      <c r="F631" t="s">
        <v>3021</v>
      </c>
      <c r="G631" s="335" t="s">
        <v>3010</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x14ac:dyDescent="0.25">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3059</v>
      </c>
      <c r="E632" s="290" t="s">
        <v>3008</v>
      </c>
      <c r="F632" t="s">
        <v>2574</v>
      </c>
      <c r="G632" s="335" t="s">
        <v>3009</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x14ac:dyDescent="0.25">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3059</v>
      </c>
      <c r="E633" s="290" t="s">
        <v>2527</v>
      </c>
      <c r="F633" t="s">
        <v>2574</v>
      </c>
      <c r="G633" s="335" t="s">
        <v>3010</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x14ac:dyDescent="0.25">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3060</v>
      </c>
      <c r="E634" s="290" t="s">
        <v>3008</v>
      </c>
      <c r="F634" t="s">
        <v>3022</v>
      </c>
      <c r="G634" s="335" t="s">
        <v>3009</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x14ac:dyDescent="0.25">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3060</v>
      </c>
      <c r="E635" s="290" t="s">
        <v>2527</v>
      </c>
      <c r="F635" t="s">
        <v>3022</v>
      </c>
      <c r="G635" s="335" t="s">
        <v>3010</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x14ac:dyDescent="0.25">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3061</v>
      </c>
      <c r="E636" s="290" t="s">
        <v>3008</v>
      </c>
      <c r="F636" t="s">
        <v>3023</v>
      </c>
      <c r="G636" s="335" t="s">
        <v>3009</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x14ac:dyDescent="0.25">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3061</v>
      </c>
      <c r="E637" s="290" t="s">
        <v>2527</v>
      </c>
      <c r="F637" t="s">
        <v>3023</v>
      </c>
      <c r="G637" s="335" t="s">
        <v>3010</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x14ac:dyDescent="0.25">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3062</v>
      </c>
      <c r="E638" s="290" t="s">
        <v>3008</v>
      </c>
      <c r="F638" t="s">
        <v>3024</v>
      </c>
      <c r="G638" s="335" t="s">
        <v>3009</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x14ac:dyDescent="0.25">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3062</v>
      </c>
      <c r="E639" s="290" t="s">
        <v>2527</v>
      </c>
      <c r="F639" t="s">
        <v>3024</v>
      </c>
      <c r="G639" s="335" t="s">
        <v>3010</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x14ac:dyDescent="0.25">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3063</v>
      </c>
      <c r="E640" s="290" t="s">
        <v>3008</v>
      </c>
      <c r="F640" t="s">
        <v>3025</v>
      </c>
      <c r="G640" s="335" t="s">
        <v>3009</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x14ac:dyDescent="0.25">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3063</v>
      </c>
      <c r="E641" s="290" t="s">
        <v>2527</v>
      </c>
      <c r="F641" t="s">
        <v>3025</v>
      </c>
      <c r="G641" s="335" t="s">
        <v>3010</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x14ac:dyDescent="0.25">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3064</v>
      </c>
      <c r="E642" s="290" t="s">
        <v>3008</v>
      </c>
      <c r="F642" t="s">
        <v>3026</v>
      </c>
      <c r="G642" s="335" t="s">
        <v>3009</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x14ac:dyDescent="0.25">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3064</v>
      </c>
      <c r="E643" s="290" t="s">
        <v>2527</v>
      </c>
      <c r="F643" t="s">
        <v>3026</v>
      </c>
      <c r="G643" s="335" t="s">
        <v>3010</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x14ac:dyDescent="0.25">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3065</v>
      </c>
      <c r="E644" s="290" t="s">
        <v>3008</v>
      </c>
      <c r="F644" t="s">
        <v>3027</v>
      </c>
      <c r="G644" s="335" t="s">
        <v>3009</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x14ac:dyDescent="0.25">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3065</v>
      </c>
      <c r="E645" s="290" t="s">
        <v>2527</v>
      </c>
      <c r="F645" t="s">
        <v>3027</v>
      </c>
      <c r="G645" s="335" t="s">
        <v>3010</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x14ac:dyDescent="0.25">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3066</v>
      </c>
      <c r="E646" s="290" t="s">
        <v>3008</v>
      </c>
      <c r="F646" t="s">
        <v>3028</v>
      </c>
      <c r="G646" s="335" t="s">
        <v>3009</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x14ac:dyDescent="0.25">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3066</v>
      </c>
      <c r="E647" s="290" t="s">
        <v>2527</v>
      </c>
      <c r="F647" t="s">
        <v>3028</v>
      </c>
      <c r="G647" s="335" t="s">
        <v>3010</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x14ac:dyDescent="0.25">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3067</v>
      </c>
      <c r="E648" s="290" t="s">
        <v>3008</v>
      </c>
      <c r="F648" t="s">
        <v>3029</v>
      </c>
      <c r="G648" s="335" t="s">
        <v>3009</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x14ac:dyDescent="0.25">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3067</v>
      </c>
      <c r="E649" s="290" t="s">
        <v>2527</v>
      </c>
      <c r="F649" t="s">
        <v>3029</v>
      </c>
      <c r="G649" s="335" t="s">
        <v>3010</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x14ac:dyDescent="0.25">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3068</v>
      </c>
      <c r="E650" s="290" t="s">
        <v>3008</v>
      </c>
      <c r="F650" t="s">
        <v>3030</v>
      </c>
      <c r="G650" s="335" t="s">
        <v>3009</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x14ac:dyDescent="0.25">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3068</v>
      </c>
      <c r="E651" s="290" t="s">
        <v>2527</v>
      </c>
      <c r="F651" t="s">
        <v>3030</v>
      </c>
      <c r="G651" s="335" t="s">
        <v>3010</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x14ac:dyDescent="0.25">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3069</v>
      </c>
      <c r="E652" s="290" t="s">
        <v>3008</v>
      </c>
      <c r="F652" t="s">
        <v>3072</v>
      </c>
      <c r="G652" s="335" t="s">
        <v>3009</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x14ac:dyDescent="0.25">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3069</v>
      </c>
      <c r="E653" s="290" t="s">
        <v>2527</v>
      </c>
      <c r="F653" t="s">
        <v>3072</v>
      </c>
      <c r="G653" s="335" t="s">
        <v>3010</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x14ac:dyDescent="0.25">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3070</v>
      </c>
      <c r="E654" s="290" t="s">
        <v>3008</v>
      </c>
      <c r="F654" t="s">
        <v>3031</v>
      </c>
      <c r="G654" s="335" t="s">
        <v>3009</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x14ac:dyDescent="0.25">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3070</v>
      </c>
      <c r="E655" s="290" t="s">
        <v>2527</v>
      </c>
      <c r="F655" t="s">
        <v>3031</v>
      </c>
      <c r="G655" s="335" t="s">
        <v>3010</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x14ac:dyDescent="0.25">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3733</v>
      </c>
      <c r="D656" s="335" t="s">
        <v>3046</v>
      </c>
      <c r="E656" s="290"/>
      <c r="F656" t="s">
        <v>3071</v>
      </c>
      <c r="H656" s="17">
        <v>2723</v>
      </c>
      <c r="I656" s="387" t="s">
        <v>3970</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3922</v>
      </c>
    </row>
    <row r="657" spans="1:19" x14ac:dyDescent="0.25">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3047</v>
      </c>
      <c r="E657" s="290"/>
      <c r="F657" t="s">
        <v>2753</v>
      </c>
      <c r="H657" s="17">
        <v>2724</v>
      </c>
      <c r="I657" s="387" t="s">
        <v>3970</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x14ac:dyDescent="0.25">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3048</v>
      </c>
      <c r="E658" s="290"/>
      <c r="F658" t="s">
        <v>3012</v>
      </c>
      <c r="H658" s="17">
        <v>2725</v>
      </c>
      <c r="I658" s="387" t="s">
        <v>3970</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x14ac:dyDescent="0.25">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3049</v>
      </c>
      <c r="E659" s="290"/>
      <c r="F659" t="s">
        <v>3013</v>
      </c>
      <c r="H659" s="17">
        <v>2726</v>
      </c>
      <c r="I659" s="387" t="s">
        <v>3970</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x14ac:dyDescent="0.25">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3050</v>
      </c>
      <c r="E660" s="290"/>
      <c r="F660" t="s">
        <v>3014</v>
      </c>
      <c r="H660" s="17">
        <v>2727</v>
      </c>
      <c r="I660" s="387" t="s">
        <v>3970</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x14ac:dyDescent="0.25">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3051</v>
      </c>
      <c r="E661" s="290"/>
      <c r="F661" t="s">
        <v>3015</v>
      </c>
      <c r="H661" s="17">
        <v>2728</v>
      </c>
      <c r="I661" s="387" t="s">
        <v>3970</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x14ac:dyDescent="0.25">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3052</v>
      </c>
      <c r="E662" s="290"/>
      <c r="F662" t="s">
        <v>3016</v>
      </c>
      <c r="H662" s="17">
        <v>2729</v>
      </c>
      <c r="I662" s="387" t="s">
        <v>3970</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x14ac:dyDescent="0.25">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3053</v>
      </c>
      <c r="E663" s="290"/>
      <c r="F663" t="s">
        <v>3017</v>
      </c>
      <c r="H663" s="17">
        <v>2730</v>
      </c>
      <c r="I663" s="387" t="s">
        <v>3970</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x14ac:dyDescent="0.25">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3054</v>
      </c>
      <c r="E664" s="290"/>
      <c r="F664" t="s">
        <v>3018</v>
      </c>
      <c r="H664" s="17">
        <v>2731</v>
      </c>
      <c r="I664" s="387" t="s">
        <v>3970</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x14ac:dyDescent="0.25">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3055</v>
      </c>
      <c r="E665" s="290"/>
      <c r="F665" t="s">
        <v>2573</v>
      </c>
      <c r="H665" s="17">
        <v>2732</v>
      </c>
      <c r="I665" s="387" t="s">
        <v>3970</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x14ac:dyDescent="0.25">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3056</v>
      </c>
      <c r="E666" s="290"/>
      <c r="F666" t="s">
        <v>3019</v>
      </c>
      <c r="H666" s="17">
        <v>2733</v>
      </c>
      <c r="I666" s="387" t="s">
        <v>3970</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x14ac:dyDescent="0.25">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3057</v>
      </c>
      <c r="E667" s="290"/>
      <c r="F667" t="s">
        <v>3020</v>
      </c>
      <c r="H667" s="17">
        <v>2734</v>
      </c>
      <c r="I667" s="387" t="s">
        <v>3970</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x14ac:dyDescent="0.25">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3058</v>
      </c>
      <c r="E668" s="290"/>
      <c r="F668" t="s">
        <v>3021</v>
      </c>
      <c r="H668" s="17">
        <v>2735</v>
      </c>
      <c r="I668" s="387" t="s">
        <v>3970</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x14ac:dyDescent="0.25">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3059</v>
      </c>
      <c r="E669" s="290"/>
      <c r="F669" t="s">
        <v>2574</v>
      </c>
      <c r="H669" s="17">
        <v>2736</v>
      </c>
      <c r="I669" s="387" t="s">
        <v>3970</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x14ac:dyDescent="0.25">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3060</v>
      </c>
      <c r="E670" s="290"/>
      <c r="F670" t="s">
        <v>3022</v>
      </c>
      <c r="H670" s="17">
        <v>2737</v>
      </c>
      <c r="I670" s="387" t="s">
        <v>3970</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x14ac:dyDescent="0.25">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3061</v>
      </c>
      <c r="E671" s="290"/>
      <c r="F671" t="s">
        <v>3023</v>
      </c>
      <c r="H671" s="17">
        <v>2738</v>
      </c>
      <c r="I671" s="387" t="s">
        <v>3970</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x14ac:dyDescent="0.25">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3062</v>
      </c>
      <c r="E672" s="290"/>
      <c r="F672" t="s">
        <v>3024</v>
      </c>
      <c r="H672" s="17">
        <v>2739</v>
      </c>
      <c r="I672" s="387" t="s">
        <v>3970</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x14ac:dyDescent="0.25">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3063</v>
      </c>
      <c r="E673" s="290"/>
      <c r="F673" t="s">
        <v>3025</v>
      </c>
      <c r="H673" s="17">
        <v>2740</v>
      </c>
      <c r="I673" s="387" t="s">
        <v>3970</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x14ac:dyDescent="0.25">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3064</v>
      </c>
      <c r="E674" s="290"/>
      <c r="F674" t="s">
        <v>3026</v>
      </c>
      <c r="H674" s="17">
        <v>2741</v>
      </c>
      <c r="I674" s="387" t="s">
        <v>3970</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x14ac:dyDescent="0.25">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3065</v>
      </c>
      <c r="E675" s="290"/>
      <c r="F675" t="s">
        <v>3027</v>
      </c>
      <c r="H675" s="17">
        <v>2742</v>
      </c>
      <c r="I675" s="387" t="s">
        <v>3970</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x14ac:dyDescent="0.25">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3066</v>
      </c>
      <c r="E676" s="290"/>
      <c r="F676" t="s">
        <v>3028</v>
      </c>
      <c r="H676" s="17">
        <v>2743</v>
      </c>
      <c r="I676" s="387" t="s">
        <v>3970</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x14ac:dyDescent="0.25">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3067</v>
      </c>
      <c r="E677" s="290"/>
      <c r="F677" t="s">
        <v>3029</v>
      </c>
      <c r="H677" s="17">
        <v>2744</v>
      </c>
      <c r="I677" s="387" t="s">
        <v>3970</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x14ac:dyDescent="0.25">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3068</v>
      </c>
      <c r="E678" s="290"/>
      <c r="F678" t="s">
        <v>3030</v>
      </c>
      <c r="H678" s="17">
        <v>2745</v>
      </c>
      <c r="I678" s="387" t="s">
        <v>3970</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x14ac:dyDescent="0.25">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3069</v>
      </c>
      <c r="E679" s="290"/>
      <c r="F679" t="s">
        <v>3072</v>
      </c>
      <c r="H679" s="17">
        <v>2746</v>
      </c>
      <c r="I679" s="387" t="s">
        <v>3970</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x14ac:dyDescent="0.25">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3070</v>
      </c>
      <c r="E680" s="290"/>
      <c r="F680" t="s">
        <v>3031</v>
      </c>
      <c r="H680" s="17">
        <v>2747</v>
      </c>
      <c r="I680" s="387" t="s">
        <v>3970</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x14ac:dyDescent="0.25">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2762</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3923</v>
      </c>
    </row>
    <row r="682" spans="1:19" s="237" customFormat="1" x14ac:dyDescent="0.25">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3924</v>
      </c>
    </row>
    <row r="683" spans="1:19" s="237" customFormat="1" x14ac:dyDescent="0.25">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3925</v>
      </c>
    </row>
    <row r="684" spans="1:19" x14ac:dyDescent="0.25">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3511</v>
      </c>
      <c r="D684" s="335" t="s">
        <v>3046</v>
      </c>
      <c r="E684" t="s">
        <v>3488</v>
      </c>
      <c r="F684" t="s">
        <v>3071</v>
      </c>
      <c r="G684" s="335" t="s">
        <v>3495</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3926</v>
      </c>
    </row>
    <row r="685" spans="1:19" x14ac:dyDescent="0.25">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3046</v>
      </c>
      <c r="E685" t="s">
        <v>3489</v>
      </c>
      <c r="F685" t="s">
        <v>3071</v>
      </c>
      <c r="G685" s="335" t="s">
        <v>3496</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x14ac:dyDescent="0.25">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3046</v>
      </c>
      <c r="E686" t="s">
        <v>3490</v>
      </c>
      <c r="F686" t="s">
        <v>3071</v>
      </c>
      <c r="G686" s="335" t="s">
        <v>3497</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x14ac:dyDescent="0.25">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3046</v>
      </c>
      <c r="E687" t="s">
        <v>3491</v>
      </c>
      <c r="F687" t="s">
        <v>3071</v>
      </c>
      <c r="G687" s="335" t="s">
        <v>3498</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x14ac:dyDescent="0.25">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3046</v>
      </c>
      <c r="E688" t="s">
        <v>3492</v>
      </c>
      <c r="F688" t="s">
        <v>3071</v>
      </c>
      <c r="G688" s="335" t="s">
        <v>3499</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x14ac:dyDescent="0.25">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3046</v>
      </c>
      <c r="E689" t="s">
        <v>3493</v>
      </c>
      <c r="F689" t="s">
        <v>3071</v>
      </c>
      <c r="G689" s="335" t="s">
        <v>3500</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x14ac:dyDescent="0.25">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3046</v>
      </c>
      <c r="E690" t="s">
        <v>3494</v>
      </c>
      <c r="F690" t="s">
        <v>3071</v>
      </c>
      <c r="G690" s="335" t="s">
        <v>3501</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x14ac:dyDescent="0.25">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3046</v>
      </c>
      <c r="E691" t="s">
        <v>3611</v>
      </c>
      <c r="F691" t="s">
        <v>3071</v>
      </c>
      <c r="G691" s="335" t="s">
        <v>3611</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x14ac:dyDescent="0.25">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3047</v>
      </c>
      <c r="E692" t="s">
        <v>3488</v>
      </c>
      <c r="F692" t="s">
        <v>2753</v>
      </c>
      <c r="G692" s="335" t="s">
        <v>3495</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x14ac:dyDescent="0.25">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3047</v>
      </c>
      <c r="E693" t="s">
        <v>3489</v>
      </c>
      <c r="F693" t="s">
        <v>2753</v>
      </c>
      <c r="G693" s="335" t="s">
        <v>3496</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x14ac:dyDescent="0.25">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3047</v>
      </c>
      <c r="E694" t="s">
        <v>3490</v>
      </c>
      <c r="F694" t="s">
        <v>2753</v>
      </c>
      <c r="G694" s="335" t="s">
        <v>3497</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x14ac:dyDescent="0.25">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3047</v>
      </c>
      <c r="E695" t="s">
        <v>3491</v>
      </c>
      <c r="F695" t="s">
        <v>2753</v>
      </c>
      <c r="G695" s="335" t="s">
        <v>3498</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x14ac:dyDescent="0.25">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3047</v>
      </c>
      <c r="E696" t="s">
        <v>3492</v>
      </c>
      <c r="F696" t="s">
        <v>2753</v>
      </c>
      <c r="G696" s="335" t="s">
        <v>3499</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x14ac:dyDescent="0.25">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3047</v>
      </c>
      <c r="E697" t="s">
        <v>3493</v>
      </c>
      <c r="F697" t="s">
        <v>2753</v>
      </c>
      <c r="G697" s="335" t="s">
        <v>3500</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x14ac:dyDescent="0.25">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3047</v>
      </c>
      <c r="E698" t="s">
        <v>3494</v>
      </c>
      <c r="F698" t="s">
        <v>2753</v>
      </c>
      <c r="G698" s="335" t="s">
        <v>3501</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x14ac:dyDescent="0.25">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3047</v>
      </c>
      <c r="E699" t="s">
        <v>3611</v>
      </c>
      <c r="F699" t="s">
        <v>2753</v>
      </c>
      <c r="G699" s="335" t="s">
        <v>3611</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x14ac:dyDescent="0.25">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3048</v>
      </c>
      <c r="E700" t="s">
        <v>3488</v>
      </c>
      <c r="F700" t="s">
        <v>3012</v>
      </c>
      <c r="G700" s="335" t="s">
        <v>3495</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x14ac:dyDescent="0.25">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3048</v>
      </c>
      <c r="E701" t="s">
        <v>3489</v>
      </c>
      <c r="F701" t="s">
        <v>3012</v>
      </c>
      <c r="G701" s="335" t="s">
        <v>3496</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x14ac:dyDescent="0.25">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3048</v>
      </c>
      <c r="E702" t="s">
        <v>3490</v>
      </c>
      <c r="F702" t="s">
        <v>3012</v>
      </c>
      <c r="G702" s="335" t="s">
        <v>3497</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x14ac:dyDescent="0.25">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3048</v>
      </c>
      <c r="E703" t="s">
        <v>3491</v>
      </c>
      <c r="F703" t="s">
        <v>3012</v>
      </c>
      <c r="G703" s="335" t="s">
        <v>3498</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x14ac:dyDescent="0.25">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3048</v>
      </c>
      <c r="E704" t="s">
        <v>3492</v>
      </c>
      <c r="F704" t="s">
        <v>3012</v>
      </c>
      <c r="G704" s="335" t="s">
        <v>3499</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x14ac:dyDescent="0.25">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3048</v>
      </c>
      <c r="E705" t="s">
        <v>3493</v>
      </c>
      <c r="F705" t="s">
        <v>3012</v>
      </c>
      <c r="G705" s="335" t="s">
        <v>3500</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x14ac:dyDescent="0.25">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3048</v>
      </c>
      <c r="E706" t="s">
        <v>3494</v>
      </c>
      <c r="F706" t="s">
        <v>3012</v>
      </c>
      <c r="G706" s="335" t="s">
        <v>3501</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x14ac:dyDescent="0.25">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3048</v>
      </c>
      <c r="E707" t="s">
        <v>3611</v>
      </c>
      <c r="F707" t="s">
        <v>3012</v>
      </c>
      <c r="G707" s="335" t="s">
        <v>3611</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x14ac:dyDescent="0.25">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3049</v>
      </c>
      <c r="E708" t="s">
        <v>3488</v>
      </c>
      <c r="F708" t="s">
        <v>3013</v>
      </c>
      <c r="G708" s="335" t="s">
        <v>3495</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x14ac:dyDescent="0.25">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3049</v>
      </c>
      <c r="E709" t="s">
        <v>3489</v>
      </c>
      <c r="F709" t="s">
        <v>3013</v>
      </c>
      <c r="G709" s="335" t="s">
        <v>3496</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x14ac:dyDescent="0.25">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3049</v>
      </c>
      <c r="E710" t="s">
        <v>3490</v>
      </c>
      <c r="F710" t="s">
        <v>3013</v>
      </c>
      <c r="G710" s="335" t="s">
        <v>3497</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x14ac:dyDescent="0.25">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3049</v>
      </c>
      <c r="E711" t="s">
        <v>3491</v>
      </c>
      <c r="F711" t="s">
        <v>3013</v>
      </c>
      <c r="G711" s="335" t="s">
        <v>3498</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x14ac:dyDescent="0.25">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3049</v>
      </c>
      <c r="E712" t="s">
        <v>3492</v>
      </c>
      <c r="F712" t="s">
        <v>3013</v>
      </c>
      <c r="G712" s="335" t="s">
        <v>3499</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x14ac:dyDescent="0.25">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3049</v>
      </c>
      <c r="E713" t="s">
        <v>3493</v>
      </c>
      <c r="F713" t="s">
        <v>3013</v>
      </c>
      <c r="G713" s="335" t="s">
        <v>3500</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x14ac:dyDescent="0.25">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3049</v>
      </c>
      <c r="E714" t="s">
        <v>3494</v>
      </c>
      <c r="F714" t="s">
        <v>3013</v>
      </c>
      <c r="G714" s="335" t="s">
        <v>3501</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x14ac:dyDescent="0.25">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3049</v>
      </c>
      <c r="E715" t="s">
        <v>3611</v>
      </c>
      <c r="F715" t="s">
        <v>3013</v>
      </c>
      <c r="G715" s="335" t="s">
        <v>3611</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x14ac:dyDescent="0.25">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3050</v>
      </c>
      <c r="E716" t="s">
        <v>3488</v>
      </c>
      <c r="F716" t="s">
        <v>3014</v>
      </c>
      <c r="G716" s="335" t="s">
        <v>3495</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x14ac:dyDescent="0.25">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3050</v>
      </c>
      <c r="E717" t="s">
        <v>3489</v>
      </c>
      <c r="F717" t="s">
        <v>3014</v>
      </c>
      <c r="G717" s="335" t="s">
        <v>3496</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x14ac:dyDescent="0.25">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3050</v>
      </c>
      <c r="E718" t="s">
        <v>3490</v>
      </c>
      <c r="F718" t="s">
        <v>3014</v>
      </c>
      <c r="G718" s="335" t="s">
        <v>3497</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x14ac:dyDescent="0.25">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3050</v>
      </c>
      <c r="E719" t="s">
        <v>3491</v>
      </c>
      <c r="F719" t="s">
        <v>3014</v>
      </c>
      <c r="G719" s="335" t="s">
        <v>3498</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x14ac:dyDescent="0.25">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3050</v>
      </c>
      <c r="E720" t="s">
        <v>3492</v>
      </c>
      <c r="F720" t="s">
        <v>3014</v>
      </c>
      <c r="G720" s="335" t="s">
        <v>3499</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x14ac:dyDescent="0.25">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3050</v>
      </c>
      <c r="E721" t="s">
        <v>3493</v>
      </c>
      <c r="F721" t="s">
        <v>3014</v>
      </c>
      <c r="G721" s="335" t="s">
        <v>3500</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x14ac:dyDescent="0.25">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3050</v>
      </c>
      <c r="E722" t="s">
        <v>3494</v>
      </c>
      <c r="F722" t="s">
        <v>3014</v>
      </c>
      <c r="G722" s="335" t="s">
        <v>3501</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x14ac:dyDescent="0.25">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3050</v>
      </c>
      <c r="E723" t="s">
        <v>3611</v>
      </c>
      <c r="F723" t="s">
        <v>3014</v>
      </c>
      <c r="G723" s="335" t="s">
        <v>3611</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x14ac:dyDescent="0.25">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3051</v>
      </c>
      <c r="E724" t="s">
        <v>3488</v>
      </c>
      <c r="F724" t="s">
        <v>3015</v>
      </c>
      <c r="G724" s="335" t="s">
        <v>3495</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x14ac:dyDescent="0.25">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3051</v>
      </c>
      <c r="E725" t="s">
        <v>3489</v>
      </c>
      <c r="F725" t="s">
        <v>3015</v>
      </c>
      <c r="G725" s="335" t="s">
        <v>3496</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x14ac:dyDescent="0.25">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3051</v>
      </c>
      <c r="E726" t="s">
        <v>3490</v>
      </c>
      <c r="F726" t="s">
        <v>3015</v>
      </c>
      <c r="G726" s="335" t="s">
        <v>3497</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x14ac:dyDescent="0.25">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3051</v>
      </c>
      <c r="E727" t="s">
        <v>3491</v>
      </c>
      <c r="F727" t="s">
        <v>3015</v>
      </c>
      <c r="G727" s="335" t="s">
        <v>3498</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x14ac:dyDescent="0.25">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3051</v>
      </c>
      <c r="E728" t="s">
        <v>3492</v>
      </c>
      <c r="F728" t="s">
        <v>3015</v>
      </c>
      <c r="G728" s="335" t="s">
        <v>3499</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x14ac:dyDescent="0.25">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3051</v>
      </c>
      <c r="E729" t="s">
        <v>3493</v>
      </c>
      <c r="F729" t="s">
        <v>3015</v>
      </c>
      <c r="G729" s="335" t="s">
        <v>3500</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x14ac:dyDescent="0.25">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3051</v>
      </c>
      <c r="E730" t="s">
        <v>3494</v>
      </c>
      <c r="F730" t="s">
        <v>3015</v>
      </c>
      <c r="G730" s="335" t="s">
        <v>3501</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x14ac:dyDescent="0.25">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3051</v>
      </c>
      <c r="E731" t="s">
        <v>3611</v>
      </c>
      <c r="F731" t="s">
        <v>3015</v>
      </c>
      <c r="G731" s="335" t="s">
        <v>3611</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x14ac:dyDescent="0.25">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3052</v>
      </c>
      <c r="E732" t="s">
        <v>3488</v>
      </c>
      <c r="F732" t="s">
        <v>3016</v>
      </c>
      <c r="G732" s="335" t="s">
        <v>3495</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x14ac:dyDescent="0.25">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3052</v>
      </c>
      <c r="E733" t="s">
        <v>3489</v>
      </c>
      <c r="F733" t="s">
        <v>3016</v>
      </c>
      <c r="G733" s="335" t="s">
        <v>3496</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x14ac:dyDescent="0.25">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3052</v>
      </c>
      <c r="E734" t="s">
        <v>3490</v>
      </c>
      <c r="F734" t="s">
        <v>3016</v>
      </c>
      <c r="G734" s="335" t="s">
        <v>3497</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x14ac:dyDescent="0.25">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3052</v>
      </c>
      <c r="E735" t="s">
        <v>3491</v>
      </c>
      <c r="F735" t="s">
        <v>3016</v>
      </c>
      <c r="G735" s="335" t="s">
        <v>3498</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x14ac:dyDescent="0.25">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3052</v>
      </c>
      <c r="E736" t="s">
        <v>3492</v>
      </c>
      <c r="F736" t="s">
        <v>3016</v>
      </c>
      <c r="G736" s="335" t="s">
        <v>3499</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x14ac:dyDescent="0.25">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3052</v>
      </c>
      <c r="E737" t="s">
        <v>3493</v>
      </c>
      <c r="F737" t="s">
        <v>3016</v>
      </c>
      <c r="G737" s="335" t="s">
        <v>3500</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x14ac:dyDescent="0.25">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3052</v>
      </c>
      <c r="E738" t="s">
        <v>3494</v>
      </c>
      <c r="F738" t="s">
        <v>3016</v>
      </c>
      <c r="G738" s="335" t="s">
        <v>3501</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x14ac:dyDescent="0.25">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3052</v>
      </c>
      <c r="E739" t="s">
        <v>3611</v>
      </c>
      <c r="F739" t="s">
        <v>3016</v>
      </c>
      <c r="G739" s="335" t="s">
        <v>3611</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x14ac:dyDescent="0.25">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3053</v>
      </c>
      <c r="E740" t="s">
        <v>3488</v>
      </c>
      <c r="F740" t="s">
        <v>3017</v>
      </c>
      <c r="G740" s="335" t="s">
        <v>3495</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x14ac:dyDescent="0.25">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3053</v>
      </c>
      <c r="E741" t="s">
        <v>3489</v>
      </c>
      <c r="F741" t="s">
        <v>3017</v>
      </c>
      <c r="G741" s="335" t="s">
        <v>3496</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x14ac:dyDescent="0.25">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3053</v>
      </c>
      <c r="E742" t="s">
        <v>3490</v>
      </c>
      <c r="F742" t="s">
        <v>3017</v>
      </c>
      <c r="G742" s="335" t="s">
        <v>3497</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x14ac:dyDescent="0.25">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3053</v>
      </c>
      <c r="E743" t="s">
        <v>3491</v>
      </c>
      <c r="F743" t="s">
        <v>3017</v>
      </c>
      <c r="G743" s="335" t="s">
        <v>3498</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x14ac:dyDescent="0.25">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3053</v>
      </c>
      <c r="E744" t="s">
        <v>3492</v>
      </c>
      <c r="F744" t="s">
        <v>3017</v>
      </c>
      <c r="G744" s="335" t="s">
        <v>3499</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x14ac:dyDescent="0.25">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3053</v>
      </c>
      <c r="E745" t="s">
        <v>3493</v>
      </c>
      <c r="F745" t="s">
        <v>3017</v>
      </c>
      <c r="G745" s="335" t="s">
        <v>3500</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x14ac:dyDescent="0.25">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3053</v>
      </c>
      <c r="E746" t="s">
        <v>3494</v>
      </c>
      <c r="F746" t="s">
        <v>3017</v>
      </c>
      <c r="G746" s="335" t="s">
        <v>3501</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x14ac:dyDescent="0.25">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3053</v>
      </c>
      <c r="E747" t="s">
        <v>3611</v>
      </c>
      <c r="F747" t="s">
        <v>3017</v>
      </c>
      <c r="G747" s="335" t="s">
        <v>3611</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x14ac:dyDescent="0.25">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3054</v>
      </c>
      <c r="E748" t="s">
        <v>3488</v>
      </c>
      <c r="F748" t="s">
        <v>3018</v>
      </c>
      <c r="G748" s="335" t="s">
        <v>3495</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x14ac:dyDescent="0.25">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3054</v>
      </c>
      <c r="E749" t="s">
        <v>3489</v>
      </c>
      <c r="F749" t="s">
        <v>3018</v>
      </c>
      <c r="G749" s="335" t="s">
        <v>3496</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x14ac:dyDescent="0.25">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3054</v>
      </c>
      <c r="E750" t="s">
        <v>3490</v>
      </c>
      <c r="F750" t="s">
        <v>3018</v>
      </c>
      <c r="G750" s="335" t="s">
        <v>3497</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x14ac:dyDescent="0.25">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3054</v>
      </c>
      <c r="E751" t="s">
        <v>3491</v>
      </c>
      <c r="F751" t="s">
        <v>3018</v>
      </c>
      <c r="G751" s="335" t="s">
        <v>3498</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x14ac:dyDescent="0.25">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3054</v>
      </c>
      <c r="E752" t="s">
        <v>3492</v>
      </c>
      <c r="F752" t="s">
        <v>3018</v>
      </c>
      <c r="G752" s="335" t="s">
        <v>3499</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x14ac:dyDescent="0.25">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3054</v>
      </c>
      <c r="E753" t="s">
        <v>3493</v>
      </c>
      <c r="F753" t="s">
        <v>3018</v>
      </c>
      <c r="G753" s="335" t="s">
        <v>3500</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x14ac:dyDescent="0.25">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3054</v>
      </c>
      <c r="E754" t="s">
        <v>3494</v>
      </c>
      <c r="F754" t="s">
        <v>3018</v>
      </c>
      <c r="G754" s="335" t="s">
        <v>3501</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x14ac:dyDescent="0.25">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3054</v>
      </c>
      <c r="E755" t="s">
        <v>3611</v>
      </c>
      <c r="F755" t="s">
        <v>3018</v>
      </c>
      <c r="G755" s="335" t="s">
        <v>3611</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x14ac:dyDescent="0.25">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3055</v>
      </c>
      <c r="E756" t="s">
        <v>3488</v>
      </c>
      <c r="F756" t="s">
        <v>2573</v>
      </c>
      <c r="G756" s="335" t="s">
        <v>3495</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x14ac:dyDescent="0.25">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3055</v>
      </c>
      <c r="E757" t="s">
        <v>3489</v>
      </c>
      <c r="F757" t="s">
        <v>2573</v>
      </c>
      <c r="G757" s="335" t="s">
        <v>3496</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x14ac:dyDescent="0.25">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3055</v>
      </c>
      <c r="E758" t="s">
        <v>3490</v>
      </c>
      <c r="F758" t="s">
        <v>2573</v>
      </c>
      <c r="G758" s="335" t="s">
        <v>3497</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x14ac:dyDescent="0.25">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3055</v>
      </c>
      <c r="E759" t="s">
        <v>3491</v>
      </c>
      <c r="F759" t="s">
        <v>2573</v>
      </c>
      <c r="G759" s="335" t="s">
        <v>3498</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x14ac:dyDescent="0.25">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3055</v>
      </c>
      <c r="E760" t="s">
        <v>3492</v>
      </c>
      <c r="F760" t="s">
        <v>2573</v>
      </c>
      <c r="G760" s="335" t="s">
        <v>3499</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x14ac:dyDescent="0.25">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3055</v>
      </c>
      <c r="E761" t="s">
        <v>3493</v>
      </c>
      <c r="F761" t="s">
        <v>2573</v>
      </c>
      <c r="G761" s="335" t="s">
        <v>3500</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x14ac:dyDescent="0.25">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3055</v>
      </c>
      <c r="E762" t="s">
        <v>3494</v>
      </c>
      <c r="F762" t="s">
        <v>2573</v>
      </c>
      <c r="G762" s="335" t="s">
        <v>3501</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x14ac:dyDescent="0.25">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3055</v>
      </c>
      <c r="E763" t="s">
        <v>3611</v>
      </c>
      <c r="F763" t="s">
        <v>2573</v>
      </c>
      <c r="G763" s="335" t="s">
        <v>3611</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x14ac:dyDescent="0.25">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3056</v>
      </c>
      <c r="E764" t="s">
        <v>3488</v>
      </c>
      <c r="F764" t="s">
        <v>3019</v>
      </c>
      <c r="G764" s="335" t="s">
        <v>3495</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x14ac:dyDescent="0.25">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3056</v>
      </c>
      <c r="E765" t="s">
        <v>3489</v>
      </c>
      <c r="F765" t="s">
        <v>3019</v>
      </c>
      <c r="G765" s="335" t="s">
        <v>3496</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x14ac:dyDescent="0.25">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3056</v>
      </c>
      <c r="E766" t="s">
        <v>3490</v>
      </c>
      <c r="F766" t="s">
        <v>3019</v>
      </c>
      <c r="G766" s="335" t="s">
        <v>3497</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x14ac:dyDescent="0.25">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3056</v>
      </c>
      <c r="E767" t="s">
        <v>3491</v>
      </c>
      <c r="F767" t="s">
        <v>3019</v>
      </c>
      <c r="G767" s="335" t="s">
        <v>3498</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x14ac:dyDescent="0.25">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3056</v>
      </c>
      <c r="E768" t="s">
        <v>3492</v>
      </c>
      <c r="F768" t="s">
        <v>3019</v>
      </c>
      <c r="G768" s="335" t="s">
        <v>3499</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x14ac:dyDescent="0.25">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3056</v>
      </c>
      <c r="E769" t="s">
        <v>3493</v>
      </c>
      <c r="F769" t="s">
        <v>3019</v>
      </c>
      <c r="G769" s="335" t="s">
        <v>3500</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x14ac:dyDescent="0.25">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3056</v>
      </c>
      <c r="E770" t="s">
        <v>3494</v>
      </c>
      <c r="F770" t="s">
        <v>3019</v>
      </c>
      <c r="G770" s="335" t="s">
        <v>3501</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x14ac:dyDescent="0.25">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3056</v>
      </c>
      <c r="E771" t="s">
        <v>3611</v>
      </c>
      <c r="F771" t="s">
        <v>3019</v>
      </c>
      <c r="G771" s="335" t="s">
        <v>3611</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x14ac:dyDescent="0.25">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3057</v>
      </c>
      <c r="E772" t="s">
        <v>3488</v>
      </c>
      <c r="F772" t="s">
        <v>3020</v>
      </c>
      <c r="G772" s="335" t="s">
        <v>3495</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x14ac:dyDescent="0.25">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3057</v>
      </c>
      <c r="E773" t="s">
        <v>3489</v>
      </c>
      <c r="F773" t="s">
        <v>3020</v>
      </c>
      <c r="G773" s="335" t="s">
        <v>3496</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x14ac:dyDescent="0.25">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3057</v>
      </c>
      <c r="E774" t="s">
        <v>3490</v>
      </c>
      <c r="F774" t="s">
        <v>3020</v>
      </c>
      <c r="G774" s="335" t="s">
        <v>3497</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x14ac:dyDescent="0.25">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3057</v>
      </c>
      <c r="E775" t="s">
        <v>3491</v>
      </c>
      <c r="F775" t="s">
        <v>3020</v>
      </c>
      <c r="G775" s="335" t="s">
        <v>3498</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x14ac:dyDescent="0.25">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3057</v>
      </c>
      <c r="E776" t="s">
        <v>3492</v>
      </c>
      <c r="F776" t="s">
        <v>3020</v>
      </c>
      <c r="G776" s="335" t="s">
        <v>3499</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x14ac:dyDescent="0.25">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3057</v>
      </c>
      <c r="E777" t="s">
        <v>3493</v>
      </c>
      <c r="F777" t="s">
        <v>3020</v>
      </c>
      <c r="G777" s="335" t="s">
        <v>3500</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x14ac:dyDescent="0.25">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3057</v>
      </c>
      <c r="E778" t="s">
        <v>3494</v>
      </c>
      <c r="F778" t="s">
        <v>3020</v>
      </c>
      <c r="G778" s="335" t="s">
        <v>3501</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x14ac:dyDescent="0.25">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3057</v>
      </c>
      <c r="E779" t="s">
        <v>3611</v>
      </c>
      <c r="F779" t="s">
        <v>3020</v>
      </c>
      <c r="G779" s="335" t="s">
        <v>3611</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x14ac:dyDescent="0.25">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3058</v>
      </c>
      <c r="E780" t="s">
        <v>3488</v>
      </c>
      <c r="F780" t="s">
        <v>3021</v>
      </c>
      <c r="G780" s="335" t="s">
        <v>3495</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x14ac:dyDescent="0.25">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3058</v>
      </c>
      <c r="E781" t="s">
        <v>3489</v>
      </c>
      <c r="F781" t="s">
        <v>3021</v>
      </c>
      <c r="G781" s="335" t="s">
        <v>3496</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x14ac:dyDescent="0.25">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3058</v>
      </c>
      <c r="E782" t="s">
        <v>3490</v>
      </c>
      <c r="F782" t="s">
        <v>3021</v>
      </c>
      <c r="G782" s="335" t="s">
        <v>3497</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x14ac:dyDescent="0.25">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3058</v>
      </c>
      <c r="E783" t="s">
        <v>3491</v>
      </c>
      <c r="F783" t="s">
        <v>3021</v>
      </c>
      <c r="G783" s="335" t="s">
        <v>3498</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x14ac:dyDescent="0.25">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3058</v>
      </c>
      <c r="E784" t="s">
        <v>3492</v>
      </c>
      <c r="F784" t="s">
        <v>3021</v>
      </c>
      <c r="G784" s="335" t="s">
        <v>3499</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x14ac:dyDescent="0.25">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3058</v>
      </c>
      <c r="E785" t="s">
        <v>3493</v>
      </c>
      <c r="F785" t="s">
        <v>3021</v>
      </c>
      <c r="G785" s="335" t="s">
        <v>3500</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x14ac:dyDescent="0.25">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3058</v>
      </c>
      <c r="E786" t="s">
        <v>3494</v>
      </c>
      <c r="F786" t="s">
        <v>3021</v>
      </c>
      <c r="G786" s="335" t="s">
        <v>3501</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x14ac:dyDescent="0.25">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3058</v>
      </c>
      <c r="E787" t="s">
        <v>3611</v>
      </c>
      <c r="F787" t="s">
        <v>3021</v>
      </c>
      <c r="G787" s="335" t="s">
        <v>3611</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x14ac:dyDescent="0.25">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3059</v>
      </c>
      <c r="E788" t="s">
        <v>3488</v>
      </c>
      <c r="F788" t="s">
        <v>2574</v>
      </c>
      <c r="G788" s="335" t="s">
        <v>3495</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x14ac:dyDescent="0.25">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3059</v>
      </c>
      <c r="E789" t="s">
        <v>3489</v>
      </c>
      <c r="F789" t="s">
        <v>2574</v>
      </c>
      <c r="G789" s="335" t="s">
        <v>3496</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x14ac:dyDescent="0.25">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3059</v>
      </c>
      <c r="E790" t="s">
        <v>3490</v>
      </c>
      <c r="F790" t="s">
        <v>2574</v>
      </c>
      <c r="G790" s="335" t="s">
        <v>3497</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x14ac:dyDescent="0.25">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3059</v>
      </c>
      <c r="E791" t="s">
        <v>3491</v>
      </c>
      <c r="F791" t="s">
        <v>2574</v>
      </c>
      <c r="G791" s="335" t="s">
        <v>3498</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x14ac:dyDescent="0.25">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3059</v>
      </c>
      <c r="E792" t="s">
        <v>3492</v>
      </c>
      <c r="F792" t="s">
        <v>2574</v>
      </c>
      <c r="G792" s="335" t="s">
        <v>3499</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x14ac:dyDescent="0.25">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3059</v>
      </c>
      <c r="E793" t="s">
        <v>3493</v>
      </c>
      <c r="F793" t="s">
        <v>2574</v>
      </c>
      <c r="G793" s="335" t="s">
        <v>3500</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x14ac:dyDescent="0.25">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3059</v>
      </c>
      <c r="E794" t="s">
        <v>3494</v>
      </c>
      <c r="F794" t="s">
        <v>2574</v>
      </c>
      <c r="G794" s="335" t="s">
        <v>3501</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x14ac:dyDescent="0.25">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3059</v>
      </c>
      <c r="E795" t="s">
        <v>3611</v>
      </c>
      <c r="F795" t="s">
        <v>2574</v>
      </c>
      <c r="G795" s="335" t="s">
        <v>3611</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x14ac:dyDescent="0.25">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3060</v>
      </c>
      <c r="E796" t="s">
        <v>3488</v>
      </c>
      <c r="F796" t="s">
        <v>3022</v>
      </c>
      <c r="G796" s="335" t="s">
        <v>3495</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x14ac:dyDescent="0.25">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3060</v>
      </c>
      <c r="E797" t="s">
        <v>3489</v>
      </c>
      <c r="F797" t="s">
        <v>3022</v>
      </c>
      <c r="G797" s="335" t="s">
        <v>3496</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x14ac:dyDescent="0.25">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3060</v>
      </c>
      <c r="E798" t="s">
        <v>3490</v>
      </c>
      <c r="F798" t="s">
        <v>3022</v>
      </c>
      <c r="G798" s="335" t="s">
        <v>3497</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x14ac:dyDescent="0.25">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3060</v>
      </c>
      <c r="E799" t="s">
        <v>3491</v>
      </c>
      <c r="F799" t="s">
        <v>3022</v>
      </c>
      <c r="G799" s="335" t="s">
        <v>3498</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x14ac:dyDescent="0.25">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3060</v>
      </c>
      <c r="E800" t="s">
        <v>3492</v>
      </c>
      <c r="F800" t="s">
        <v>3022</v>
      </c>
      <c r="G800" s="335" t="s">
        <v>3499</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x14ac:dyDescent="0.25">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3060</v>
      </c>
      <c r="E801" t="s">
        <v>3493</v>
      </c>
      <c r="F801" t="s">
        <v>3022</v>
      </c>
      <c r="G801" s="335" t="s">
        <v>3500</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x14ac:dyDescent="0.25">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3060</v>
      </c>
      <c r="E802" t="s">
        <v>3494</v>
      </c>
      <c r="F802" t="s">
        <v>3022</v>
      </c>
      <c r="G802" s="335" t="s">
        <v>3501</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x14ac:dyDescent="0.25">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3060</v>
      </c>
      <c r="E803" t="s">
        <v>3611</v>
      </c>
      <c r="F803" t="s">
        <v>3022</v>
      </c>
      <c r="G803" s="335" t="s">
        <v>3611</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x14ac:dyDescent="0.25">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3061</v>
      </c>
      <c r="E804" t="s">
        <v>3488</v>
      </c>
      <c r="F804" t="s">
        <v>3023</v>
      </c>
      <c r="G804" s="335" t="s">
        <v>3495</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x14ac:dyDescent="0.25">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3061</v>
      </c>
      <c r="E805" t="s">
        <v>3489</v>
      </c>
      <c r="F805" t="s">
        <v>3023</v>
      </c>
      <c r="G805" s="335" t="s">
        <v>3496</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x14ac:dyDescent="0.25">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3061</v>
      </c>
      <c r="E806" t="s">
        <v>3490</v>
      </c>
      <c r="F806" t="s">
        <v>3023</v>
      </c>
      <c r="G806" s="335" t="s">
        <v>3497</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x14ac:dyDescent="0.25">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3061</v>
      </c>
      <c r="E807" t="s">
        <v>3491</v>
      </c>
      <c r="F807" t="s">
        <v>3023</v>
      </c>
      <c r="G807" s="335" t="s">
        <v>3498</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x14ac:dyDescent="0.25">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3061</v>
      </c>
      <c r="E808" t="s">
        <v>3492</v>
      </c>
      <c r="F808" t="s">
        <v>3023</v>
      </c>
      <c r="G808" s="335" t="s">
        <v>3499</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x14ac:dyDescent="0.25">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3061</v>
      </c>
      <c r="E809" t="s">
        <v>3493</v>
      </c>
      <c r="F809" t="s">
        <v>3023</v>
      </c>
      <c r="G809" s="335" t="s">
        <v>3500</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x14ac:dyDescent="0.25">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3061</v>
      </c>
      <c r="E810" t="s">
        <v>3494</v>
      </c>
      <c r="F810" t="s">
        <v>3023</v>
      </c>
      <c r="G810" s="335" t="s">
        <v>3501</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x14ac:dyDescent="0.25">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3061</v>
      </c>
      <c r="E811" t="s">
        <v>3611</v>
      </c>
      <c r="F811" t="s">
        <v>3023</v>
      </c>
      <c r="G811" s="335" t="s">
        <v>3611</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x14ac:dyDescent="0.25">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3062</v>
      </c>
      <c r="E812" t="s">
        <v>3488</v>
      </c>
      <c r="F812" t="s">
        <v>3024</v>
      </c>
      <c r="G812" s="335" t="s">
        <v>3495</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x14ac:dyDescent="0.25">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3062</v>
      </c>
      <c r="E813" t="s">
        <v>3489</v>
      </c>
      <c r="F813" t="s">
        <v>3024</v>
      </c>
      <c r="G813" s="335" t="s">
        <v>3496</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x14ac:dyDescent="0.25">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3062</v>
      </c>
      <c r="E814" t="s">
        <v>3490</v>
      </c>
      <c r="F814" t="s">
        <v>3024</v>
      </c>
      <c r="G814" s="335" t="s">
        <v>3497</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x14ac:dyDescent="0.25">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3062</v>
      </c>
      <c r="E815" t="s">
        <v>3491</v>
      </c>
      <c r="F815" t="s">
        <v>3024</v>
      </c>
      <c r="G815" s="335" t="s">
        <v>3498</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x14ac:dyDescent="0.25">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3062</v>
      </c>
      <c r="E816" t="s">
        <v>3492</v>
      </c>
      <c r="F816" t="s">
        <v>3024</v>
      </c>
      <c r="G816" s="335" t="s">
        <v>3499</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x14ac:dyDescent="0.25">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3062</v>
      </c>
      <c r="E817" t="s">
        <v>3493</v>
      </c>
      <c r="F817" t="s">
        <v>3024</v>
      </c>
      <c r="G817" s="335" t="s">
        <v>3500</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x14ac:dyDescent="0.25">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3062</v>
      </c>
      <c r="E818" t="s">
        <v>3494</v>
      </c>
      <c r="F818" t="s">
        <v>3024</v>
      </c>
      <c r="G818" s="335" t="s">
        <v>3501</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x14ac:dyDescent="0.25">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3062</v>
      </c>
      <c r="E819" t="s">
        <v>3611</v>
      </c>
      <c r="F819" t="s">
        <v>3024</v>
      </c>
      <c r="G819" s="335" t="s">
        <v>3611</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x14ac:dyDescent="0.25">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3063</v>
      </c>
      <c r="E820" t="s">
        <v>3488</v>
      </c>
      <c r="F820" t="s">
        <v>3025</v>
      </c>
      <c r="G820" s="335" t="s">
        <v>3495</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x14ac:dyDescent="0.25">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3063</v>
      </c>
      <c r="E821" t="s">
        <v>3489</v>
      </c>
      <c r="F821" t="s">
        <v>3025</v>
      </c>
      <c r="G821" s="335" t="s">
        <v>3496</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x14ac:dyDescent="0.25">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3063</v>
      </c>
      <c r="E822" t="s">
        <v>3490</v>
      </c>
      <c r="F822" t="s">
        <v>3025</v>
      </c>
      <c r="G822" s="335" t="s">
        <v>3497</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x14ac:dyDescent="0.25">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3063</v>
      </c>
      <c r="E823" t="s">
        <v>3491</v>
      </c>
      <c r="F823" t="s">
        <v>3025</v>
      </c>
      <c r="G823" s="335" t="s">
        <v>3498</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x14ac:dyDescent="0.25">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3063</v>
      </c>
      <c r="E824" t="s">
        <v>3492</v>
      </c>
      <c r="F824" t="s">
        <v>3025</v>
      </c>
      <c r="G824" s="335" t="s">
        <v>3499</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x14ac:dyDescent="0.25">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3063</v>
      </c>
      <c r="E825" t="s">
        <v>3493</v>
      </c>
      <c r="F825" t="s">
        <v>3025</v>
      </c>
      <c r="G825" s="335" t="s">
        <v>3500</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x14ac:dyDescent="0.25">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3063</v>
      </c>
      <c r="E826" t="s">
        <v>3494</v>
      </c>
      <c r="F826" t="s">
        <v>3025</v>
      </c>
      <c r="G826" s="335" t="s">
        <v>3501</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x14ac:dyDescent="0.25">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3063</v>
      </c>
      <c r="E827" t="s">
        <v>3611</v>
      </c>
      <c r="F827" t="s">
        <v>3025</v>
      </c>
      <c r="G827" s="335" t="s">
        <v>3611</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x14ac:dyDescent="0.25">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3064</v>
      </c>
      <c r="E828" t="s">
        <v>3488</v>
      </c>
      <c r="F828" t="s">
        <v>3026</v>
      </c>
      <c r="G828" s="335" t="s">
        <v>3495</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x14ac:dyDescent="0.25">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3064</v>
      </c>
      <c r="E829" t="s">
        <v>3489</v>
      </c>
      <c r="F829" t="s">
        <v>3026</v>
      </c>
      <c r="G829" s="335" t="s">
        <v>3496</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x14ac:dyDescent="0.25">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3064</v>
      </c>
      <c r="E830" t="s">
        <v>3490</v>
      </c>
      <c r="F830" t="s">
        <v>3026</v>
      </c>
      <c r="G830" s="335" t="s">
        <v>3497</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x14ac:dyDescent="0.25">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3064</v>
      </c>
      <c r="E831" t="s">
        <v>3491</v>
      </c>
      <c r="F831" t="s">
        <v>3026</v>
      </c>
      <c r="G831" s="335" t="s">
        <v>3498</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x14ac:dyDescent="0.25">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3064</v>
      </c>
      <c r="E832" t="s">
        <v>3492</v>
      </c>
      <c r="F832" t="s">
        <v>3026</v>
      </c>
      <c r="G832" s="335" t="s">
        <v>3499</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x14ac:dyDescent="0.25">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3064</v>
      </c>
      <c r="E833" t="s">
        <v>3493</v>
      </c>
      <c r="F833" t="s">
        <v>3026</v>
      </c>
      <c r="G833" s="335" t="s">
        <v>3500</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x14ac:dyDescent="0.25">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3064</v>
      </c>
      <c r="E834" t="s">
        <v>3494</v>
      </c>
      <c r="F834" t="s">
        <v>3026</v>
      </c>
      <c r="G834" s="335" t="s">
        <v>3501</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x14ac:dyDescent="0.25">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3064</v>
      </c>
      <c r="E835" t="s">
        <v>3611</v>
      </c>
      <c r="F835" t="s">
        <v>3026</v>
      </c>
      <c r="G835" s="335" t="s">
        <v>3611</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x14ac:dyDescent="0.25">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3065</v>
      </c>
      <c r="E836" t="s">
        <v>3488</v>
      </c>
      <c r="F836" t="s">
        <v>3027</v>
      </c>
      <c r="G836" s="335" t="s">
        <v>3495</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x14ac:dyDescent="0.25">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3065</v>
      </c>
      <c r="E837" t="s">
        <v>3489</v>
      </c>
      <c r="F837" t="s">
        <v>3027</v>
      </c>
      <c r="G837" s="335" t="s">
        <v>3496</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x14ac:dyDescent="0.25">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3065</v>
      </c>
      <c r="E838" t="s">
        <v>3490</v>
      </c>
      <c r="F838" t="s">
        <v>3027</v>
      </c>
      <c r="G838" s="335" t="s">
        <v>3497</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x14ac:dyDescent="0.25">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3065</v>
      </c>
      <c r="E839" t="s">
        <v>3491</v>
      </c>
      <c r="F839" t="s">
        <v>3027</v>
      </c>
      <c r="G839" s="335" t="s">
        <v>3498</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x14ac:dyDescent="0.25">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3065</v>
      </c>
      <c r="E840" t="s">
        <v>3492</v>
      </c>
      <c r="F840" t="s">
        <v>3027</v>
      </c>
      <c r="G840" s="335" t="s">
        <v>3499</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x14ac:dyDescent="0.25">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3065</v>
      </c>
      <c r="E841" t="s">
        <v>3493</v>
      </c>
      <c r="F841" t="s">
        <v>3027</v>
      </c>
      <c r="G841" s="335" t="s">
        <v>3500</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x14ac:dyDescent="0.25">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3065</v>
      </c>
      <c r="E842" t="s">
        <v>3494</v>
      </c>
      <c r="F842" t="s">
        <v>3027</v>
      </c>
      <c r="G842" s="335" t="s">
        <v>3501</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x14ac:dyDescent="0.25">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3065</v>
      </c>
      <c r="E843" t="s">
        <v>3611</v>
      </c>
      <c r="F843" t="s">
        <v>3027</v>
      </c>
      <c r="G843" s="335" t="s">
        <v>3611</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x14ac:dyDescent="0.25">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3066</v>
      </c>
      <c r="E844" t="s">
        <v>3488</v>
      </c>
      <c r="F844" t="s">
        <v>3028</v>
      </c>
      <c r="G844" s="335" t="s">
        <v>3495</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x14ac:dyDescent="0.25">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3066</v>
      </c>
      <c r="E845" t="s">
        <v>3489</v>
      </c>
      <c r="F845" t="s">
        <v>3028</v>
      </c>
      <c r="G845" s="335" t="s">
        <v>3496</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x14ac:dyDescent="0.25">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3066</v>
      </c>
      <c r="E846" t="s">
        <v>3490</v>
      </c>
      <c r="F846" t="s">
        <v>3028</v>
      </c>
      <c r="G846" s="335" t="s">
        <v>3497</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x14ac:dyDescent="0.25">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3066</v>
      </c>
      <c r="E847" t="s">
        <v>3491</v>
      </c>
      <c r="F847" t="s">
        <v>3028</v>
      </c>
      <c r="G847" s="335" t="s">
        <v>3498</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x14ac:dyDescent="0.25">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3066</v>
      </c>
      <c r="E848" t="s">
        <v>3492</v>
      </c>
      <c r="F848" t="s">
        <v>3028</v>
      </c>
      <c r="G848" s="335" t="s">
        <v>3499</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x14ac:dyDescent="0.25">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3066</v>
      </c>
      <c r="E849" t="s">
        <v>3493</v>
      </c>
      <c r="F849" t="s">
        <v>3028</v>
      </c>
      <c r="G849" s="335" t="s">
        <v>3500</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x14ac:dyDescent="0.25">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3066</v>
      </c>
      <c r="E850" t="s">
        <v>3494</v>
      </c>
      <c r="F850" t="s">
        <v>3028</v>
      </c>
      <c r="G850" s="335" t="s">
        <v>3501</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x14ac:dyDescent="0.25">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3066</v>
      </c>
      <c r="E851" t="s">
        <v>3611</v>
      </c>
      <c r="F851" t="s">
        <v>3028</v>
      </c>
      <c r="G851" s="335" t="s">
        <v>3611</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x14ac:dyDescent="0.25">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3067</v>
      </c>
      <c r="E852" t="s">
        <v>3488</v>
      </c>
      <c r="F852" t="s">
        <v>3029</v>
      </c>
      <c r="G852" s="335" t="s">
        <v>3495</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x14ac:dyDescent="0.25">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3067</v>
      </c>
      <c r="E853" t="s">
        <v>3489</v>
      </c>
      <c r="F853" t="s">
        <v>3029</v>
      </c>
      <c r="G853" s="335" t="s">
        <v>3496</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x14ac:dyDescent="0.25">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3067</v>
      </c>
      <c r="E854" t="s">
        <v>3490</v>
      </c>
      <c r="F854" t="s">
        <v>3029</v>
      </c>
      <c r="G854" s="335" t="s">
        <v>3497</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x14ac:dyDescent="0.25">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3067</v>
      </c>
      <c r="E855" t="s">
        <v>3491</v>
      </c>
      <c r="F855" t="s">
        <v>3029</v>
      </c>
      <c r="G855" s="335" t="s">
        <v>3498</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x14ac:dyDescent="0.25">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3067</v>
      </c>
      <c r="E856" t="s">
        <v>3492</v>
      </c>
      <c r="F856" t="s">
        <v>3029</v>
      </c>
      <c r="G856" s="335" t="s">
        <v>3499</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x14ac:dyDescent="0.25">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3067</v>
      </c>
      <c r="E857" t="s">
        <v>3493</v>
      </c>
      <c r="F857" t="s">
        <v>3029</v>
      </c>
      <c r="G857" s="335" t="s">
        <v>3500</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x14ac:dyDescent="0.25">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3067</v>
      </c>
      <c r="E858" t="s">
        <v>3494</v>
      </c>
      <c r="F858" t="s">
        <v>3029</v>
      </c>
      <c r="G858" s="335" t="s">
        <v>3501</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x14ac:dyDescent="0.25">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3067</v>
      </c>
      <c r="E859" t="s">
        <v>3611</v>
      </c>
      <c r="F859" t="s">
        <v>3029</v>
      </c>
      <c r="G859" s="335" t="s">
        <v>3611</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x14ac:dyDescent="0.25">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3068</v>
      </c>
      <c r="E860" t="s">
        <v>3488</v>
      </c>
      <c r="F860" t="s">
        <v>3030</v>
      </c>
      <c r="G860" s="335" t="s">
        <v>3495</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x14ac:dyDescent="0.25">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3068</v>
      </c>
      <c r="E861" t="s">
        <v>3489</v>
      </c>
      <c r="F861" t="s">
        <v>3030</v>
      </c>
      <c r="G861" s="335" t="s">
        <v>3496</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x14ac:dyDescent="0.25">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3068</v>
      </c>
      <c r="E862" t="s">
        <v>3490</v>
      </c>
      <c r="F862" t="s">
        <v>3030</v>
      </c>
      <c r="G862" s="335" t="s">
        <v>3497</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x14ac:dyDescent="0.25">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3068</v>
      </c>
      <c r="E863" t="s">
        <v>3491</v>
      </c>
      <c r="F863" t="s">
        <v>3030</v>
      </c>
      <c r="G863" s="335" t="s">
        <v>3498</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x14ac:dyDescent="0.25">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3068</v>
      </c>
      <c r="E864" t="s">
        <v>3492</v>
      </c>
      <c r="F864" t="s">
        <v>3030</v>
      </c>
      <c r="G864" s="335" t="s">
        <v>3499</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x14ac:dyDescent="0.25">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3068</v>
      </c>
      <c r="E865" t="s">
        <v>3493</v>
      </c>
      <c r="F865" t="s">
        <v>3030</v>
      </c>
      <c r="G865" s="335" t="s">
        <v>3500</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x14ac:dyDescent="0.25">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3068</v>
      </c>
      <c r="E866" t="s">
        <v>3494</v>
      </c>
      <c r="F866" t="s">
        <v>3030</v>
      </c>
      <c r="G866" s="335" t="s">
        <v>3501</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x14ac:dyDescent="0.25">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3068</v>
      </c>
      <c r="E867" t="s">
        <v>3611</v>
      </c>
      <c r="F867" t="s">
        <v>3030</v>
      </c>
      <c r="G867" s="335" t="s">
        <v>3611</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x14ac:dyDescent="0.25">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3069</v>
      </c>
      <c r="E868" t="s">
        <v>3488</v>
      </c>
      <c r="F868" t="s">
        <v>3072</v>
      </c>
      <c r="G868" s="335" t="s">
        <v>3495</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x14ac:dyDescent="0.25">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3069</v>
      </c>
      <c r="E869" t="s">
        <v>3489</v>
      </c>
      <c r="F869" t="s">
        <v>3072</v>
      </c>
      <c r="G869" s="335" t="s">
        <v>3496</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x14ac:dyDescent="0.25">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3069</v>
      </c>
      <c r="E870" t="s">
        <v>3490</v>
      </c>
      <c r="F870" t="s">
        <v>3072</v>
      </c>
      <c r="G870" s="335" t="s">
        <v>3497</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x14ac:dyDescent="0.25">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3069</v>
      </c>
      <c r="E871" t="s">
        <v>3491</v>
      </c>
      <c r="F871" t="s">
        <v>3072</v>
      </c>
      <c r="G871" s="335" t="s">
        <v>3498</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x14ac:dyDescent="0.25">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3069</v>
      </c>
      <c r="E872" t="s">
        <v>3492</v>
      </c>
      <c r="F872" t="s">
        <v>3072</v>
      </c>
      <c r="G872" s="335" t="s">
        <v>3499</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x14ac:dyDescent="0.25">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3069</v>
      </c>
      <c r="E873" t="s">
        <v>3493</v>
      </c>
      <c r="F873" t="s">
        <v>3072</v>
      </c>
      <c r="G873" s="335" t="s">
        <v>3500</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x14ac:dyDescent="0.25">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3069</v>
      </c>
      <c r="E874" t="s">
        <v>3494</v>
      </c>
      <c r="F874" t="s">
        <v>3072</v>
      </c>
      <c r="G874" s="335" t="s">
        <v>3501</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x14ac:dyDescent="0.25">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3069</v>
      </c>
      <c r="E875" t="s">
        <v>3611</v>
      </c>
      <c r="F875" t="s">
        <v>3072</v>
      </c>
      <c r="G875" s="335" t="s">
        <v>3611</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x14ac:dyDescent="0.25">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3070</v>
      </c>
      <c r="E876" t="s">
        <v>3488</v>
      </c>
      <c r="F876" t="s">
        <v>3031</v>
      </c>
      <c r="G876" s="335" t="s">
        <v>3495</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x14ac:dyDescent="0.25">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3070</v>
      </c>
      <c r="E877" t="s">
        <v>3489</v>
      </c>
      <c r="F877" t="s">
        <v>3031</v>
      </c>
      <c r="G877" s="335" t="s">
        <v>3496</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x14ac:dyDescent="0.25">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3070</v>
      </c>
      <c r="E878" t="s">
        <v>3490</v>
      </c>
      <c r="F878" t="s">
        <v>3031</v>
      </c>
      <c r="G878" s="335" t="s">
        <v>3497</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x14ac:dyDescent="0.25">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3070</v>
      </c>
      <c r="E879" t="s">
        <v>3491</v>
      </c>
      <c r="F879" t="s">
        <v>3031</v>
      </c>
      <c r="G879" s="335" t="s">
        <v>3498</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x14ac:dyDescent="0.25">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3070</v>
      </c>
      <c r="E880" t="s">
        <v>3492</v>
      </c>
      <c r="F880" t="s">
        <v>3031</v>
      </c>
      <c r="G880" s="335" t="s">
        <v>3499</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x14ac:dyDescent="0.25">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3070</v>
      </c>
      <c r="E881" t="s">
        <v>3493</v>
      </c>
      <c r="F881" t="s">
        <v>3031</v>
      </c>
      <c r="G881" s="335" t="s">
        <v>3500</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x14ac:dyDescent="0.25">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3070</v>
      </c>
      <c r="E882" t="s">
        <v>3494</v>
      </c>
      <c r="F882" t="s">
        <v>3031</v>
      </c>
      <c r="G882" s="335" t="s">
        <v>3501</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x14ac:dyDescent="0.25">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3070</v>
      </c>
      <c r="E883" t="s">
        <v>3611</v>
      </c>
      <c r="F883" t="s">
        <v>3031</v>
      </c>
      <c r="G883" s="335" t="s">
        <v>3611</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x14ac:dyDescent="0.25">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2770</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3927</v>
      </c>
    </row>
    <row r="885" spans="1:19" s="291" customFormat="1" x14ac:dyDescent="0.25">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2771</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3927</v>
      </c>
    </row>
    <row r="886" spans="1:19" s="291" customFormat="1" x14ac:dyDescent="0.25">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2772</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3927</v>
      </c>
    </row>
    <row r="887" spans="1:19" s="291" customFormat="1" x14ac:dyDescent="0.25">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2773</v>
      </c>
      <c r="D887" s="290" t="s">
        <v>3055</v>
      </c>
      <c r="E887" s="290"/>
      <c r="F887" t="s">
        <v>2573</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3927</v>
      </c>
    </row>
    <row r="888" spans="1:19" s="291" customFormat="1" x14ac:dyDescent="0.25">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2773</v>
      </c>
      <c r="D888" s="290" t="s">
        <v>3060</v>
      </c>
      <c r="E888" s="290"/>
      <c r="F888" t="s">
        <v>3022</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3927</v>
      </c>
    </row>
    <row r="889" spans="1:19" s="291" customFormat="1" x14ac:dyDescent="0.25">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3713</v>
      </c>
      <c r="D889" s="335" t="s">
        <v>3046</v>
      </c>
      <c r="E889" s="335" t="s">
        <v>2397</v>
      </c>
      <c r="F889" t="s">
        <v>3071</v>
      </c>
      <c r="G889" s="335" t="s">
        <v>2403</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x14ac:dyDescent="0.25">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3046</v>
      </c>
      <c r="E890" s="335" t="s">
        <v>2398</v>
      </c>
      <c r="F890" t="s">
        <v>3071</v>
      </c>
      <c r="G890" s="335" t="s">
        <v>2406</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x14ac:dyDescent="0.25">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3046</v>
      </c>
      <c r="E891" s="335" t="s">
        <v>2399</v>
      </c>
      <c r="F891" t="s">
        <v>3071</v>
      </c>
      <c r="G891" s="335" t="s">
        <v>2407</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x14ac:dyDescent="0.25">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3046</v>
      </c>
      <c r="E892" s="335" t="s">
        <v>2400</v>
      </c>
      <c r="F892" t="s">
        <v>3071</v>
      </c>
      <c r="G892" s="335" t="s">
        <v>2404</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x14ac:dyDescent="0.25">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3046</v>
      </c>
      <c r="E893" s="335" t="s">
        <v>2401</v>
      </c>
      <c r="F893" t="s">
        <v>3071</v>
      </c>
      <c r="G893" s="335" t="s">
        <v>2405</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x14ac:dyDescent="0.25">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3046</v>
      </c>
      <c r="E894" s="335" t="s">
        <v>2402</v>
      </c>
      <c r="F894" t="s">
        <v>3071</v>
      </c>
      <c r="G894" s="335" t="s">
        <v>2408</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x14ac:dyDescent="0.25">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3046</v>
      </c>
      <c r="E895" s="335" t="s">
        <v>2700</v>
      </c>
      <c r="F895" t="s">
        <v>3071</v>
      </c>
      <c r="G895" s="335" t="s">
        <v>2703</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x14ac:dyDescent="0.25">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3046</v>
      </c>
      <c r="E896" s="335" t="s">
        <v>2701</v>
      </c>
      <c r="F896" t="s">
        <v>3071</v>
      </c>
      <c r="G896" s="335" t="s">
        <v>2705</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x14ac:dyDescent="0.25">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3046</v>
      </c>
      <c r="E897" s="335" t="s">
        <v>2702</v>
      </c>
      <c r="F897" t="s">
        <v>3071</v>
      </c>
      <c r="G897" s="335" t="s">
        <v>2706</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x14ac:dyDescent="0.25">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3046</v>
      </c>
      <c r="E898" s="335" t="s">
        <v>2699</v>
      </c>
      <c r="F898" t="s">
        <v>3071</v>
      </c>
      <c r="G898" s="335" t="s">
        <v>2704</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x14ac:dyDescent="0.25">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3047</v>
      </c>
      <c r="E899" s="335" t="s">
        <v>2397</v>
      </c>
      <c r="F899" t="s">
        <v>2753</v>
      </c>
      <c r="G899" s="335" t="s">
        <v>2403</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x14ac:dyDescent="0.25">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3047</v>
      </c>
      <c r="E900" s="335" t="s">
        <v>2398</v>
      </c>
      <c r="F900" t="s">
        <v>2753</v>
      </c>
      <c r="G900" s="335" t="s">
        <v>2406</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x14ac:dyDescent="0.25">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3047</v>
      </c>
      <c r="E901" s="335" t="s">
        <v>2399</v>
      </c>
      <c r="F901" t="s">
        <v>2753</v>
      </c>
      <c r="G901" s="335" t="s">
        <v>2407</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x14ac:dyDescent="0.25">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3047</v>
      </c>
      <c r="E902" s="335" t="s">
        <v>2400</v>
      </c>
      <c r="F902" t="s">
        <v>2753</v>
      </c>
      <c r="G902" s="335" t="s">
        <v>2404</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x14ac:dyDescent="0.25">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3047</v>
      </c>
      <c r="E903" s="335" t="s">
        <v>2401</v>
      </c>
      <c r="F903" t="s">
        <v>2753</v>
      </c>
      <c r="G903" s="335" t="s">
        <v>2405</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x14ac:dyDescent="0.25">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3047</v>
      </c>
      <c r="E904" s="335" t="s">
        <v>2402</v>
      </c>
      <c r="F904" t="s">
        <v>2753</v>
      </c>
      <c r="G904" s="335" t="s">
        <v>2408</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x14ac:dyDescent="0.25">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3047</v>
      </c>
      <c r="E905" s="335" t="s">
        <v>2700</v>
      </c>
      <c r="F905" t="s">
        <v>2753</v>
      </c>
      <c r="G905" s="335" t="s">
        <v>2703</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x14ac:dyDescent="0.25">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3047</v>
      </c>
      <c r="E906" s="335" t="s">
        <v>2701</v>
      </c>
      <c r="F906" t="s">
        <v>2753</v>
      </c>
      <c r="G906" s="335" t="s">
        <v>2705</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x14ac:dyDescent="0.25">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3047</v>
      </c>
      <c r="E907" s="335" t="s">
        <v>2702</v>
      </c>
      <c r="F907" t="s">
        <v>2753</v>
      </c>
      <c r="G907" s="335" t="s">
        <v>2706</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x14ac:dyDescent="0.25">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3047</v>
      </c>
      <c r="E908" s="335" t="s">
        <v>2699</v>
      </c>
      <c r="F908" t="s">
        <v>2753</v>
      </c>
      <c r="G908" s="335" t="s">
        <v>2704</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x14ac:dyDescent="0.25">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3048</v>
      </c>
      <c r="E909" s="335" t="s">
        <v>2397</v>
      </c>
      <c r="F909" t="s">
        <v>3012</v>
      </c>
      <c r="G909" s="335" t="s">
        <v>2403</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x14ac:dyDescent="0.25">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3048</v>
      </c>
      <c r="E910" s="335" t="s">
        <v>2398</v>
      </c>
      <c r="F910" t="s">
        <v>3012</v>
      </c>
      <c r="G910" s="335" t="s">
        <v>2406</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x14ac:dyDescent="0.25">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3048</v>
      </c>
      <c r="E911" s="335" t="s">
        <v>2399</v>
      </c>
      <c r="F911" t="s">
        <v>3012</v>
      </c>
      <c r="G911" s="335" t="s">
        <v>2407</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x14ac:dyDescent="0.25">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3048</v>
      </c>
      <c r="E912" s="335" t="s">
        <v>2400</v>
      </c>
      <c r="F912" t="s">
        <v>3012</v>
      </c>
      <c r="G912" s="335" t="s">
        <v>2404</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x14ac:dyDescent="0.25">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3048</v>
      </c>
      <c r="E913" s="335" t="s">
        <v>2401</v>
      </c>
      <c r="F913" t="s">
        <v>3012</v>
      </c>
      <c r="G913" s="335" t="s">
        <v>2405</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x14ac:dyDescent="0.25">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3048</v>
      </c>
      <c r="E914" s="335" t="s">
        <v>2402</v>
      </c>
      <c r="F914" t="s">
        <v>3012</v>
      </c>
      <c r="G914" s="335" t="s">
        <v>2408</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x14ac:dyDescent="0.25">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3048</v>
      </c>
      <c r="E915" s="335" t="s">
        <v>2700</v>
      </c>
      <c r="F915" t="s">
        <v>3012</v>
      </c>
      <c r="G915" s="335" t="s">
        <v>2703</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x14ac:dyDescent="0.25">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3048</v>
      </c>
      <c r="E916" s="335" t="s">
        <v>2701</v>
      </c>
      <c r="F916" t="s">
        <v>3012</v>
      </c>
      <c r="G916" s="335" t="s">
        <v>2705</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x14ac:dyDescent="0.25">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3048</v>
      </c>
      <c r="E917" s="335" t="s">
        <v>2702</v>
      </c>
      <c r="F917" t="s">
        <v>3012</v>
      </c>
      <c r="G917" s="335" t="s">
        <v>2706</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x14ac:dyDescent="0.25">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3048</v>
      </c>
      <c r="E918" s="335" t="s">
        <v>2699</v>
      </c>
      <c r="F918" t="s">
        <v>3012</v>
      </c>
      <c r="G918" s="335" t="s">
        <v>2704</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x14ac:dyDescent="0.25">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3049</v>
      </c>
      <c r="E919" s="335" t="s">
        <v>2397</v>
      </c>
      <c r="F919" t="s">
        <v>3013</v>
      </c>
      <c r="G919" s="335" t="s">
        <v>2403</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x14ac:dyDescent="0.25">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3049</v>
      </c>
      <c r="E920" s="335" t="s">
        <v>2398</v>
      </c>
      <c r="F920" t="s">
        <v>3013</v>
      </c>
      <c r="G920" s="335" t="s">
        <v>2406</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x14ac:dyDescent="0.25">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3049</v>
      </c>
      <c r="E921" s="335" t="s">
        <v>2399</v>
      </c>
      <c r="F921" t="s">
        <v>3013</v>
      </c>
      <c r="G921" s="335" t="s">
        <v>2407</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x14ac:dyDescent="0.25">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3049</v>
      </c>
      <c r="E922" s="335" t="s">
        <v>2400</v>
      </c>
      <c r="F922" t="s">
        <v>3013</v>
      </c>
      <c r="G922" s="335" t="s">
        <v>2404</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x14ac:dyDescent="0.25">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3049</v>
      </c>
      <c r="E923" s="335" t="s">
        <v>2401</v>
      </c>
      <c r="F923" t="s">
        <v>3013</v>
      </c>
      <c r="G923" s="335" t="s">
        <v>2405</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x14ac:dyDescent="0.25">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3049</v>
      </c>
      <c r="E924" s="335" t="s">
        <v>2402</v>
      </c>
      <c r="F924" t="s">
        <v>3013</v>
      </c>
      <c r="G924" s="335" t="s">
        <v>2408</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x14ac:dyDescent="0.25">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3049</v>
      </c>
      <c r="E925" s="335" t="s">
        <v>2700</v>
      </c>
      <c r="F925" t="s">
        <v>3013</v>
      </c>
      <c r="G925" s="335" t="s">
        <v>2703</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x14ac:dyDescent="0.25">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3049</v>
      </c>
      <c r="E926" s="335" t="s">
        <v>2701</v>
      </c>
      <c r="F926" t="s">
        <v>3013</v>
      </c>
      <c r="G926" s="335" t="s">
        <v>2705</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x14ac:dyDescent="0.25">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3049</v>
      </c>
      <c r="E927" s="335" t="s">
        <v>2702</v>
      </c>
      <c r="F927" t="s">
        <v>3013</v>
      </c>
      <c r="G927" s="335" t="s">
        <v>2706</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x14ac:dyDescent="0.25">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3049</v>
      </c>
      <c r="E928" s="335" t="s">
        <v>2699</v>
      </c>
      <c r="F928" t="s">
        <v>3013</v>
      </c>
      <c r="G928" s="335" t="s">
        <v>2704</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x14ac:dyDescent="0.25">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3050</v>
      </c>
      <c r="E929" s="335" t="s">
        <v>2397</v>
      </c>
      <c r="F929" t="s">
        <v>3014</v>
      </c>
      <c r="G929" s="335" t="s">
        <v>2403</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x14ac:dyDescent="0.25">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3050</v>
      </c>
      <c r="E930" s="335" t="s">
        <v>2398</v>
      </c>
      <c r="F930" t="s">
        <v>3014</v>
      </c>
      <c r="G930" s="335" t="s">
        <v>2406</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x14ac:dyDescent="0.25">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3050</v>
      </c>
      <c r="E931" s="335" t="s">
        <v>2399</v>
      </c>
      <c r="F931" t="s">
        <v>3014</v>
      </c>
      <c r="G931" s="335" t="s">
        <v>2407</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x14ac:dyDescent="0.25">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3050</v>
      </c>
      <c r="E932" s="335" t="s">
        <v>2400</v>
      </c>
      <c r="F932" t="s">
        <v>3014</v>
      </c>
      <c r="G932" s="335" t="s">
        <v>2404</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x14ac:dyDescent="0.25">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3050</v>
      </c>
      <c r="E933" s="335" t="s">
        <v>2401</v>
      </c>
      <c r="F933" t="s">
        <v>3014</v>
      </c>
      <c r="G933" s="335" t="s">
        <v>2405</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x14ac:dyDescent="0.25">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3050</v>
      </c>
      <c r="E934" s="335" t="s">
        <v>2402</v>
      </c>
      <c r="F934" t="s">
        <v>3014</v>
      </c>
      <c r="G934" s="335" t="s">
        <v>2408</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x14ac:dyDescent="0.25">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3050</v>
      </c>
      <c r="E935" s="335" t="s">
        <v>2700</v>
      </c>
      <c r="F935" t="s">
        <v>3014</v>
      </c>
      <c r="G935" s="335" t="s">
        <v>2703</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x14ac:dyDescent="0.25">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3050</v>
      </c>
      <c r="E936" s="335" t="s">
        <v>2701</v>
      </c>
      <c r="F936" t="s">
        <v>3014</v>
      </c>
      <c r="G936" s="335" t="s">
        <v>2705</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x14ac:dyDescent="0.25">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3050</v>
      </c>
      <c r="E937" s="335" t="s">
        <v>2702</v>
      </c>
      <c r="F937" t="s">
        <v>3014</v>
      </c>
      <c r="G937" s="335" t="s">
        <v>2706</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x14ac:dyDescent="0.25">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3050</v>
      </c>
      <c r="E938" s="335" t="s">
        <v>2699</v>
      </c>
      <c r="F938" t="s">
        <v>3014</v>
      </c>
      <c r="G938" s="335" t="s">
        <v>2704</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x14ac:dyDescent="0.25">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3051</v>
      </c>
      <c r="E939" s="335" t="s">
        <v>2397</v>
      </c>
      <c r="F939" t="s">
        <v>3015</v>
      </c>
      <c r="G939" s="335" t="s">
        <v>2403</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x14ac:dyDescent="0.25">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3051</v>
      </c>
      <c r="E940" s="335" t="s">
        <v>2398</v>
      </c>
      <c r="F940" t="s">
        <v>3015</v>
      </c>
      <c r="G940" s="335" t="s">
        <v>2406</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x14ac:dyDescent="0.25">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3051</v>
      </c>
      <c r="E941" s="335" t="s">
        <v>2399</v>
      </c>
      <c r="F941" t="s">
        <v>3015</v>
      </c>
      <c r="G941" s="335" t="s">
        <v>2407</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x14ac:dyDescent="0.25">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3051</v>
      </c>
      <c r="E942" s="335" t="s">
        <v>2400</v>
      </c>
      <c r="F942" t="s">
        <v>3015</v>
      </c>
      <c r="G942" s="335" t="s">
        <v>2404</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x14ac:dyDescent="0.25">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3051</v>
      </c>
      <c r="E943" s="335" t="s">
        <v>2401</v>
      </c>
      <c r="F943" t="s">
        <v>3015</v>
      </c>
      <c r="G943" s="335" t="s">
        <v>2405</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x14ac:dyDescent="0.25">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3051</v>
      </c>
      <c r="E944" s="335" t="s">
        <v>2402</v>
      </c>
      <c r="F944" t="s">
        <v>3015</v>
      </c>
      <c r="G944" s="335" t="s">
        <v>2408</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x14ac:dyDescent="0.25">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3051</v>
      </c>
      <c r="E945" s="335" t="s">
        <v>2700</v>
      </c>
      <c r="F945" t="s">
        <v>3015</v>
      </c>
      <c r="G945" s="335" t="s">
        <v>2703</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x14ac:dyDescent="0.25">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3051</v>
      </c>
      <c r="E946" s="335" t="s">
        <v>2701</v>
      </c>
      <c r="F946" t="s">
        <v>3015</v>
      </c>
      <c r="G946" s="335" t="s">
        <v>2705</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x14ac:dyDescent="0.25">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3051</v>
      </c>
      <c r="E947" s="335" t="s">
        <v>2702</v>
      </c>
      <c r="F947" t="s">
        <v>3015</v>
      </c>
      <c r="G947" s="335" t="s">
        <v>2706</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x14ac:dyDescent="0.25">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3051</v>
      </c>
      <c r="E948" s="335" t="s">
        <v>2699</v>
      </c>
      <c r="F948" t="s">
        <v>3015</v>
      </c>
      <c r="G948" s="335" t="s">
        <v>2704</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x14ac:dyDescent="0.25">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3052</v>
      </c>
      <c r="E949" s="335" t="s">
        <v>2397</v>
      </c>
      <c r="F949" t="s">
        <v>3016</v>
      </c>
      <c r="G949" s="335" t="s">
        <v>2403</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x14ac:dyDescent="0.25">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3052</v>
      </c>
      <c r="E950" s="335" t="s">
        <v>2398</v>
      </c>
      <c r="F950" t="s">
        <v>3016</v>
      </c>
      <c r="G950" s="335" t="s">
        <v>2406</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x14ac:dyDescent="0.25">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3052</v>
      </c>
      <c r="E951" s="335" t="s">
        <v>2399</v>
      </c>
      <c r="F951" t="s">
        <v>3016</v>
      </c>
      <c r="G951" s="335" t="s">
        <v>2407</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x14ac:dyDescent="0.25">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3052</v>
      </c>
      <c r="E952" s="335" t="s">
        <v>2400</v>
      </c>
      <c r="F952" t="s">
        <v>3016</v>
      </c>
      <c r="G952" s="335" t="s">
        <v>2404</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x14ac:dyDescent="0.25">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3052</v>
      </c>
      <c r="E953" s="335" t="s">
        <v>2401</v>
      </c>
      <c r="F953" t="s">
        <v>3016</v>
      </c>
      <c r="G953" s="335" t="s">
        <v>2405</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x14ac:dyDescent="0.25">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3052</v>
      </c>
      <c r="E954" s="335" t="s">
        <v>2402</v>
      </c>
      <c r="F954" t="s">
        <v>3016</v>
      </c>
      <c r="G954" s="335" t="s">
        <v>2408</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x14ac:dyDescent="0.25">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3052</v>
      </c>
      <c r="E955" s="335" t="s">
        <v>2700</v>
      </c>
      <c r="F955" t="s">
        <v>3016</v>
      </c>
      <c r="G955" s="335" t="s">
        <v>2703</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x14ac:dyDescent="0.25">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3052</v>
      </c>
      <c r="E956" s="335" t="s">
        <v>2701</v>
      </c>
      <c r="F956" t="s">
        <v>3016</v>
      </c>
      <c r="G956" s="335" t="s">
        <v>2705</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x14ac:dyDescent="0.25">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3052</v>
      </c>
      <c r="E957" s="335" t="s">
        <v>2702</v>
      </c>
      <c r="F957" t="s">
        <v>3016</v>
      </c>
      <c r="G957" s="335" t="s">
        <v>2706</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x14ac:dyDescent="0.25">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3052</v>
      </c>
      <c r="E958" s="335" t="s">
        <v>2699</v>
      </c>
      <c r="F958" t="s">
        <v>3016</v>
      </c>
      <c r="G958" s="335" t="s">
        <v>2704</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x14ac:dyDescent="0.25">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3053</v>
      </c>
      <c r="E959" s="335" t="s">
        <v>2397</v>
      </c>
      <c r="F959" t="s">
        <v>3017</v>
      </c>
      <c r="G959" s="335" t="s">
        <v>2403</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x14ac:dyDescent="0.25">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3053</v>
      </c>
      <c r="E960" s="335" t="s">
        <v>2398</v>
      </c>
      <c r="F960" t="s">
        <v>3017</v>
      </c>
      <c r="G960" s="335" t="s">
        <v>2406</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x14ac:dyDescent="0.25">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3053</v>
      </c>
      <c r="E961" s="335" t="s">
        <v>2399</v>
      </c>
      <c r="F961" t="s">
        <v>3017</v>
      </c>
      <c r="G961" s="335" t="s">
        <v>2407</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x14ac:dyDescent="0.25">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3053</v>
      </c>
      <c r="E962" s="335" t="s">
        <v>2400</v>
      </c>
      <c r="F962" t="s">
        <v>3017</v>
      </c>
      <c r="G962" s="335" t="s">
        <v>2404</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x14ac:dyDescent="0.25">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3053</v>
      </c>
      <c r="E963" s="335" t="s">
        <v>2401</v>
      </c>
      <c r="F963" t="s">
        <v>3017</v>
      </c>
      <c r="G963" s="335" t="s">
        <v>2405</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x14ac:dyDescent="0.25">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3053</v>
      </c>
      <c r="E964" s="335" t="s">
        <v>2402</v>
      </c>
      <c r="F964" t="s">
        <v>3017</v>
      </c>
      <c r="G964" s="335" t="s">
        <v>2408</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x14ac:dyDescent="0.25">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3053</v>
      </c>
      <c r="E965" s="335" t="s">
        <v>2700</v>
      </c>
      <c r="F965" t="s">
        <v>3017</v>
      </c>
      <c r="G965" s="335" t="s">
        <v>2703</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x14ac:dyDescent="0.25">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3053</v>
      </c>
      <c r="E966" s="335" t="s">
        <v>2701</v>
      </c>
      <c r="F966" t="s">
        <v>3017</v>
      </c>
      <c r="G966" s="335" t="s">
        <v>2705</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x14ac:dyDescent="0.25">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3053</v>
      </c>
      <c r="E967" s="335" t="s">
        <v>2702</v>
      </c>
      <c r="F967" t="s">
        <v>3017</v>
      </c>
      <c r="G967" s="335" t="s">
        <v>2706</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x14ac:dyDescent="0.25">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3053</v>
      </c>
      <c r="E968" s="335" t="s">
        <v>2699</v>
      </c>
      <c r="F968" t="s">
        <v>3017</v>
      </c>
      <c r="G968" s="335" t="s">
        <v>2704</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x14ac:dyDescent="0.25">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3054</v>
      </c>
      <c r="E969" s="335" t="s">
        <v>2397</v>
      </c>
      <c r="F969" t="s">
        <v>3018</v>
      </c>
      <c r="G969" s="335" t="s">
        <v>2403</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x14ac:dyDescent="0.25">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3054</v>
      </c>
      <c r="E970" s="335" t="s">
        <v>2398</v>
      </c>
      <c r="F970" t="s">
        <v>3018</v>
      </c>
      <c r="G970" s="335" t="s">
        <v>2406</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x14ac:dyDescent="0.25">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3054</v>
      </c>
      <c r="E971" s="335" t="s">
        <v>2399</v>
      </c>
      <c r="F971" t="s">
        <v>3018</v>
      </c>
      <c r="G971" s="335" t="s">
        <v>2407</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3928</v>
      </c>
    </row>
    <row r="972" spans="1:19" s="291" customFormat="1" x14ac:dyDescent="0.25">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3054</v>
      </c>
      <c r="E972" s="335" t="s">
        <v>2400</v>
      </c>
      <c r="F972" t="s">
        <v>3018</v>
      </c>
      <c r="G972" s="335" t="s">
        <v>2404</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x14ac:dyDescent="0.25">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3054</v>
      </c>
      <c r="E973" s="335" t="s">
        <v>2401</v>
      </c>
      <c r="F973" t="s">
        <v>3018</v>
      </c>
      <c r="G973" s="335" t="s">
        <v>2405</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x14ac:dyDescent="0.25">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3054</v>
      </c>
      <c r="E974" s="335" t="s">
        <v>2402</v>
      </c>
      <c r="F974" t="s">
        <v>3018</v>
      </c>
      <c r="G974" s="335" t="s">
        <v>2408</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x14ac:dyDescent="0.25">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3054</v>
      </c>
      <c r="E975" s="335" t="s">
        <v>2700</v>
      </c>
      <c r="F975" t="s">
        <v>3018</v>
      </c>
      <c r="G975" s="335" t="s">
        <v>2703</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x14ac:dyDescent="0.25">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3054</v>
      </c>
      <c r="E976" s="335" t="s">
        <v>2701</v>
      </c>
      <c r="F976" t="s">
        <v>3018</v>
      </c>
      <c r="G976" s="335" t="s">
        <v>2705</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x14ac:dyDescent="0.25">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3054</v>
      </c>
      <c r="E977" s="335" t="s">
        <v>2702</v>
      </c>
      <c r="F977" t="s">
        <v>3018</v>
      </c>
      <c r="G977" s="335" t="s">
        <v>2706</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x14ac:dyDescent="0.25">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3054</v>
      </c>
      <c r="E978" s="335" t="s">
        <v>2699</v>
      </c>
      <c r="F978" t="s">
        <v>3018</v>
      </c>
      <c r="G978" s="335" t="s">
        <v>2704</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x14ac:dyDescent="0.25">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3055</v>
      </c>
      <c r="E979" s="335" t="s">
        <v>2397</v>
      </c>
      <c r="F979" t="s">
        <v>2573</v>
      </c>
      <c r="G979" s="335" t="s">
        <v>2403</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x14ac:dyDescent="0.25">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3055</v>
      </c>
      <c r="E980" s="335" t="s">
        <v>2398</v>
      </c>
      <c r="F980" t="s">
        <v>2573</v>
      </c>
      <c r="G980" s="335" t="s">
        <v>2406</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x14ac:dyDescent="0.25">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3055</v>
      </c>
      <c r="E981" s="335" t="s">
        <v>2399</v>
      </c>
      <c r="F981" t="s">
        <v>2573</v>
      </c>
      <c r="G981" s="335" t="s">
        <v>2407</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x14ac:dyDescent="0.25">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3055</v>
      </c>
      <c r="E982" s="335" t="s">
        <v>2400</v>
      </c>
      <c r="F982" t="s">
        <v>2573</v>
      </c>
      <c r="G982" s="335" t="s">
        <v>2404</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x14ac:dyDescent="0.25">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3055</v>
      </c>
      <c r="E983" s="335" t="s">
        <v>2401</v>
      </c>
      <c r="F983" t="s">
        <v>2573</v>
      </c>
      <c r="G983" s="335" t="s">
        <v>2405</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x14ac:dyDescent="0.25">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3055</v>
      </c>
      <c r="E984" s="335" t="s">
        <v>2402</v>
      </c>
      <c r="F984" t="s">
        <v>2573</v>
      </c>
      <c r="G984" s="335" t="s">
        <v>2408</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x14ac:dyDescent="0.25">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3055</v>
      </c>
      <c r="E985" s="335" t="s">
        <v>2700</v>
      </c>
      <c r="F985" t="s">
        <v>2573</v>
      </c>
      <c r="G985" s="335" t="s">
        <v>2703</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x14ac:dyDescent="0.25">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3055</v>
      </c>
      <c r="E986" s="335" t="s">
        <v>2701</v>
      </c>
      <c r="F986" t="s">
        <v>2573</v>
      </c>
      <c r="G986" s="335" t="s">
        <v>2705</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x14ac:dyDescent="0.25">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3055</v>
      </c>
      <c r="E987" s="335" t="s">
        <v>2702</v>
      </c>
      <c r="F987" t="s">
        <v>2573</v>
      </c>
      <c r="G987" s="335" t="s">
        <v>2706</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x14ac:dyDescent="0.25">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3055</v>
      </c>
      <c r="E988" s="335" t="s">
        <v>2699</v>
      </c>
      <c r="F988" t="s">
        <v>2573</v>
      </c>
      <c r="G988" s="335" t="s">
        <v>2704</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x14ac:dyDescent="0.25">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3056</v>
      </c>
      <c r="E989" s="335" t="s">
        <v>2397</v>
      </c>
      <c r="F989" t="s">
        <v>3019</v>
      </c>
      <c r="G989" s="335" t="s">
        <v>2403</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x14ac:dyDescent="0.25">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3056</v>
      </c>
      <c r="E990" s="335" t="s">
        <v>2398</v>
      </c>
      <c r="F990" t="s">
        <v>3019</v>
      </c>
      <c r="G990" s="335" t="s">
        <v>2406</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x14ac:dyDescent="0.25">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3056</v>
      </c>
      <c r="E991" s="335" t="s">
        <v>2399</v>
      </c>
      <c r="F991" t="s">
        <v>3019</v>
      </c>
      <c r="G991" s="335" t="s">
        <v>2407</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x14ac:dyDescent="0.25">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3056</v>
      </c>
      <c r="E992" s="335" t="s">
        <v>2400</v>
      </c>
      <c r="F992" t="s">
        <v>3019</v>
      </c>
      <c r="G992" s="335" t="s">
        <v>2404</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x14ac:dyDescent="0.25">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3056</v>
      </c>
      <c r="E993" s="335" t="s">
        <v>2401</v>
      </c>
      <c r="F993" t="s">
        <v>3019</v>
      </c>
      <c r="G993" s="335" t="s">
        <v>2405</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x14ac:dyDescent="0.25">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3056</v>
      </c>
      <c r="E994" s="335" t="s">
        <v>2402</v>
      </c>
      <c r="F994" t="s">
        <v>3019</v>
      </c>
      <c r="G994" s="335" t="s">
        <v>2408</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x14ac:dyDescent="0.25">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3056</v>
      </c>
      <c r="E995" s="335" t="s">
        <v>2700</v>
      </c>
      <c r="F995" t="s">
        <v>3019</v>
      </c>
      <c r="G995" s="335" t="s">
        <v>2703</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x14ac:dyDescent="0.25">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3056</v>
      </c>
      <c r="E996" s="335" t="s">
        <v>2701</v>
      </c>
      <c r="F996" t="s">
        <v>3019</v>
      </c>
      <c r="G996" s="335" t="s">
        <v>2705</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x14ac:dyDescent="0.25">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3056</v>
      </c>
      <c r="E997" s="335" t="s">
        <v>2702</v>
      </c>
      <c r="F997" t="s">
        <v>3019</v>
      </c>
      <c r="G997" s="335" t="s">
        <v>2706</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x14ac:dyDescent="0.25">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3056</v>
      </c>
      <c r="E998" s="335" t="s">
        <v>2699</v>
      </c>
      <c r="F998" t="s">
        <v>3019</v>
      </c>
      <c r="G998" s="335" t="s">
        <v>2704</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x14ac:dyDescent="0.25">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3057</v>
      </c>
      <c r="E999" s="335" t="s">
        <v>2397</v>
      </c>
      <c r="F999" t="s">
        <v>3020</v>
      </c>
      <c r="G999" s="335" t="s">
        <v>2403</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x14ac:dyDescent="0.25">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3057</v>
      </c>
      <c r="E1000" s="335" t="s">
        <v>2398</v>
      </c>
      <c r="F1000" t="s">
        <v>3020</v>
      </c>
      <c r="G1000" s="335" t="s">
        <v>2406</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x14ac:dyDescent="0.25">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3057</v>
      </c>
      <c r="E1001" s="335" t="s">
        <v>2399</v>
      </c>
      <c r="F1001" t="s">
        <v>3020</v>
      </c>
      <c r="G1001" s="335" t="s">
        <v>2407</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x14ac:dyDescent="0.25">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3057</v>
      </c>
      <c r="E1002" s="335" t="s">
        <v>2400</v>
      </c>
      <c r="F1002" t="s">
        <v>3020</v>
      </c>
      <c r="G1002" s="335" t="s">
        <v>2404</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x14ac:dyDescent="0.25">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3057</v>
      </c>
      <c r="E1003" s="335" t="s">
        <v>2401</v>
      </c>
      <c r="F1003" t="s">
        <v>3020</v>
      </c>
      <c r="G1003" s="335" t="s">
        <v>2405</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x14ac:dyDescent="0.25">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3057</v>
      </c>
      <c r="E1004" s="335" t="s">
        <v>2402</v>
      </c>
      <c r="F1004" t="s">
        <v>3020</v>
      </c>
      <c r="G1004" s="335" t="s">
        <v>2408</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x14ac:dyDescent="0.25">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3057</v>
      </c>
      <c r="E1005" s="335" t="s">
        <v>2700</v>
      </c>
      <c r="F1005" t="s">
        <v>3020</v>
      </c>
      <c r="G1005" s="335" t="s">
        <v>2703</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x14ac:dyDescent="0.25">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3057</v>
      </c>
      <c r="E1006" s="335" t="s">
        <v>2701</v>
      </c>
      <c r="F1006" t="s">
        <v>3020</v>
      </c>
      <c r="G1006" s="335" t="s">
        <v>2705</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x14ac:dyDescent="0.25">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3057</v>
      </c>
      <c r="E1007" s="335" t="s">
        <v>2702</v>
      </c>
      <c r="F1007" t="s">
        <v>3020</v>
      </c>
      <c r="G1007" s="335" t="s">
        <v>2706</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x14ac:dyDescent="0.25">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3057</v>
      </c>
      <c r="E1008" s="335" t="s">
        <v>2699</v>
      </c>
      <c r="F1008" t="s">
        <v>3020</v>
      </c>
      <c r="G1008" s="335" t="s">
        <v>2704</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x14ac:dyDescent="0.25">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3058</v>
      </c>
      <c r="E1009" s="335" t="s">
        <v>2397</v>
      </c>
      <c r="F1009" t="s">
        <v>3021</v>
      </c>
      <c r="G1009" s="335" t="s">
        <v>2403</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x14ac:dyDescent="0.25">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3058</v>
      </c>
      <c r="E1010" s="335" t="s">
        <v>2398</v>
      </c>
      <c r="F1010" t="s">
        <v>3021</v>
      </c>
      <c r="G1010" s="335" t="s">
        <v>2406</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x14ac:dyDescent="0.25">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3058</v>
      </c>
      <c r="E1011" s="335" t="s">
        <v>2399</v>
      </c>
      <c r="F1011" t="s">
        <v>3021</v>
      </c>
      <c r="G1011" s="335" t="s">
        <v>2407</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x14ac:dyDescent="0.25">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3058</v>
      </c>
      <c r="E1012" s="335" t="s">
        <v>2400</v>
      </c>
      <c r="F1012" t="s">
        <v>3021</v>
      </c>
      <c r="G1012" s="335" t="s">
        <v>2404</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x14ac:dyDescent="0.25">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3058</v>
      </c>
      <c r="E1013" s="335" t="s">
        <v>2401</v>
      </c>
      <c r="F1013" t="s">
        <v>3021</v>
      </c>
      <c r="G1013" s="335" t="s">
        <v>2405</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x14ac:dyDescent="0.25">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3058</v>
      </c>
      <c r="E1014" s="335" t="s">
        <v>2402</v>
      </c>
      <c r="F1014" t="s">
        <v>3021</v>
      </c>
      <c r="G1014" s="335" t="s">
        <v>2408</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x14ac:dyDescent="0.25">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3058</v>
      </c>
      <c r="E1015" s="335" t="s">
        <v>2700</v>
      </c>
      <c r="F1015" t="s">
        <v>3021</v>
      </c>
      <c r="G1015" s="335" t="s">
        <v>2703</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x14ac:dyDescent="0.25">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3058</v>
      </c>
      <c r="E1016" s="335" t="s">
        <v>2701</v>
      </c>
      <c r="F1016" t="s">
        <v>3021</v>
      </c>
      <c r="G1016" s="335" t="s">
        <v>2705</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x14ac:dyDescent="0.25">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3058</v>
      </c>
      <c r="E1017" s="335" t="s">
        <v>2702</v>
      </c>
      <c r="F1017" t="s">
        <v>3021</v>
      </c>
      <c r="G1017" s="335" t="s">
        <v>2706</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x14ac:dyDescent="0.25">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3058</v>
      </c>
      <c r="E1018" s="335" t="s">
        <v>2699</v>
      </c>
      <c r="F1018" t="s">
        <v>3021</v>
      </c>
      <c r="G1018" s="335" t="s">
        <v>2704</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x14ac:dyDescent="0.25">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3059</v>
      </c>
      <c r="E1019" s="335" t="s">
        <v>2397</v>
      </c>
      <c r="F1019" t="s">
        <v>2574</v>
      </c>
      <c r="G1019" s="335" t="s">
        <v>2403</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x14ac:dyDescent="0.25">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3059</v>
      </c>
      <c r="E1020" s="335" t="s">
        <v>2398</v>
      </c>
      <c r="F1020" t="s">
        <v>2574</v>
      </c>
      <c r="G1020" s="335" t="s">
        <v>2406</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x14ac:dyDescent="0.25">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3059</v>
      </c>
      <c r="E1021" s="335" t="s">
        <v>2399</v>
      </c>
      <c r="F1021" t="s">
        <v>2574</v>
      </c>
      <c r="G1021" s="335" t="s">
        <v>2407</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x14ac:dyDescent="0.25">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3059</v>
      </c>
      <c r="E1022" s="335" t="s">
        <v>2400</v>
      </c>
      <c r="F1022" t="s">
        <v>2574</v>
      </c>
      <c r="G1022" s="335" t="s">
        <v>2404</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x14ac:dyDescent="0.25">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3059</v>
      </c>
      <c r="E1023" s="335" t="s">
        <v>2401</v>
      </c>
      <c r="F1023" t="s">
        <v>2574</v>
      </c>
      <c r="G1023" s="335" t="s">
        <v>2405</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x14ac:dyDescent="0.25">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3059</v>
      </c>
      <c r="E1024" s="335" t="s">
        <v>2402</v>
      </c>
      <c r="F1024" t="s">
        <v>2574</v>
      </c>
      <c r="G1024" s="335" t="s">
        <v>2408</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x14ac:dyDescent="0.25">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3059</v>
      </c>
      <c r="E1025" s="335" t="s">
        <v>2700</v>
      </c>
      <c r="F1025" t="s">
        <v>2574</v>
      </c>
      <c r="G1025" s="335" t="s">
        <v>2703</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x14ac:dyDescent="0.25">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3059</v>
      </c>
      <c r="E1026" s="335" t="s">
        <v>2701</v>
      </c>
      <c r="F1026" t="s">
        <v>2574</v>
      </c>
      <c r="G1026" s="335" t="s">
        <v>2705</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x14ac:dyDescent="0.25">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3059</v>
      </c>
      <c r="E1027" s="335" t="s">
        <v>2702</v>
      </c>
      <c r="F1027" t="s">
        <v>2574</v>
      </c>
      <c r="G1027" s="335" t="s">
        <v>2706</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x14ac:dyDescent="0.25">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3059</v>
      </c>
      <c r="E1028" s="335" t="s">
        <v>2699</v>
      </c>
      <c r="F1028" t="s">
        <v>2574</v>
      </c>
      <c r="G1028" s="335" t="s">
        <v>2704</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x14ac:dyDescent="0.25">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3060</v>
      </c>
      <c r="E1029" s="335" t="s">
        <v>2397</v>
      </c>
      <c r="F1029" t="s">
        <v>3022</v>
      </c>
      <c r="G1029" s="335" t="s">
        <v>2403</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x14ac:dyDescent="0.25">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3060</v>
      </c>
      <c r="E1030" s="335" t="s">
        <v>2398</v>
      </c>
      <c r="F1030" t="s">
        <v>3022</v>
      </c>
      <c r="G1030" s="335" t="s">
        <v>2406</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x14ac:dyDescent="0.25">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3060</v>
      </c>
      <c r="E1031" s="335" t="s">
        <v>2399</v>
      </c>
      <c r="F1031" t="s">
        <v>3022</v>
      </c>
      <c r="G1031" s="335" t="s">
        <v>2407</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x14ac:dyDescent="0.25">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3060</v>
      </c>
      <c r="E1032" s="335" t="s">
        <v>2400</v>
      </c>
      <c r="F1032" t="s">
        <v>3022</v>
      </c>
      <c r="G1032" s="335" t="s">
        <v>2404</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x14ac:dyDescent="0.25">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3060</v>
      </c>
      <c r="E1033" s="335" t="s">
        <v>2401</v>
      </c>
      <c r="F1033" t="s">
        <v>3022</v>
      </c>
      <c r="G1033" s="335" t="s">
        <v>2405</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x14ac:dyDescent="0.25">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3060</v>
      </c>
      <c r="E1034" s="335" t="s">
        <v>2402</v>
      </c>
      <c r="F1034" t="s">
        <v>3022</v>
      </c>
      <c r="G1034" s="335" t="s">
        <v>2408</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x14ac:dyDescent="0.25">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3060</v>
      </c>
      <c r="E1035" s="335" t="s">
        <v>2700</v>
      </c>
      <c r="F1035" t="s">
        <v>3022</v>
      </c>
      <c r="G1035" s="335" t="s">
        <v>2703</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x14ac:dyDescent="0.25">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3060</v>
      </c>
      <c r="E1036" s="335" t="s">
        <v>2701</v>
      </c>
      <c r="F1036" t="s">
        <v>3022</v>
      </c>
      <c r="G1036" s="335" t="s">
        <v>2705</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x14ac:dyDescent="0.25">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3060</v>
      </c>
      <c r="E1037" s="335" t="s">
        <v>2702</v>
      </c>
      <c r="F1037" t="s">
        <v>3022</v>
      </c>
      <c r="G1037" s="335" t="s">
        <v>2706</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x14ac:dyDescent="0.25">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3060</v>
      </c>
      <c r="E1038" s="335" t="s">
        <v>2699</v>
      </c>
      <c r="F1038" t="s">
        <v>3022</v>
      </c>
      <c r="G1038" s="335" t="s">
        <v>2704</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x14ac:dyDescent="0.25">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3061</v>
      </c>
      <c r="E1039" s="335" t="s">
        <v>2397</v>
      </c>
      <c r="F1039" t="s">
        <v>3023</v>
      </c>
      <c r="G1039" s="335" t="s">
        <v>2403</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x14ac:dyDescent="0.25">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3061</v>
      </c>
      <c r="E1040" s="335" t="s">
        <v>2398</v>
      </c>
      <c r="F1040" t="s">
        <v>3023</v>
      </c>
      <c r="G1040" s="335" t="s">
        <v>2406</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x14ac:dyDescent="0.25">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3061</v>
      </c>
      <c r="E1041" s="335" t="s">
        <v>2399</v>
      </c>
      <c r="F1041" t="s">
        <v>3023</v>
      </c>
      <c r="G1041" s="335" t="s">
        <v>2407</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x14ac:dyDescent="0.25">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3061</v>
      </c>
      <c r="E1042" s="335" t="s">
        <v>2400</v>
      </c>
      <c r="F1042" t="s">
        <v>3023</v>
      </c>
      <c r="G1042" s="335" t="s">
        <v>2404</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x14ac:dyDescent="0.25">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3061</v>
      </c>
      <c r="E1043" s="335" t="s">
        <v>2401</v>
      </c>
      <c r="F1043" t="s">
        <v>3023</v>
      </c>
      <c r="G1043" s="335" t="s">
        <v>2405</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x14ac:dyDescent="0.25">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3061</v>
      </c>
      <c r="E1044" s="335" t="s">
        <v>2402</v>
      </c>
      <c r="F1044" t="s">
        <v>3023</v>
      </c>
      <c r="G1044" s="335" t="s">
        <v>2408</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x14ac:dyDescent="0.25">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3061</v>
      </c>
      <c r="E1045" s="335" t="s">
        <v>2700</v>
      </c>
      <c r="F1045" t="s">
        <v>3023</v>
      </c>
      <c r="G1045" s="335" t="s">
        <v>2703</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x14ac:dyDescent="0.25">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3061</v>
      </c>
      <c r="E1046" s="335" t="s">
        <v>2701</v>
      </c>
      <c r="F1046" t="s">
        <v>3023</v>
      </c>
      <c r="G1046" s="335" t="s">
        <v>2705</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x14ac:dyDescent="0.25">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3061</v>
      </c>
      <c r="E1047" s="335" t="s">
        <v>2702</v>
      </c>
      <c r="F1047" t="s">
        <v>3023</v>
      </c>
      <c r="G1047" s="335" t="s">
        <v>2706</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x14ac:dyDescent="0.25">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3061</v>
      </c>
      <c r="E1048" s="335" t="s">
        <v>2699</v>
      </c>
      <c r="F1048" t="s">
        <v>3023</v>
      </c>
      <c r="G1048" s="335" t="s">
        <v>2704</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x14ac:dyDescent="0.25">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3062</v>
      </c>
      <c r="E1049" s="335" t="s">
        <v>2397</v>
      </c>
      <c r="F1049" t="s">
        <v>3024</v>
      </c>
      <c r="G1049" s="335" t="s">
        <v>2403</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x14ac:dyDescent="0.25">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3062</v>
      </c>
      <c r="E1050" s="335" t="s">
        <v>2398</v>
      </c>
      <c r="F1050" t="s">
        <v>3024</v>
      </c>
      <c r="G1050" s="335" t="s">
        <v>2406</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x14ac:dyDescent="0.25">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3062</v>
      </c>
      <c r="E1051" s="335" t="s">
        <v>2399</v>
      </c>
      <c r="F1051" t="s">
        <v>3024</v>
      </c>
      <c r="G1051" s="335" t="s">
        <v>2407</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x14ac:dyDescent="0.25">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3062</v>
      </c>
      <c r="E1052" s="335" t="s">
        <v>2400</v>
      </c>
      <c r="F1052" t="s">
        <v>3024</v>
      </c>
      <c r="G1052" s="335" t="s">
        <v>2404</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x14ac:dyDescent="0.25">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3062</v>
      </c>
      <c r="E1053" s="335" t="s">
        <v>2401</v>
      </c>
      <c r="F1053" t="s">
        <v>3024</v>
      </c>
      <c r="G1053" s="335" t="s">
        <v>2405</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x14ac:dyDescent="0.25">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3062</v>
      </c>
      <c r="E1054" s="335" t="s">
        <v>2402</v>
      </c>
      <c r="F1054" t="s">
        <v>3024</v>
      </c>
      <c r="G1054" s="335" t="s">
        <v>2408</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x14ac:dyDescent="0.25">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3062</v>
      </c>
      <c r="E1055" s="335" t="s">
        <v>2700</v>
      </c>
      <c r="F1055" t="s">
        <v>3024</v>
      </c>
      <c r="G1055" s="335" t="s">
        <v>2703</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x14ac:dyDescent="0.25">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3062</v>
      </c>
      <c r="E1056" s="335" t="s">
        <v>2701</v>
      </c>
      <c r="F1056" t="s">
        <v>3024</v>
      </c>
      <c r="G1056" s="335" t="s">
        <v>2705</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x14ac:dyDescent="0.25">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3062</v>
      </c>
      <c r="E1057" s="335" t="s">
        <v>2702</v>
      </c>
      <c r="F1057" t="s">
        <v>3024</v>
      </c>
      <c r="G1057" s="335" t="s">
        <v>2706</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x14ac:dyDescent="0.25">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3062</v>
      </c>
      <c r="E1058" s="335" t="s">
        <v>2699</v>
      </c>
      <c r="F1058" t="s">
        <v>3024</v>
      </c>
      <c r="G1058" s="335" t="s">
        <v>2704</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x14ac:dyDescent="0.25">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3063</v>
      </c>
      <c r="E1059" s="335" t="s">
        <v>2397</v>
      </c>
      <c r="F1059" t="s">
        <v>3025</v>
      </c>
      <c r="G1059" s="335" t="s">
        <v>2403</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x14ac:dyDescent="0.25">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3063</v>
      </c>
      <c r="E1060" s="335" t="s">
        <v>2398</v>
      </c>
      <c r="F1060" t="s">
        <v>3025</v>
      </c>
      <c r="G1060" s="335" t="s">
        <v>2406</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x14ac:dyDescent="0.25">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3063</v>
      </c>
      <c r="E1061" s="335" t="s">
        <v>2399</v>
      </c>
      <c r="F1061" t="s">
        <v>3025</v>
      </c>
      <c r="G1061" s="335" t="s">
        <v>2407</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x14ac:dyDescent="0.25">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3063</v>
      </c>
      <c r="E1062" s="335" t="s">
        <v>2400</v>
      </c>
      <c r="F1062" t="s">
        <v>3025</v>
      </c>
      <c r="G1062" s="335" t="s">
        <v>2404</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x14ac:dyDescent="0.25">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3063</v>
      </c>
      <c r="E1063" s="335" t="s">
        <v>2401</v>
      </c>
      <c r="F1063" t="s">
        <v>3025</v>
      </c>
      <c r="G1063" s="335" t="s">
        <v>2405</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x14ac:dyDescent="0.25">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3063</v>
      </c>
      <c r="E1064" s="335" t="s">
        <v>2402</v>
      </c>
      <c r="F1064" t="s">
        <v>3025</v>
      </c>
      <c r="G1064" s="335" t="s">
        <v>2408</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x14ac:dyDescent="0.25">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3063</v>
      </c>
      <c r="E1065" s="335" t="s">
        <v>2700</v>
      </c>
      <c r="F1065" t="s">
        <v>3025</v>
      </c>
      <c r="G1065" s="335" t="s">
        <v>2703</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x14ac:dyDescent="0.25">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3063</v>
      </c>
      <c r="E1066" s="335" t="s">
        <v>2701</v>
      </c>
      <c r="F1066" t="s">
        <v>3025</v>
      </c>
      <c r="G1066" s="335" t="s">
        <v>2705</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x14ac:dyDescent="0.25">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3063</v>
      </c>
      <c r="E1067" s="335" t="s">
        <v>2702</v>
      </c>
      <c r="F1067" t="s">
        <v>3025</v>
      </c>
      <c r="G1067" s="335" t="s">
        <v>2706</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x14ac:dyDescent="0.25">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3063</v>
      </c>
      <c r="E1068" s="335" t="s">
        <v>2699</v>
      </c>
      <c r="F1068" t="s">
        <v>3025</v>
      </c>
      <c r="G1068" s="335" t="s">
        <v>2704</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x14ac:dyDescent="0.25">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3064</v>
      </c>
      <c r="E1069" s="335" t="s">
        <v>2397</v>
      </c>
      <c r="F1069" t="s">
        <v>3026</v>
      </c>
      <c r="G1069" s="335" t="s">
        <v>2403</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x14ac:dyDescent="0.25">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3064</v>
      </c>
      <c r="E1070" s="335" t="s">
        <v>2398</v>
      </c>
      <c r="F1070" t="s">
        <v>3026</v>
      </c>
      <c r="G1070" s="335" t="s">
        <v>2406</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x14ac:dyDescent="0.25">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3064</v>
      </c>
      <c r="E1071" s="335" t="s">
        <v>2399</v>
      </c>
      <c r="F1071" t="s">
        <v>3026</v>
      </c>
      <c r="G1071" s="335" t="s">
        <v>2407</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x14ac:dyDescent="0.25">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3064</v>
      </c>
      <c r="E1072" s="335" t="s">
        <v>2400</v>
      </c>
      <c r="F1072" t="s">
        <v>3026</v>
      </c>
      <c r="G1072" s="335" t="s">
        <v>2404</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x14ac:dyDescent="0.25">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3064</v>
      </c>
      <c r="E1073" s="335" t="s">
        <v>2401</v>
      </c>
      <c r="F1073" t="s">
        <v>3026</v>
      </c>
      <c r="G1073" s="335" t="s">
        <v>2405</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x14ac:dyDescent="0.25">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3064</v>
      </c>
      <c r="E1074" s="335" t="s">
        <v>2402</v>
      </c>
      <c r="F1074" t="s">
        <v>3026</v>
      </c>
      <c r="G1074" s="335" t="s">
        <v>2408</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x14ac:dyDescent="0.25">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3064</v>
      </c>
      <c r="E1075" s="335" t="s">
        <v>2700</v>
      </c>
      <c r="F1075" t="s">
        <v>3026</v>
      </c>
      <c r="G1075" s="335" t="s">
        <v>2703</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x14ac:dyDescent="0.25">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3064</v>
      </c>
      <c r="E1076" s="335" t="s">
        <v>2701</v>
      </c>
      <c r="F1076" t="s">
        <v>3026</v>
      </c>
      <c r="G1076" s="335" t="s">
        <v>2705</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x14ac:dyDescent="0.25">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3064</v>
      </c>
      <c r="E1077" s="335" t="s">
        <v>2702</v>
      </c>
      <c r="F1077" t="s">
        <v>3026</v>
      </c>
      <c r="G1077" s="335" t="s">
        <v>2706</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x14ac:dyDescent="0.25">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3064</v>
      </c>
      <c r="E1078" s="335" t="s">
        <v>2699</v>
      </c>
      <c r="F1078" t="s">
        <v>3026</v>
      </c>
      <c r="G1078" s="335" t="s">
        <v>2704</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x14ac:dyDescent="0.25">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3065</v>
      </c>
      <c r="E1079" s="335" t="s">
        <v>2397</v>
      </c>
      <c r="F1079" t="s">
        <v>3027</v>
      </c>
      <c r="G1079" s="335" t="s">
        <v>2403</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x14ac:dyDescent="0.25">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3065</v>
      </c>
      <c r="E1080" s="335" t="s">
        <v>2398</v>
      </c>
      <c r="F1080" t="s">
        <v>3027</v>
      </c>
      <c r="G1080" s="335" t="s">
        <v>2406</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x14ac:dyDescent="0.25">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3065</v>
      </c>
      <c r="E1081" s="335" t="s">
        <v>2399</v>
      </c>
      <c r="F1081" t="s">
        <v>3027</v>
      </c>
      <c r="G1081" s="335" t="s">
        <v>2407</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x14ac:dyDescent="0.25">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3065</v>
      </c>
      <c r="E1082" s="335" t="s">
        <v>2400</v>
      </c>
      <c r="F1082" t="s">
        <v>3027</v>
      </c>
      <c r="G1082" s="335" t="s">
        <v>2404</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x14ac:dyDescent="0.25">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3065</v>
      </c>
      <c r="E1083" s="335" t="s">
        <v>2401</v>
      </c>
      <c r="F1083" t="s">
        <v>3027</v>
      </c>
      <c r="G1083" s="335" t="s">
        <v>2405</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x14ac:dyDescent="0.25">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3065</v>
      </c>
      <c r="E1084" s="335" t="s">
        <v>2402</v>
      </c>
      <c r="F1084" t="s">
        <v>3027</v>
      </c>
      <c r="G1084" s="335" t="s">
        <v>2408</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x14ac:dyDescent="0.25">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3065</v>
      </c>
      <c r="E1085" s="335" t="s">
        <v>2700</v>
      </c>
      <c r="F1085" t="s">
        <v>3027</v>
      </c>
      <c r="G1085" s="335" t="s">
        <v>2703</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x14ac:dyDescent="0.25">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3065</v>
      </c>
      <c r="E1086" s="335" t="s">
        <v>2701</v>
      </c>
      <c r="F1086" t="s">
        <v>3027</v>
      </c>
      <c r="G1086" s="335" t="s">
        <v>2705</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x14ac:dyDescent="0.25">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3065</v>
      </c>
      <c r="E1087" s="335" t="s">
        <v>2702</v>
      </c>
      <c r="F1087" t="s">
        <v>3027</v>
      </c>
      <c r="G1087" s="335" t="s">
        <v>2706</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x14ac:dyDescent="0.25">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3065</v>
      </c>
      <c r="E1088" s="335" t="s">
        <v>2699</v>
      </c>
      <c r="F1088" t="s">
        <v>3027</v>
      </c>
      <c r="G1088" s="335" t="s">
        <v>2704</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x14ac:dyDescent="0.25">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3066</v>
      </c>
      <c r="E1089" s="335" t="s">
        <v>2397</v>
      </c>
      <c r="F1089" t="s">
        <v>3028</v>
      </c>
      <c r="G1089" s="335" t="s">
        <v>2403</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x14ac:dyDescent="0.25">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3066</v>
      </c>
      <c r="E1090" s="335" t="s">
        <v>2398</v>
      </c>
      <c r="F1090" t="s">
        <v>3028</v>
      </c>
      <c r="G1090" s="335" t="s">
        <v>2406</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x14ac:dyDescent="0.25">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3066</v>
      </c>
      <c r="E1091" s="335" t="s">
        <v>2399</v>
      </c>
      <c r="F1091" t="s">
        <v>3028</v>
      </c>
      <c r="G1091" s="335" t="s">
        <v>2407</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x14ac:dyDescent="0.25">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3066</v>
      </c>
      <c r="E1092" s="335" t="s">
        <v>2400</v>
      </c>
      <c r="F1092" t="s">
        <v>3028</v>
      </c>
      <c r="G1092" s="335" t="s">
        <v>2404</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x14ac:dyDescent="0.25">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3066</v>
      </c>
      <c r="E1093" s="335" t="s">
        <v>2401</v>
      </c>
      <c r="F1093" t="s">
        <v>3028</v>
      </c>
      <c r="G1093" s="335" t="s">
        <v>2405</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x14ac:dyDescent="0.25">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3066</v>
      </c>
      <c r="E1094" s="335" t="s">
        <v>2402</v>
      </c>
      <c r="F1094" t="s">
        <v>3028</v>
      </c>
      <c r="G1094" s="335" t="s">
        <v>2408</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x14ac:dyDescent="0.25">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3066</v>
      </c>
      <c r="E1095" s="335" t="s">
        <v>2700</v>
      </c>
      <c r="F1095" t="s">
        <v>3028</v>
      </c>
      <c r="G1095" s="335" t="s">
        <v>2703</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x14ac:dyDescent="0.25">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3066</v>
      </c>
      <c r="E1096" s="335" t="s">
        <v>2701</v>
      </c>
      <c r="F1096" t="s">
        <v>3028</v>
      </c>
      <c r="G1096" s="335" t="s">
        <v>2705</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x14ac:dyDescent="0.25">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3066</v>
      </c>
      <c r="E1097" s="335" t="s">
        <v>2702</v>
      </c>
      <c r="F1097" t="s">
        <v>3028</v>
      </c>
      <c r="G1097" s="335" t="s">
        <v>2706</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x14ac:dyDescent="0.25">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3066</v>
      </c>
      <c r="E1098" s="335" t="s">
        <v>2699</v>
      </c>
      <c r="F1098" t="s">
        <v>3028</v>
      </c>
      <c r="G1098" s="335" t="s">
        <v>2704</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x14ac:dyDescent="0.25">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3067</v>
      </c>
      <c r="E1099" s="335" t="s">
        <v>2397</v>
      </c>
      <c r="F1099" t="s">
        <v>3029</v>
      </c>
      <c r="G1099" s="335" t="s">
        <v>2403</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x14ac:dyDescent="0.25">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3067</v>
      </c>
      <c r="E1100" s="335" t="s">
        <v>2398</v>
      </c>
      <c r="F1100" t="s">
        <v>3029</v>
      </c>
      <c r="G1100" s="335" t="s">
        <v>2406</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x14ac:dyDescent="0.25">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3067</v>
      </c>
      <c r="E1101" s="335" t="s">
        <v>2399</v>
      </c>
      <c r="F1101" t="s">
        <v>3029</v>
      </c>
      <c r="G1101" s="335" t="s">
        <v>2407</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x14ac:dyDescent="0.25">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3067</v>
      </c>
      <c r="E1102" s="335" t="s">
        <v>2400</v>
      </c>
      <c r="F1102" t="s">
        <v>3029</v>
      </c>
      <c r="G1102" s="335" t="s">
        <v>2404</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x14ac:dyDescent="0.25">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3067</v>
      </c>
      <c r="E1103" s="335" t="s">
        <v>2401</v>
      </c>
      <c r="F1103" t="s">
        <v>3029</v>
      </c>
      <c r="G1103" s="335" t="s">
        <v>2405</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x14ac:dyDescent="0.25">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3067</v>
      </c>
      <c r="E1104" s="335" t="s">
        <v>2402</v>
      </c>
      <c r="F1104" t="s">
        <v>3029</v>
      </c>
      <c r="G1104" s="335" t="s">
        <v>2408</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x14ac:dyDescent="0.25">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3067</v>
      </c>
      <c r="E1105" s="335" t="s">
        <v>2700</v>
      </c>
      <c r="F1105" t="s">
        <v>3029</v>
      </c>
      <c r="G1105" s="335" t="s">
        <v>2703</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x14ac:dyDescent="0.25">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3067</v>
      </c>
      <c r="E1106" s="335" t="s">
        <v>2701</v>
      </c>
      <c r="F1106" t="s">
        <v>3029</v>
      </c>
      <c r="G1106" s="335" t="s">
        <v>2705</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x14ac:dyDescent="0.25">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3067</v>
      </c>
      <c r="E1107" s="335" t="s">
        <v>2702</v>
      </c>
      <c r="F1107" t="s">
        <v>3029</v>
      </c>
      <c r="G1107" s="335" t="s">
        <v>2706</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x14ac:dyDescent="0.25">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3067</v>
      </c>
      <c r="E1108" s="335" t="s">
        <v>2699</v>
      </c>
      <c r="F1108" t="s">
        <v>3029</v>
      </c>
      <c r="G1108" s="335" t="s">
        <v>2704</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x14ac:dyDescent="0.25">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3068</v>
      </c>
      <c r="E1109" s="335" t="s">
        <v>2397</v>
      </c>
      <c r="F1109" t="s">
        <v>3030</v>
      </c>
      <c r="G1109" s="335" t="s">
        <v>2403</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x14ac:dyDescent="0.25">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3068</v>
      </c>
      <c r="E1110" s="335" t="s">
        <v>2398</v>
      </c>
      <c r="F1110" t="s">
        <v>3030</v>
      </c>
      <c r="G1110" s="335" t="s">
        <v>2406</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x14ac:dyDescent="0.25">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3068</v>
      </c>
      <c r="E1111" s="335" t="s">
        <v>2399</v>
      </c>
      <c r="F1111" t="s">
        <v>3030</v>
      </c>
      <c r="G1111" s="335" t="s">
        <v>2407</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x14ac:dyDescent="0.25">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3068</v>
      </c>
      <c r="E1112" s="335" t="s">
        <v>2400</v>
      </c>
      <c r="F1112" t="s">
        <v>3030</v>
      </c>
      <c r="G1112" s="335" t="s">
        <v>2404</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x14ac:dyDescent="0.25">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3068</v>
      </c>
      <c r="E1113" s="335" t="s">
        <v>2401</v>
      </c>
      <c r="F1113" t="s">
        <v>3030</v>
      </c>
      <c r="G1113" s="335" t="s">
        <v>2405</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x14ac:dyDescent="0.25">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3068</v>
      </c>
      <c r="E1114" s="335" t="s">
        <v>2402</v>
      </c>
      <c r="F1114" t="s">
        <v>3030</v>
      </c>
      <c r="G1114" s="335" t="s">
        <v>2408</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x14ac:dyDescent="0.25">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3068</v>
      </c>
      <c r="E1115" s="335" t="s">
        <v>2700</v>
      </c>
      <c r="F1115" t="s">
        <v>3030</v>
      </c>
      <c r="G1115" s="335" t="s">
        <v>2703</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x14ac:dyDescent="0.25">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3068</v>
      </c>
      <c r="E1116" s="335" t="s">
        <v>2701</v>
      </c>
      <c r="F1116" t="s">
        <v>3030</v>
      </c>
      <c r="G1116" s="335" t="s">
        <v>2705</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x14ac:dyDescent="0.25">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3068</v>
      </c>
      <c r="E1117" s="335" t="s">
        <v>2702</v>
      </c>
      <c r="F1117" t="s">
        <v>3030</v>
      </c>
      <c r="G1117" s="335" t="s">
        <v>2706</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x14ac:dyDescent="0.25">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3068</v>
      </c>
      <c r="E1118" s="335" t="s">
        <v>2699</v>
      </c>
      <c r="F1118" t="s">
        <v>3030</v>
      </c>
      <c r="G1118" s="335" t="s">
        <v>2704</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x14ac:dyDescent="0.25">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3069</v>
      </c>
      <c r="E1119" s="335" t="s">
        <v>2397</v>
      </c>
      <c r="F1119" t="s">
        <v>3072</v>
      </c>
      <c r="G1119" s="335" t="s">
        <v>2403</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x14ac:dyDescent="0.25">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3069</v>
      </c>
      <c r="E1120" s="335" t="s">
        <v>2398</v>
      </c>
      <c r="F1120" t="s">
        <v>3072</v>
      </c>
      <c r="G1120" s="335" t="s">
        <v>2406</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x14ac:dyDescent="0.25">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3069</v>
      </c>
      <c r="E1121" s="335" t="s">
        <v>2399</v>
      </c>
      <c r="F1121" t="s">
        <v>3072</v>
      </c>
      <c r="G1121" s="335" t="s">
        <v>2407</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x14ac:dyDescent="0.25">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3069</v>
      </c>
      <c r="E1122" s="335" t="s">
        <v>2400</v>
      </c>
      <c r="F1122" t="s">
        <v>3072</v>
      </c>
      <c r="G1122" s="335" t="s">
        <v>2404</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x14ac:dyDescent="0.25">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3069</v>
      </c>
      <c r="E1123" s="335" t="s">
        <v>2401</v>
      </c>
      <c r="F1123" t="s">
        <v>3072</v>
      </c>
      <c r="G1123" s="335" t="s">
        <v>2405</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x14ac:dyDescent="0.25">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3069</v>
      </c>
      <c r="E1124" s="335" t="s">
        <v>2402</v>
      </c>
      <c r="F1124" t="s">
        <v>3072</v>
      </c>
      <c r="G1124" s="335" t="s">
        <v>2408</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x14ac:dyDescent="0.25">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3069</v>
      </c>
      <c r="E1125" s="335" t="s">
        <v>2700</v>
      </c>
      <c r="F1125" t="s">
        <v>3072</v>
      </c>
      <c r="G1125" s="335" t="s">
        <v>2703</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x14ac:dyDescent="0.25">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3069</v>
      </c>
      <c r="E1126" s="335" t="s">
        <v>2701</v>
      </c>
      <c r="F1126" t="s">
        <v>3072</v>
      </c>
      <c r="G1126" s="335" t="s">
        <v>2705</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x14ac:dyDescent="0.25">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3069</v>
      </c>
      <c r="E1127" s="335" t="s">
        <v>2702</v>
      </c>
      <c r="F1127" t="s">
        <v>3072</v>
      </c>
      <c r="G1127" s="335" t="s">
        <v>2706</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x14ac:dyDescent="0.25">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3069</v>
      </c>
      <c r="E1128" s="335" t="s">
        <v>2699</v>
      </c>
      <c r="F1128" t="s">
        <v>3072</v>
      </c>
      <c r="G1128" s="335" t="s">
        <v>2704</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x14ac:dyDescent="0.25">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3070</v>
      </c>
      <c r="E1129" s="335" t="s">
        <v>2397</v>
      </c>
      <c r="F1129" t="s">
        <v>3031</v>
      </c>
      <c r="G1129" s="335" t="s">
        <v>2403</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x14ac:dyDescent="0.25">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3070</v>
      </c>
      <c r="E1130" s="335" t="s">
        <v>2398</v>
      </c>
      <c r="F1130" t="s">
        <v>3031</v>
      </c>
      <c r="G1130" s="335" t="s">
        <v>2406</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x14ac:dyDescent="0.25">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3070</v>
      </c>
      <c r="E1131" s="335" t="s">
        <v>2399</v>
      </c>
      <c r="F1131" t="s">
        <v>3031</v>
      </c>
      <c r="G1131" s="335" t="s">
        <v>2407</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x14ac:dyDescent="0.25">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3070</v>
      </c>
      <c r="E1132" s="335" t="s">
        <v>2400</v>
      </c>
      <c r="F1132" t="s">
        <v>3031</v>
      </c>
      <c r="G1132" s="335" t="s">
        <v>2404</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x14ac:dyDescent="0.25">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3070</v>
      </c>
      <c r="E1133" s="335" t="s">
        <v>2401</v>
      </c>
      <c r="F1133" t="s">
        <v>3031</v>
      </c>
      <c r="G1133" s="335" t="s">
        <v>2405</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x14ac:dyDescent="0.25">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3070</v>
      </c>
      <c r="E1134" s="335" t="s">
        <v>2402</v>
      </c>
      <c r="F1134" t="s">
        <v>3031</v>
      </c>
      <c r="G1134" s="335" t="s">
        <v>2408</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x14ac:dyDescent="0.25">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3070</v>
      </c>
      <c r="E1135" s="335" t="s">
        <v>2700</v>
      </c>
      <c r="F1135" t="s">
        <v>3031</v>
      </c>
      <c r="G1135" s="335" t="s">
        <v>2703</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x14ac:dyDescent="0.25">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3070</v>
      </c>
      <c r="E1136" s="335" t="s">
        <v>2701</v>
      </c>
      <c r="F1136" t="s">
        <v>3031</v>
      </c>
      <c r="G1136" s="335" t="s">
        <v>2705</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x14ac:dyDescent="0.25">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3070</v>
      </c>
      <c r="E1137" s="335" t="s">
        <v>2702</v>
      </c>
      <c r="F1137" t="s">
        <v>3031</v>
      </c>
      <c r="G1137" s="335" t="s">
        <v>2706</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x14ac:dyDescent="0.25">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3070</v>
      </c>
      <c r="E1138" s="335" t="s">
        <v>2699</v>
      </c>
      <c r="F1138" t="s">
        <v>3031</v>
      </c>
      <c r="G1138" s="335" t="s">
        <v>2704</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x14ac:dyDescent="0.25">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3512</v>
      </c>
      <c r="D1139" s="335" t="s">
        <v>3046</v>
      </c>
      <c r="E1139" t="s">
        <v>3488</v>
      </c>
      <c r="F1139" t="s">
        <v>3071</v>
      </c>
      <c r="G1139" s="335" t="s">
        <v>3495</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x14ac:dyDescent="0.25">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3046</v>
      </c>
      <c r="E1140" t="s">
        <v>3489</v>
      </c>
      <c r="F1140" t="s">
        <v>3071</v>
      </c>
      <c r="G1140" s="335" t="s">
        <v>3496</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x14ac:dyDescent="0.25">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3046</v>
      </c>
      <c r="E1141" t="s">
        <v>3490</v>
      </c>
      <c r="F1141" t="s">
        <v>3071</v>
      </c>
      <c r="G1141" s="335" t="s">
        <v>3497</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x14ac:dyDescent="0.25">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3046</v>
      </c>
      <c r="E1142" t="s">
        <v>3491</v>
      </c>
      <c r="F1142" t="s">
        <v>3071</v>
      </c>
      <c r="G1142" s="335" t="s">
        <v>3498</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x14ac:dyDescent="0.25">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3046</v>
      </c>
      <c r="E1143" t="s">
        <v>3492</v>
      </c>
      <c r="F1143" t="s">
        <v>3071</v>
      </c>
      <c r="G1143" s="335" t="s">
        <v>3499</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x14ac:dyDescent="0.25">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3046</v>
      </c>
      <c r="E1144" t="s">
        <v>3493</v>
      </c>
      <c r="F1144" t="s">
        <v>3071</v>
      </c>
      <c r="G1144" s="335" t="s">
        <v>3500</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3929</v>
      </c>
    </row>
    <row r="1145" spans="1:19" s="291" customFormat="1" x14ac:dyDescent="0.25">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3046</v>
      </c>
      <c r="E1145" t="s">
        <v>3494</v>
      </c>
      <c r="F1145" t="s">
        <v>3071</v>
      </c>
      <c r="G1145" s="335" t="s">
        <v>3501</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x14ac:dyDescent="0.25">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3046</v>
      </c>
      <c r="E1146" t="s">
        <v>3611</v>
      </c>
      <c r="F1146" t="s">
        <v>3071</v>
      </c>
      <c r="G1146" s="335" t="s">
        <v>3611</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x14ac:dyDescent="0.25">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3047</v>
      </c>
      <c r="E1147" t="s">
        <v>3488</v>
      </c>
      <c r="F1147" t="s">
        <v>2753</v>
      </c>
      <c r="G1147" s="335" t="s">
        <v>3495</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x14ac:dyDescent="0.25">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3047</v>
      </c>
      <c r="E1148" t="s">
        <v>3489</v>
      </c>
      <c r="F1148" t="s">
        <v>2753</v>
      </c>
      <c r="G1148" s="335" t="s">
        <v>3496</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x14ac:dyDescent="0.25">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3047</v>
      </c>
      <c r="E1149" t="s">
        <v>3490</v>
      </c>
      <c r="F1149" t="s">
        <v>2753</v>
      </c>
      <c r="G1149" s="335" t="s">
        <v>3497</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x14ac:dyDescent="0.25">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3047</v>
      </c>
      <c r="E1150" t="s">
        <v>3491</v>
      </c>
      <c r="F1150" t="s">
        <v>2753</v>
      </c>
      <c r="G1150" s="335" t="s">
        <v>3498</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x14ac:dyDescent="0.25">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3047</v>
      </c>
      <c r="E1151" t="s">
        <v>3492</v>
      </c>
      <c r="F1151" t="s">
        <v>2753</v>
      </c>
      <c r="G1151" s="335" t="s">
        <v>3499</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x14ac:dyDescent="0.25">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3047</v>
      </c>
      <c r="E1152" t="s">
        <v>3493</v>
      </c>
      <c r="F1152" t="s">
        <v>2753</v>
      </c>
      <c r="G1152" s="335" t="s">
        <v>3500</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x14ac:dyDescent="0.25">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3047</v>
      </c>
      <c r="E1153" t="s">
        <v>3494</v>
      </c>
      <c r="F1153" t="s">
        <v>2753</v>
      </c>
      <c r="G1153" s="335" t="s">
        <v>3501</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x14ac:dyDescent="0.25">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3047</v>
      </c>
      <c r="E1154" t="s">
        <v>3611</v>
      </c>
      <c r="F1154" t="s">
        <v>2753</v>
      </c>
      <c r="G1154" s="335" t="s">
        <v>3611</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x14ac:dyDescent="0.25">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3048</v>
      </c>
      <c r="E1155" t="s">
        <v>3488</v>
      </c>
      <c r="F1155" t="s">
        <v>3012</v>
      </c>
      <c r="G1155" s="335" t="s">
        <v>3495</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x14ac:dyDescent="0.25">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3048</v>
      </c>
      <c r="E1156" t="s">
        <v>3489</v>
      </c>
      <c r="F1156" t="s">
        <v>3012</v>
      </c>
      <c r="G1156" s="335" t="s">
        <v>3496</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x14ac:dyDescent="0.25">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3048</v>
      </c>
      <c r="E1157" t="s">
        <v>3490</v>
      </c>
      <c r="F1157" t="s">
        <v>3012</v>
      </c>
      <c r="G1157" s="335" t="s">
        <v>3497</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x14ac:dyDescent="0.25">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3048</v>
      </c>
      <c r="E1158" t="s">
        <v>3491</v>
      </c>
      <c r="F1158" t="s">
        <v>3012</v>
      </c>
      <c r="G1158" s="335" t="s">
        <v>3498</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x14ac:dyDescent="0.25">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3048</v>
      </c>
      <c r="E1159" t="s">
        <v>3492</v>
      </c>
      <c r="F1159" t="s">
        <v>3012</v>
      </c>
      <c r="G1159" s="335" t="s">
        <v>3499</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x14ac:dyDescent="0.25">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3048</v>
      </c>
      <c r="E1160" t="s">
        <v>3493</v>
      </c>
      <c r="F1160" t="s">
        <v>3012</v>
      </c>
      <c r="G1160" s="335" t="s">
        <v>3500</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x14ac:dyDescent="0.25">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3048</v>
      </c>
      <c r="E1161" t="s">
        <v>3494</v>
      </c>
      <c r="F1161" t="s">
        <v>3012</v>
      </c>
      <c r="G1161" s="335" t="s">
        <v>3501</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x14ac:dyDescent="0.25">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3048</v>
      </c>
      <c r="E1162" t="s">
        <v>3611</v>
      </c>
      <c r="F1162" t="s">
        <v>3012</v>
      </c>
      <c r="G1162" s="335" t="s">
        <v>3611</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x14ac:dyDescent="0.25">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3049</v>
      </c>
      <c r="E1163" t="s">
        <v>3488</v>
      </c>
      <c r="F1163" t="s">
        <v>3013</v>
      </c>
      <c r="G1163" s="335" t="s">
        <v>3495</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x14ac:dyDescent="0.25">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3049</v>
      </c>
      <c r="E1164" t="s">
        <v>3489</v>
      </c>
      <c r="F1164" t="s">
        <v>3013</v>
      </c>
      <c r="G1164" s="335" t="s">
        <v>3496</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x14ac:dyDescent="0.25">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3049</v>
      </c>
      <c r="E1165" t="s">
        <v>3490</v>
      </c>
      <c r="F1165" t="s">
        <v>3013</v>
      </c>
      <c r="G1165" s="335" t="s">
        <v>3497</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x14ac:dyDescent="0.25">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3049</v>
      </c>
      <c r="E1166" t="s">
        <v>3491</v>
      </c>
      <c r="F1166" t="s">
        <v>3013</v>
      </c>
      <c r="G1166" s="335" t="s">
        <v>3498</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x14ac:dyDescent="0.25">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3049</v>
      </c>
      <c r="E1167" t="s">
        <v>3492</v>
      </c>
      <c r="F1167" t="s">
        <v>3013</v>
      </c>
      <c r="G1167" s="335" t="s">
        <v>3499</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x14ac:dyDescent="0.25">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3049</v>
      </c>
      <c r="E1168" t="s">
        <v>3493</v>
      </c>
      <c r="F1168" t="s">
        <v>3013</v>
      </c>
      <c r="G1168" s="335" t="s">
        <v>3500</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x14ac:dyDescent="0.25">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3049</v>
      </c>
      <c r="E1169" t="s">
        <v>3494</v>
      </c>
      <c r="F1169" t="s">
        <v>3013</v>
      </c>
      <c r="G1169" s="335" t="s">
        <v>3501</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x14ac:dyDescent="0.25">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3049</v>
      </c>
      <c r="E1170" t="s">
        <v>3611</v>
      </c>
      <c r="F1170" t="s">
        <v>3013</v>
      </c>
      <c r="G1170" s="335" t="s">
        <v>3611</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x14ac:dyDescent="0.25">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3050</v>
      </c>
      <c r="E1171" t="s">
        <v>3488</v>
      </c>
      <c r="F1171" t="s">
        <v>3014</v>
      </c>
      <c r="G1171" s="335" t="s">
        <v>3495</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x14ac:dyDescent="0.25">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3050</v>
      </c>
      <c r="E1172" t="s">
        <v>3489</v>
      </c>
      <c r="F1172" t="s">
        <v>3014</v>
      </c>
      <c r="G1172" s="335" t="s">
        <v>3496</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x14ac:dyDescent="0.25">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3050</v>
      </c>
      <c r="E1173" t="s">
        <v>3490</v>
      </c>
      <c r="F1173" t="s">
        <v>3014</v>
      </c>
      <c r="G1173" s="335" t="s">
        <v>3497</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x14ac:dyDescent="0.25">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3050</v>
      </c>
      <c r="E1174" t="s">
        <v>3491</v>
      </c>
      <c r="F1174" t="s">
        <v>3014</v>
      </c>
      <c r="G1174" s="335" t="s">
        <v>3498</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x14ac:dyDescent="0.25">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3050</v>
      </c>
      <c r="E1175" t="s">
        <v>3492</v>
      </c>
      <c r="F1175" t="s">
        <v>3014</v>
      </c>
      <c r="G1175" s="335" t="s">
        <v>3499</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x14ac:dyDescent="0.25">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3050</v>
      </c>
      <c r="E1176" t="s">
        <v>3493</v>
      </c>
      <c r="F1176" t="s">
        <v>3014</v>
      </c>
      <c r="G1176" s="335" t="s">
        <v>3500</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x14ac:dyDescent="0.25">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3050</v>
      </c>
      <c r="E1177" t="s">
        <v>3494</v>
      </c>
      <c r="F1177" t="s">
        <v>3014</v>
      </c>
      <c r="G1177" s="335" t="s">
        <v>3501</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x14ac:dyDescent="0.25">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3050</v>
      </c>
      <c r="E1178" t="s">
        <v>3611</v>
      </c>
      <c r="F1178" t="s">
        <v>3014</v>
      </c>
      <c r="G1178" s="335" t="s">
        <v>3611</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x14ac:dyDescent="0.25">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3051</v>
      </c>
      <c r="E1179" t="s">
        <v>3488</v>
      </c>
      <c r="F1179" t="s">
        <v>3015</v>
      </c>
      <c r="G1179" s="335" t="s">
        <v>3495</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x14ac:dyDescent="0.25">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3051</v>
      </c>
      <c r="E1180" t="s">
        <v>3489</v>
      </c>
      <c r="F1180" t="s">
        <v>3015</v>
      </c>
      <c r="G1180" s="335" t="s">
        <v>3496</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x14ac:dyDescent="0.25">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3051</v>
      </c>
      <c r="E1181" t="s">
        <v>3490</v>
      </c>
      <c r="F1181" t="s">
        <v>3015</v>
      </c>
      <c r="G1181" s="335" t="s">
        <v>3497</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x14ac:dyDescent="0.25">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3051</v>
      </c>
      <c r="E1182" t="s">
        <v>3491</v>
      </c>
      <c r="F1182" t="s">
        <v>3015</v>
      </c>
      <c r="G1182" s="335" t="s">
        <v>3498</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x14ac:dyDescent="0.25">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3051</v>
      </c>
      <c r="E1183" t="s">
        <v>3492</v>
      </c>
      <c r="F1183" t="s">
        <v>3015</v>
      </c>
      <c r="G1183" s="335" t="s">
        <v>3499</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x14ac:dyDescent="0.25">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3051</v>
      </c>
      <c r="E1184" t="s">
        <v>3493</v>
      </c>
      <c r="F1184" t="s">
        <v>3015</v>
      </c>
      <c r="G1184" s="335" t="s">
        <v>3500</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x14ac:dyDescent="0.25">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3051</v>
      </c>
      <c r="E1185" t="s">
        <v>3494</v>
      </c>
      <c r="F1185" t="s">
        <v>3015</v>
      </c>
      <c r="G1185" s="335" t="s">
        <v>3501</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x14ac:dyDescent="0.25">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3051</v>
      </c>
      <c r="E1186" t="s">
        <v>3611</v>
      </c>
      <c r="F1186" t="s">
        <v>3015</v>
      </c>
      <c r="G1186" s="335" t="s">
        <v>3611</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x14ac:dyDescent="0.25">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3052</v>
      </c>
      <c r="E1187" t="s">
        <v>3488</v>
      </c>
      <c r="F1187" t="s">
        <v>3016</v>
      </c>
      <c r="G1187" s="335" t="s">
        <v>3495</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x14ac:dyDescent="0.25">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3052</v>
      </c>
      <c r="E1188" t="s">
        <v>3489</v>
      </c>
      <c r="F1188" t="s">
        <v>3016</v>
      </c>
      <c r="G1188" s="335" t="s">
        <v>3496</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x14ac:dyDescent="0.25">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3052</v>
      </c>
      <c r="E1189" t="s">
        <v>3490</v>
      </c>
      <c r="F1189" t="s">
        <v>3016</v>
      </c>
      <c r="G1189" s="335" t="s">
        <v>3497</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x14ac:dyDescent="0.25">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3052</v>
      </c>
      <c r="E1190" t="s">
        <v>3491</v>
      </c>
      <c r="F1190" t="s">
        <v>3016</v>
      </c>
      <c r="G1190" s="335" t="s">
        <v>3498</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x14ac:dyDescent="0.25">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3052</v>
      </c>
      <c r="E1191" t="s">
        <v>3492</v>
      </c>
      <c r="F1191" t="s">
        <v>3016</v>
      </c>
      <c r="G1191" s="335" t="s">
        <v>3499</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x14ac:dyDescent="0.25">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3052</v>
      </c>
      <c r="E1192" t="s">
        <v>3493</v>
      </c>
      <c r="F1192" t="s">
        <v>3016</v>
      </c>
      <c r="G1192" s="335" t="s">
        <v>3500</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x14ac:dyDescent="0.25">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3052</v>
      </c>
      <c r="E1193" t="s">
        <v>3494</v>
      </c>
      <c r="F1193" t="s">
        <v>3016</v>
      </c>
      <c r="G1193" s="335" t="s">
        <v>3501</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x14ac:dyDescent="0.25">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3052</v>
      </c>
      <c r="E1194" t="s">
        <v>3611</v>
      </c>
      <c r="F1194" t="s">
        <v>3016</v>
      </c>
      <c r="G1194" s="335" t="s">
        <v>3611</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x14ac:dyDescent="0.25">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3053</v>
      </c>
      <c r="E1195" t="s">
        <v>3488</v>
      </c>
      <c r="F1195" t="s">
        <v>3017</v>
      </c>
      <c r="G1195" s="335" t="s">
        <v>3495</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x14ac:dyDescent="0.25">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3053</v>
      </c>
      <c r="E1196" t="s">
        <v>3489</v>
      </c>
      <c r="F1196" t="s">
        <v>3017</v>
      </c>
      <c r="G1196" s="335" t="s">
        <v>3496</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x14ac:dyDescent="0.25">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3053</v>
      </c>
      <c r="E1197" t="s">
        <v>3490</v>
      </c>
      <c r="F1197" t="s">
        <v>3017</v>
      </c>
      <c r="G1197" s="335" t="s">
        <v>3497</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x14ac:dyDescent="0.25">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3053</v>
      </c>
      <c r="E1198" t="s">
        <v>3491</v>
      </c>
      <c r="F1198" t="s">
        <v>3017</v>
      </c>
      <c r="G1198" s="335" t="s">
        <v>3498</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x14ac:dyDescent="0.25">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3053</v>
      </c>
      <c r="E1199" t="s">
        <v>3492</v>
      </c>
      <c r="F1199" t="s">
        <v>3017</v>
      </c>
      <c r="G1199" s="335" t="s">
        <v>3499</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x14ac:dyDescent="0.25">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3053</v>
      </c>
      <c r="E1200" t="s">
        <v>3493</v>
      </c>
      <c r="F1200" t="s">
        <v>3017</v>
      </c>
      <c r="G1200" s="335" t="s">
        <v>3500</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x14ac:dyDescent="0.25">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3053</v>
      </c>
      <c r="E1201" t="s">
        <v>3494</v>
      </c>
      <c r="F1201" t="s">
        <v>3017</v>
      </c>
      <c r="G1201" s="335" t="s">
        <v>3501</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x14ac:dyDescent="0.25">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3053</v>
      </c>
      <c r="E1202" t="s">
        <v>3611</v>
      </c>
      <c r="F1202" t="s">
        <v>3017</v>
      </c>
      <c r="G1202" s="335" t="s">
        <v>3611</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x14ac:dyDescent="0.25">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3054</v>
      </c>
      <c r="E1203" t="s">
        <v>3488</v>
      </c>
      <c r="F1203" t="s">
        <v>3018</v>
      </c>
      <c r="G1203" s="335" t="s">
        <v>3495</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x14ac:dyDescent="0.25">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3054</v>
      </c>
      <c r="E1204" t="s">
        <v>3489</v>
      </c>
      <c r="F1204" t="s">
        <v>3018</v>
      </c>
      <c r="G1204" s="335" t="s">
        <v>3496</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x14ac:dyDescent="0.25">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3054</v>
      </c>
      <c r="E1205" t="s">
        <v>3490</v>
      </c>
      <c r="F1205" t="s">
        <v>3018</v>
      </c>
      <c r="G1205" s="335" t="s">
        <v>3497</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x14ac:dyDescent="0.25">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3054</v>
      </c>
      <c r="E1206" t="s">
        <v>3491</v>
      </c>
      <c r="F1206" t="s">
        <v>3018</v>
      </c>
      <c r="G1206" s="335" t="s">
        <v>3498</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x14ac:dyDescent="0.25">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3054</v>
      </c>
      <c r="E1207" t="s">
        <v>3492</v>
      </c>
      <c r="F1207" t="s">
        <v>3018</v>
      </c>
      <c r="G1207" s="335" t="s">
        <v>3499</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x14ac:dyDescent="0.25">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3054</v>
      </c>
      <c r="E1208" t="s">
        <v>3493</v>
      </c>
      <c r="F1208" t="s">
        <v>3018</v>
      </c>
      <c r="G1208" s="335" t="s">
        <v>3500</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x14ac:dyDescent="0.25">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3054</v>
      </c>
      <c r="E1209" t="s">
        <v>3494</v>
      </c>
      <c r="F1209" t="s">
        <v>3018</v>
      </c>
      <c r="G1209" s="335" t="s">
        <v>3501</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x14ac:dyDescent="0.25">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3054</v>
      </c>
      <c r="E1210" t="s">
        <v>3611</v>
      </c>
      <c r="F1210" t="s">
        <v>3018</v>
      </c>
      <c r="G1210" s="335" t="s">
        <v>3611</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x14ac:dyDescent="0.25">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3055</v>
      </c>
      <c r="E1211" t="s">
        <v>3488</v>
      </c>
      <c r="F1211" t="s">
        <v>2573</v>
      </c>
      <c r="G1211" s="335" t="s">
        <v>3495</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x14ac:dyDescent="0.25">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3055</v>
      </c>
      <c r="E1212" t="s">
        <v>3489</v>
      </c>
      <c r="F1212" t="s">
        <v>2573</v>
      </c>
      <c r="G1212" s="335" t="s">
        <v>3496</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x14ac:dyDescent="0.25">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3055</v>
      </c>
      <c r="E1213" t="s">
        <v>3490</v>
      </c>
      <c r="F1213" t="s">
        <v>2573</v>
      </c>
      <c r="G1213" s="335" t="s">
        <v>3497</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x14ac:dyDescent="0.25">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3055</v>
      </c>
      <c r="E1214" t="s">
        <v>3491</v>
      </c>
      <c r="F1214" t="s">
        <v>2573</v>
      </c>
      <c r="G1214" s="335" t="s">
        <v>3498</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x14ac:dyDescent="0.25">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3055</v>
      </c>
      <c r="E1215" t="s">
        <v>3492</v>
      </c>
      <c r="F1215" t="s">
        <v>2573</v>
      </c>
      <c r="G1215" s="335" t="s">
        <v>3499</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x14ac:dyDescent="0.25">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3055</v>
      </c>
      <c r="E1216" t="s">
        <v>3493</v>
      </c>
      <c r="F1216" t="s">
        <v>2573</v>
      </c>
      <c r="G1216" s="335" t="s">
        <v>3500</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x14ac:dyDescent="0.25">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3055</v>
      </c>
      <c r="E1217" t="s">
        <v>3494</v>
      </c>
      <c r="F1217" t="s">
        <v>2573</v>
      </c>
      <c r="G1217" s="335" t="s">
        <v>3501</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x14ac:dyDescent="0.25">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3055</v>
      </c>
      <c r="E1218" t="s">
        <v>3611</v>
      </c>
      <c r="F1218" t="s">
        <v>2573</v>
      </c>
      <c r="G1218" s="335" t="s">
        <v>3611</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x14ac:dyDescent="0.25">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3056</v>
      </c>
      <c r="E1219" t="s">
        <v>3488</v>
      </c>
      <c r="F1219" t="s">
        <v>3019</v>
      </c>
      <c r="G1219" s="335" t="s">
        <v>3495</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x14ac:dyDescent="0.25">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3056</v>
      </c>
      <c r="E1220" t="s">
        <v>3489</v>
      </c>
      <c r="F1220" t="s">
        <v>3019</v>
      </c>
      <c r="G1220" s="335" t="s">
        <v>3496</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x14ac:dyDescent="0.25">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3056</v>
      </c>
      <c r="E1221" t="s">
        <v>3490</v>
      </c>
      <c r="F1221" t="s">
        <v>3019</v>
      </c>
      <c r="G1221" s="335" t="s">
        <v>3497</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x14ac:dyDescent="0.25">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3056</v>
      </c>
      <c r="E1222" t="s">
        <v>3491</v>
      </c>
      <c r="F1222" t="s">
        <v>3019</v>
      </c>
      <c r="G1222" s="335" t="s">
        <v>3498</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x14ac:dyDescent="0.25">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3056</v>
      </c>
      <c r="E1223" t="s">
        <v>3492</v>
      </c>
      <c r="F1223" t="s">
        <v>3019</v>
      </c>
      <c r="G1223" s="335" t="s">
        <v>3499</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x14ac:dyDescent="0.25">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3056</v>
      </c>
      <c r="E1224" t="s">
        <v>3493</v>
      </c>
      <c r="F1224" t="s">
        <v>3019</v>
      </c>
      <c r="G1224" s="335" t="s">
        <v>3500</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x14ac:dyDescent="0.25">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3056</v>
      </c>
      <c r="E1225" t="s">
        <v>3494</v>
      </c>
      <c r="F1225" t="s">
        <v>3019</v>
      </c>
      <c r="G1225" s="335" t="s">
        <v>3501</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x14ac:dyDescent="0.25">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3056</v>
      </c>
      <c r="E1226" t="s">
        <v>3611</v>
      </c>
      <c r="F1226" t="s">
        <v>3019</v>
      </c>
      <c r="G1226" s="335" t="s">
        <v>3611</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x14ac:dyDescent="0.25">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3057</v>
      </c>
      <c r="E1227" t="s">
        <v>3488</v>
      </c>
      <c r="F1227" t="s">
        <v>3020</v>
      </c>
      <c r="G1227" s="335" t="s">
        <v>3495</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x14ac:dyDescent="0.25">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3057</v>
      </c>
      <c r="E1228" t="s">
        <v>3489</v>
      </c>
      <c r="F1228" t="s">
        <v>3020</v>
      </c>
      <c r="G1228" s="335" t="s">
        <v>3496</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x14ac:dyDescent="0.25">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3057</v>
      </c>
      <c r="E1229" t="s">
        <v>3490</v>
      </c>
      <c r="F1229" t="s">
        <v>3020</v>
      </c>
      <c r="G1229" s="335" t="s">
        <v>3497</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x14ac:dyDescent="0.25">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3057</v>
      </c>
      <c r="E1230" t="s">
        <v>3491</v>
      </c>
      <c r="F1230" t="s">
        <v>3020</v>
      </c>
      <c r="G1230" s="335" t="s">
        <v>3498</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x14ac:dyDescent="0.25">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3057</v>
      </c>
      <c r="E1231" t="s">
        <v>3492</v>
      </c>
      <c r="F1231" t="s">
        <v>3020</v>
      </c>
      <c r="G1231" s="335" t="s">
        <v>3499</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x14ac:dyDescent="0.25">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3057</v>
      </c>
      <c r="E1232" t="s">
        <v>3493</v>
      </c>
      <c r="F1232" t="s">
        <v>3020</v>
      </c>
      <c r="G1232" s="335" t="s">
        <v>3500</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x14ac:dyDescent="0.25">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3057</v>
      </c>
      <c r="E1233" t="s">
        <v>3494</v>
      </c>
      <c r="F1233" t="s">
        <v>3020</v>
      </c>
      <c r="G1233" s="335" t="s">
        <v>3501</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x14ac:dyDescent="0.25">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3057</v>
      </c>
      <c r="E1234" t="s">
        <v>3611</v>
      </c>
      <c r="F1234" t="s">
        <v>3020</v>
      </c>
      <c r="G1234" s="335" t="s">
        <v>3611</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x14ac:dyDescent="0.25">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3058</v>
      </c>
      <c r="E1235" t="s">
        <v>3488</v>
      </c>
      <c r="F1235" t="s">
        <v>3021</v>
      </c>
      <c r="G1235" s="335" t="s">
        <v>3495</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x14ac:dyDescent="0.25">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3058</v>
      </c>
      <c r="E1236" t="s">
        <v>3489</v>
      </c>
      <c r="F1236" t="s">
        <v>3021</v>
      </c>
      <c r="G1236" s="335" t="s">
        <v>3496</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x14ac:dyDescent="0.25">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3058</v>
      </c>
      <c r="E1237" t="s">
        <v>3490</v>
      </c>
      <c r="F1237" t="s">
        <v>3021</v>
      </c>
      <c r="G1237" s="335" t="s">
        <v>3497</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x14ac:dyDescent="0.25">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3058</v>
      </c>
      <c r="E1238" t="s">
        <v>3491</v>
      </c>
      <c r="F1238" t="s">
        <v>3021</v>
      </c>
      <c r="G1238" s="335" t="s">
        <v>3498</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x14ac:dyDescent="0.25">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3058</v>
      </c>
      <c r="E1239" t="s">
        <v>3492</v>
      </c>
      <c r="F1239" t="s">
        <v>3021</v>
      </c>
      <c r="G1239" s="335" t="s">
        <v>3499</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x14ac:dyDescent="0.25">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3058</v>
      </c>
      <c r="E1240" t="s">
        <v>3493</v>
      </c>
      <c r="F1240" t="s">
        <v>3021</v>
      </c>
      <c r="G1240" s="335" t="s">
        <v>3500</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x14ac:dyDescent="0.25">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3058</v>
      </c>
      <c r="E1241" t="s">
        <v>3494</v>
      </c>
      <c r="F1241" t="s">
        <v>3021</v>
      </c>
      <c r="G1241" s="335" t="s">
        <v>3501</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x14ac:dyDescent="0.25">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3058</v>
      </c>
      <c r="E1242" t="s">
        <v>3611</v>
      </c>
      <c r="F1242" t="s">
        <v>3021</v>
      </c>
      <c r="G1242" s="335" t="s">
        <v>3611</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x14ac:dyDescent="0.25">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3059</v>
      </c>
      <c r="E1243" t="s">
        <v>3488</v>
      </c>
      <c r="F1243" t="s">
        <v>2574</v>
      </c>
      <c r="G1243" s="335" t="s">
        <v>3495</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x14ac:dyDescent="0.25">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3059</v>
      </c>
      <c r="E1244" t="s">
        <v>3489</v>
      </c>
      <c r="F1244" t="s">
        <v>2574</v>
      </c>
      <c r="G1244" s="335" t="s">
        <v>3496</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x14ac:dyDescent="0.25">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3059</v>
      </c>
      <c r="E1245" t="s">
        <v>3490</v>
      </c>
      <c r="F1245" t="s">
        <v>2574</v>
      </c>
      <c r="G1245" s="335" t="s">
        <v>3497</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x14ac:dyDescent="0.25">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3059</v>
      </c>
      <c r="E1246" t="s">
        <v>3491</v>
      </c>
      <c r="F1246" t="s">
        <v>2574</v>
      </c>
      <c r="G1246" s="335" t="s">
        <v>3498</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x14ac:dyDescent="0.25">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3059</v>
      </c>
      <c r="E1247" t="s">
        <v>3492</v>
      </c>
      <c r="F1247" t="s">
        <v>2574</v>
      </c>
      <c r="G1247" s="335" t="s">
        <v>3499</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x14ac:dyDescent="0.25">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3059</v>
      </c>
      <c r="E1248" t="s">
        <v>3493</v>
      </c>
      <c r="F1248" t="s">
        <v>2574</v>
      </c>
      <c r="G1248" s="335" t="s">
        <v>3500</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x14ac:dyDescent="0.25">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3059</v>
      </c>
      <c r="E1249" t="s">
        <v>3494</v>
      </c>
      <c r="F1249" t="s">
        <v>2574</v>
      </c>
      <c r="G1249" s="335" t="s">
        <v>3501</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x14ac:dyDescent="0.25">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3059</v>
      </c>
      <c r="E1250" t="s">
        <v>3611</v>
      </c>
      <c r="F1250" t="s">
        <v>2574</v>
      </c>
      <c r="G1250" s="335" t="s">
        <v>3611</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x14ac:dyDescent="0.25">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3060</v>
      </c>
      <c r="E1251" t="s">
        <v>3488</v>
      </c>
      <c r="F1251" t="s">
        <v>3022</v>
      </c>
      <c r="G1251" s="335" t="s">
        <v>3495</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x14ac:dyDescent="0.25">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3060</v>
      </c>
      <c r="E1252" t="s">
        <v>3489</v>
      </c>
      <c r="F1252" t="s">
        <v>3022</v>
      </c>
      <c r="G1252" s="335" t="s">
        <v>3496</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x14ac:dyDescent="0.25">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3060</v>
      </c>
      <c r="E1253" t="s">
        <v>3490</v>
      </c>
      <c r="F1253" t="s">
        <v>3022</v>
      </c>
      <c r="G1253" s="335" t="s">
        <v>3497</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x14ac:dyDescent="0.25">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3060</v>
      </c>
      <c r="E1254" t="s">
        <v>3491</v>
      </c>
      <c r="F1254" t="s">
        <v>3022</v>
      </c>
      <c r="G1254" s="335" t="s">
        <v>3498</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x14ac:dyDescent="0.25">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3060</v>
      </c>
      <c r="E1255" t="s">
        <v>3492</v>
      </c>
      <c r="F1255" t="s">
        <v>3022</v>
      </c>
      <c r="G1255" s="335" t="s">
        <v>3499</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x14ac:dyDescent="0.25">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3060</v>
      </c>
      <c r="E1256" t="s">
        <v>3493</v>
      </c>
      <c r="F1256" t="s">
        <v>3022</v>
      </c>
      <c r="G1256" s="335" t="s">
        <v>3500</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x14ac:dyDescent="0.25">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3060</v>
      </c>
      <c r="E1257" t="s">
        <v>3494</v>
      </c>
      <c r="F1257" t="s">
        <v>3022</v>
      </c>
      <c r="G1257" s="335" t="s">
        <v>3501</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x14ac:dyDescent="0.25">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3060</v>
      </c>
      <c r="E1258" t="s">
        <v>3611</v>
      </c>
      <c r="F1258" t="s">
        <v>3022</v>
      </c>
      <c r="G1258" s="335" t="s">
        <v>3611</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x14ac:dyDescent="0.25">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3061</v>
      </c>
      <c r="E1259" t="s">
        <v>3488</v>
      </c>
      <c r="F1259" t="s">
        <v>3023</v>
      </c>
      <c r="G1259" s="335" t="s">
        <v>3495</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x14ac:dyDescent="0.25">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3061</v>
      </c>
      <c r="E1260" t="s">
        <v>3489</v>
      </c>
      <c r="F1260" t="s">
        <v>3023</v>
      </c>
      <c r="G1260" s="335" t="s">
        <v>3496</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x14ac:dyDescent="0.25">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3061</v>
      </c>
      <c r="E1261" t="s">
        <v>3490</v>
      </c>
      <c r="F1261" t="s">
        <v>3023</v>
      </c>
      <c r="G1261" s="335" t="s">
        <v>3497</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x14ac:dyDescent="0.25">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3061</v>
      </c>
      <c r="E1262" t="s">
        <v>3491</v>
      </c>
      <c r="F1262" t="s">
        <v>3023</v>
      </c>
      <c r="G1262" s="335" t="s">
        <v>3498</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x14ac:dyDescent="0.25">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3061</v>
      </c>
      <c r="E1263" t="s">
        <v>3492</v>
      </c>
      <c r="F1263" t="s">
        <v>3023</v>
      </c>
      <c r="G1263" s="335" t="s">
        <v>3499</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x14ac:dyDescent="0.25">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3061</v>
      </c>
      <c r="E1264" t="s">
        <v>3493</v>
      </c>
      <c r="F1264" t="s">
        <v>3023</v>
      </c>
      <c r="G1264" s="335" t="s">
        <v>3500</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x14ac:dyDescent="0.25">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3061</v>
      </c>
      <c r="E1265" t="s">
        <v>3494</v>
      </c>
      <c r="F1265" t="s">
        <v>3023</v>
      </c>
      <c r="G1265" s="335" t="s">
        <v>3501</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x14ac:dyDescent="0.25">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3061</v>
      </c>
      <c r="E1266" t="s">
        <v>3611</v>
      </c>
      <c r="F1266" t="s">
        <v>3023</v>
      </c>
      <c r="G1266" s="335" t="s">
        <v>3611</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x14ac:dyDescent="0.25">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3062</v>
      </c>
      <c r="E1267" t="s">
        <v>3488</v>
      </c>
      <c r="F1267" t="s">
        <v>3024</v>
      </c>
      <c r="G1267" s="335" t="s">
        <v>3495</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x14ac:dyDescent="0.25">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3062</v>
      </c>
      <c r="E1268" t="s">
        <v>3489</v>
      </c>
      <c r="F1268" t="s">
        <v>3024</v>
      </c>
      <c r="G1268" s="335" t="s">
        <v>3496</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x14ac:dyDescent="0.25">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3062</v>
      </c>
      <c r="E1269" t="s">
        <v>3490</v>
      </c>
      <c r="F1269" t="s">
        <v>3024</v>
      </c>
      <c r="G1269" s="335" t="s">
        <v>3497</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x14ac:dyDescent="0.25">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3062</v>
      </c>
      <c r="E1270" t="s">
        <v>3491</v>
      </c>
      <c r="F1270" t="s">
        <v>3024</v>
      </c>
      <c r="G1270" s="335" t="s">
        <v>3498</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x14ac:dyDescent="0.25">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3062</v>
      </c>
      <c r="E1271" t="s">
        <v>3492</v>
      </c>
      <c r="F1271" t="s">
        <v>3024</v>
      </c>
      <c r="G1271" s="335" t="s">
        <v>3499</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x14ac:dyDescent="0.25">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3062</v>
      </c>
      <c r="E1272" t="s">
        <v>3493</v>
      </c>
      <c r="F1272" t="s">
        <v>3024</v>
      </c>
      <c r="G1272" s="335" t="s">
        <v>3500</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x14ac:dyDescent="0.25">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3062</v>
      </c>
      <c r="E1273" t="s">
        <v>3494</v>
      </c>
      <c r="F1273" t="s">
        <v>3024</v>
      </c>
      <c r="G1273" s="335" t="s">
        <v>3501</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x14ac:dyDescent="0.25">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3062</v>
      </c>
      <c r="E1274" t="s">
        <v>3611</v>
      </c>
      <c r="F1274" t="s">
        <v>3024</v>
      </c>
      <c r="G1274" s="335" t="s">
        <v>3611</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x14ac:dyDescent="0.25">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3063</v>
      </c>
      <c r="E1275" t="s">
        <v>3488</v>
      </c>
      <c r="F1275" t="s">
        <v>3025</v>
      </c>
      <c r="G1275" s="335" t="s">
        <v>3495</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x14ac:dyDescent="0.25">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3063</v>
      </c>
      <c r="E1276" t="s">
        <v>3489</v>
      </c>
      <c r="F1276" t="s">
        <v>3025</v>
      </c>
      <c r="G1276" s="335" t="s">
        <v>3496</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x14ac:dyDescent="0.25">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3063</v>
      </c>
      <c r="E1277" t="s">
        <v>3490</v>
      </c>
      <c r="F1277" t="s">
        <v>3025</v>
      </c>
      <c r="G1277" s="335" t="s">
        <v>3497</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x14ac:dyDescent="0.25">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3063</v>
      </c>
      <c r="E1278" t="s">
        <v>3491</v>
      </c>
      <c r="F1278" t="s">
        <v>3025</v>
      </c>
      <c r="G1278" s="335" t="s">
        <v>3498</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x14ac:dyDescent="0.25">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3063</v>
      </c>
      <c r="E1279" t="s">
        <v>3492</v>
      </c>
      <c r="F1279" t="s">
        <v>3025</v>
      </c>
      <c r="G1279" s="335" t="s">
        <v>3499</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x14ac:dyDescent="0.25">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3063</v>
      </c>
      <c r="E1280" t="s">
        <v>3493</v>
      </c>
      <c r="F1280" t="s">
        <v>3025</v>
      </c>
      <c r="G1280" s="335" t="s">
        <v>3500</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x14ac:dyDescent="0.25">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3063</v>
      </c>
      <c r="E1281" t="s">
        <v>3494</v>
      </c>
      <c r="F1281" t="s">
        <v>3025</v>
      </c>
      <c r="G1281" s="335" t="s">
        <v>3501</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x14ac:dyDescent="0.25">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3063</v>
      </c>
      <c r="E1282" t="s">
        <v>3611</v>
      </c>
      <c r="F1282" t="s">
        <v>3025</v>
      </c>
      <c r="G1282" s="335" t="s">
        <v>3611</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x14ac:dyDescent="0.25">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3064</v>
      </c>
      <c r="E1283" t="s">
        <v>3488</v>
      </c>
      <c r="F1283" t="s">
        <v>3026</v>
      </c>
      <c r="G1283" s="335" t="s">
        <v>3495</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x14ac:dyDescent="0.25">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3064</v>
      </c>
      <c r="E1284" t="s">
        <v>3489</v>
      </c>
      <c r="F1284" t="s">
        <v>3026</v>
      </c>
      <c r="G1284" s="335" t="s">
        <v>3496</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x14ac:dyDescent="0.25">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3064</v>
      </c>
      <c r="E1285" t="s">
        <v>3490</v>
      </c>
      <c r="F1285" t="s">
        <v>3026</v>
      </c>
      <c r="G1285" s="335" t="s">
        <v>3497</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x14ac:dyDescent="0.25">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3064</v>
      </c>
      <c r="E1286" t="s">
        <v>3491</v>
      </c>
      <c r="F1286" t="s">
        <v>3026</v>
      </c>
      <c r="G1286" s="335" t="s">
        <v>3498</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x14ac:dyDescent="0.25">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3064</v>
      </c>
      <c r="E1287" t="s">
        <v>3492</v>
      </c>
      <c r="F1287" t="s">
        <v>3026</v>
      </c>
      <c r="G1287" s="335" t="s">
        <v>3499</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x14ac:dyDescent="0.25">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3064</v>
      </c>
      <c r="E1288" t="s">
        <v>3493</v>
      </c>
      <c r="F1288" t="s">
        <v>3026</v>
      </c>
      <c r="G1288" s="335" t="s">
        <v>3500</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x14ac:dyDescent="0.25">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3064</v>
      </c>
      <c r="E1289" t="s">
        <v>3494</v>
      </c>
      <c r="F1289" t="s">
        <v>3026</v>
      </c>
      <c r="G1289" s="335" t="s">
        <v>3501</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x14ac:dyDescent="0.25">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3064</v>
      </c>
      <c r="E1290" t="s">
        <v>3611</v>
      </c>
      <c r="F1290" t="s">
        <v>3026</v>
      </c>
      <c r="G1290" s="335" t="s">
        <v>3611</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x14ac:dyDescent="0.25">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3065</v>
      </c>
      <c r="E1291" t="s">
        <v>3488</v>
      </c>
      <c r="F1291" t="s">
        <v>3027</v>
      </c>
      <c r="G1291" s="335" t="s">
        <v>3495</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x14ac:dyDescent="0.25">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3065</v>
      </c>
      <c r="E1292" t="s">
        <v>3489</v>
      </c>
      <c r="F1292" t="s">
        <v>3027</v>
      </c>
      <c r="G1292" s="335" t="s">
        <v>3496</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x14ac:dyDescent="0.25">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3065</v>
      </c>
      <c r="E1293" t="s">
        <v>3490</v>
      </c>
      <c r="F1293" t="s">
        <v>3027</v>
      </c>
      <c r="G1293" s="335" t="s">
        <v>3497</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x14ac:dyDescent="0.25">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3065</v>
      </c>
      <c r="E1294" t="s">
        <v>3491</v>
      </c>
      <c r="F1294" t="s">
        <v>3027</v>
      </c>
      <c r="G1294" s="335" t="s">
        <v>3498</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x14ac:dyDescent="0.25">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3065</v>
      </c>
      <c r="E1295" t="s">
        <v>3492</v>
      </c>
      <c r="F1295" t="s">
        <v>3027</v>
      </c>
      <c r="G1295" s="335" t="s">
        <v>3499</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x14ac:dyDescent="0.25">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3065</v>
      </c>
      <c r="E1296" t="s">
        <v>3493</v>
      </c>
      <c r="F1296" t="s">
        <v>3027</v>
      </c>
      <c r="G1296" s="335" t="s">
        <v>3500</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x14ac:dyDescent="0.25">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3065</v>
      </c>
      <c r="E1297" t="s">
        <v>3494</v>
      </c>
      <c r="F1297" t="s">
        <v>3027</v>
      </c>
      <c r="G1297" s="335" t="s">
        <v>3501</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x14ac:dyDescent="0.25">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3065</v>
      </c>
      <c r="E1298" t="s">
        <v>3611</v>
      </c>
      <c r="F1298" t="s">
        <v>3027</v>
      </c>
      <c r="G1298" s="335" t="s">
        <v>3611</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x14ac:dyDescent="0.25">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3066</v>
      </c>
      <c r="E1299" t="s">
        <v>3488</v>
      </c>
      <c r="F1299" t="s">
        <v>3028</v>
      </c>
      <c r="G1299" s="335" t="s">
        <v>3495</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x14ac:dyDescent="0.25">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3066</v>
      </c>
      <c r="E1300" t="s">
        <v>3489</v>
      </c>
      <c r="F1300" t="s">
        <v>3028</v>
      </c>
      <c r="G1300" s="335" t="s">
        <v>3496</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x14ac:dyDescent="0.25">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3066</v>
      </c>
      <c r="E1301" t="s">
        <v>3490</v>
      </c>
      <c r="F1301" t="s">
        <v>3028</v>
      </c>
      <c r="G1301" s="335" t="s">
        <v>3497</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x14ac:dyDescent="0.25">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3066</v>
      </c>
      <c r="E1302" t="s">
        <v>3491</v>
      </c>
      <c r="F1302" t="s">
        <v>3028</v>
      </c>
      <c r="G1302" s="335" t="s">
        <v>3498</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x14ac:dyDescent="0.25">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3066</v>
      </c>
      <c r="E1303" t="s">
        <v>3492</v>
      </c>
      <c r="F1303" t="s">
        <v>3028</v>
      </c>
      <c r="G1303" s="335" t="s">
        <v>3499</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x14ac:dyDescent="0.25">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3066</v>
      </c>
      <c r="E1304" t="s">
        <v>3493</v>
      </c>
      <c r="F1304" t="s">
        <v>3028</v>
      </c>
      <c r="G1304" s="335" t="s">
        <v>3500</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x14ac:dyDescent="0.25">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3066</v>
      </c>
      <c r="E1305" t="s">
        <v>3494</v>
      </c>
      <c r="F1305" t="s">
        <v>3028</v>
      </c>
      <c r="G1305" s="335" t="s">
        <v>3501</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x14ac:dyDescent="0.25">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3066</v>
      </c>
      <c r="E1306" t="s">
        <v>3611</v>
      </c>
      <c r="F1306" t="s">
        <v>3028</v>
      </c>
      <c r="G1306" s="335" t="s">
        <v>3611</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x14ac:dyDescent="0.25">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3067</v>
      </c>
      <c r="E1307" t="s">
        <v>3488</v>
      </c>
      <c r="F1307" t="s">
        <v>3029</v>
      </c>
      <c r="G1307" s="335" t="s">
        <v>3495</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x14ac:dyDescent="0.25">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3067</v>
      </c>
      <c r="E1308" t="s">
        <v>3489</v>
      </c>
      <c r="F1308" t="s">
        <v>3029</v>
      </c>
      <c r="G1308" s="335" t="s">
        <v>3496</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x14ac:dyDescent="0.25">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3067</v>
      </c>
      <c r="E1309" t="s">
        <v>3490</v>
      </c>
      <c r="F1309" t="s">
        <v>3029</v>
      </c>
      <c r="G1309" s="335" t="s">
        <v>3497</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x14ac:dyDescent="0.25">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3067</v>
      </c>
      <c r="E1310" t="s">
        <v>3491</v>
      </c>
      <c r="F1310" t="s">
        <v>3029</v>
      </c>
      <c r="G1310" s="335" t="s">
        <v>3498</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x14ac:dyDescent="0.25">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3067</v>
      </c>
      <c r="E1311" t="s">
        <v>3492</v>
      </c>
      <c r="F1311" t="s">
        <v>3029</v>
      </c>
      <c r="G1311" s="335" t="s">
        <v>3499</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x14ac:dyDescent="0.25">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3067</v>
      </c>
      <c r="E1312" t="s">
        <v>3493</v>
      </c>
      <c r="F1312" t="s">
        <v>3029</v>
      </c>
      <c r="G1312" s="335" t="s">
        <v>3500</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x14ac:dyDescent="0.25">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3067</v>
      </c>
      <c r="E1313" t="s">
        <v>3494</v>
      </c>
      <c r="F1313" t="s">
        <v>3029</v>
      </c>
      <c r="G1313" s="335" t="s">
        <v>3501</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x14ac:dyDescent="0.25">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3067</v>
      </c>
      <c r="E1314" t="s">
        <v>3611</v>
      </c>
      <c r="F1314" t="s">
        <v>3029</v>
      </c>
      <c r="G1314" s="335" t="s">
        <v>3611</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x14ac:dyDescent="0.25">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3068</v>
      </c>
      <c r="E1315" t="s">
        <v>3488</v>
      </c>
      <c r="F1315" t="s">
        <v>3030</v>
      </c>
      <c r="G1315" s="335" t="s">
        <v>3495</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x14ac:dyDescent="0.25">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3068</v>
      </c>
      <c r="E1316" t="s">
        <v>3489</v>
      </c>
      <c r="F1316" t="s">
        <v>3030</v>
      </c>
      <c r="G1316" s="335" t="s">
        <v>3496</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x14ac:dyDescent="0.25">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3068</v>
      </c>
      <c r="E1317" t="s">
        <v>3490</v>
      </c>
      <c r="F1317" t="s">
        <v>3030</v>
      </c>
      <c r="G1317" s="335" t="s">
        <v>3497</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x14ac:dyDescent="0.25">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3068</v>
      </c>
      <c r="E1318" t="s">
        <v>3491</v>
      </c>
      <c r="F1318" t="s">
        <v>3030</v>
      </c>
      <c r="G1318" s="335" t="s">
        <v>3498</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x14ac:dyDescent="0.25">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3068</v>
      </c>
      <c r="E1319" t="s">
        <v>3492</v>
      </c>
      <c r="F1319" t="s">
        <v>3030</v>
      </c>
      <c r="G1319" s="335" t="s">
        <v>3499</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x14ac:dyDescent="0.25">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3068</v>
      </c>
      <c r="E1320" t="s">
        <v>3493</v>
      </c>
      <c r="F1320" t="s">
        <v>3030</v>
      </c>
      <c r="G1320" s="335" t="s">
        <v>3500</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x14ac:dyDescent="0.25">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3068</v>
      </c>
      <c r="E1321" t="s">
        <v>3494</v>
      </c>
      <c r="F1321" t="s">
        <v>3030</v>
      </c>
      <c r="G1321" s="335" t="s">
        <v>3501</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x14ac:dyDescent="0.25">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3068</v>
      </c>
      <c r="E1322" t="s">
        <v>3611</v>
      </c>
      <c r="F1322" t="s">
        <v>3030</v>
      </c>
      <c r="G1322" s="335" t="s">
        <v>3611</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x14ac:dyDescent="0.25">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3069</v>
      </c>
      <c r="E1323" t="s">
        <v>3488</v>
      </c>
      <c r="F1323" t="s">
        <v>3072</v>
      </c>
      <c r="G1323" s="335" t="s">
        <v>3495</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x14ac:dyDescent="0.25">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3069</v>
      </c>
      <c r="E1324" t="s">
        <v>3489</v>
      </c>
      <c r="F1324" t="s">
        <v>3072</v>
      </c>
      <c r="G1324" s="335" t="s">
        <v>3496</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x14ac:dyDescent="0.25">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3069</v>
      </c>
      <c r="E1325" t="s">
        <v>3490</v>
      </c>
      <c r="F1325" t="s">
        <v>3072</v>
      </c>
      <c r="G1325" s="335" t="s">
        <v>3497</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x14ac:dyDescent="0.25">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3069</v>
      </c>
      <c r="E1326" t="s">
        <v>3491</v>
      </c>
      <c r="F1326" t="s">
        <v>3072</v>
      </c>
      <c r="G1326" s="335" t="s">
        <v>3498</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x14ac:dyDescent="0.25">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3069</v>
      </c>
      <c r="E1327" t="s">
        <v>3492</v>
      </c>
      <c r="F1327" t="s">
        <v>3072</v>
      </c>
      <c r="G1327" s="335" t="s">
        <v>3499</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x14ac:dyDescent="0.25">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3069</v>
      </c>
      <c r="E1328" t="s">
        <v>3493</v>
      </c>
      <c r="F1328" t="s">
        <v>3072</v>
      </c>
      <c r="G1328" s="335" t="s">
        <v>3500</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x14ac:dyDescent="0.25">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3069</v>
      </c>
      <c r="E1329" t="s">
        <v>3494</v>
      </c>
      <c r="F1329" t="s">
        <v>3072</v>
      </c>
      <c r="G1329" s="335" t="s">
        <v>3501</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x14ac:dyDescent="0.25">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3069</v>
      </c>
      <c r="E1330" t="s">
        <v>3611</v>
      </c>
      <c r="F1330" t="s">
        <v>3072</v>
      </c>
      <c r="G1330" s="335" t="s">
        <v>3611</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x14ac:dyDescent="0.25">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3070</v>
      </c>
      <c r="E1331" t="s">
        <v>3488</v>
      </c>
      <c r="F1331" t="s">
        <v>3031</v>
      </c>
      <c r="G1331" s="335" t="s">
        <v>3495</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x14ac:dyDescent="0.25">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3070</v>
      </c>
      <c r="E1332" t="s">
        <v>3489</v>
      </c>
      <c r="F1332" t="s">
        <v>3031</v>
      </c>
      <c r="G1332" s="335" t="s">
        <v>3496</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x14ac:dyDescent="0.25">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3070</v>
      </c>
      <c r="E1333" t="s">
        <v>3490</v>
      </c>
      <c r="F1333" t="s">
        <v>3031</v>
      </c>
      <c r="G1333" s="335" t="s">
        <v>3497</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x14ac:dyDescent="0.25">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3070</v>
      </c>
      <c r="E1334" t="s">
        <v>3491</v>
      </c>
      <c r="F1334" t="s">
        <v>3031</v>
      </c>
      <c r="G1334" s="335" t="s">
        <v>3498</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x14ac:dyDescent="0.25">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3070</v>
      </c>
      <c r="E1335" t="s">
        <v>3492</v>
      </c>
      <c r="F1335" t="s">
        <v>3031</v>
      </c>
      <c r="G1335" s="335" t="s">
        <v>3499</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x14ac:dyDescent="0.25">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3070</v>
      </c>
      <c r="E1336" t="s">
        <v>3493</v>
      </c>
      <c r="F1336" t="s">
        <v>3031</v>
      </c>
      <c r="G1336" s="335" t="s">
        <v>3500</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x14ac:dyDescent="0.25">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3070</v>
      </c>
      <c r="E1337" t="s">
        <v>3494</v>
      </c>
      <c r="F1337" t="s">
        <v>3031</v>
      </c>
      <c r="G1337" s="335" t="s">
        <v>3501</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x14ac:dyDescent="0.25">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3070</v>
      </c>
      <c r="E1338" t="s">
        <v>3611</v>
      </c>
      <c r="F1338" t="s">
        <v>3031</v>
      </c>
      <c r="G1338" s="335" t="s">
        <v>3611</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x14ac:dyDescent="0.25">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3930</v>
      </c>
    </row>
    <row r="1340" spans="1:19" s="237" customFormat="1" x14ac:dyDescent="0.25">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3046</v>
      </c>
      <c r="E1340" s="335" t="s">
        <v>2397</v>
      </c>
      <c r="F1340" t="s">
        <v>3071</v>
      </c>
      <c r="G1340" s="335" t="s">
        <v>2403</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3931</v>
      </c>
    </row>
    <row r="1341" spans="1:19" s="237" customFormat="1" x14ac:dyDescent="0.25">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3046</v>
      </c>
      <c r="E1341" s="335" t="s">
        <v>2398</v>
      </c>
      <c r="F1341" t="s">
        <v>3071</v>
      </c>
      <c r="G1341" s="335" t="s">
        <v>2406</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x14ac:dyDescent="0.25">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3046</v>
      </c>
      <c r="E1342" s="335" t="s">
        <v>2399</v>
      </c>
      <c r="F1342" t="s">
        <v>3071</v>
      </c>
      <c r="G1342" s="335" t="s">
        <v>2407</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x14ac:dyDescent="0.25">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3046</v>
      </c>
      <c r="E1343" s="335" t="s">
        <v>2400</v>
      </c>
      <c r="F1343" t="s">
        <v>3071</v>
      </c>
      <c r="G1343" s="335" t="s">
        <v>2404</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x14ac:dyDescent="0.25">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3046</v>
      </c>
      <c r="E1344" s="335" t="s">
        <v>2401</v>
      </c>
      <c r="F1344" t="s">
        <v>3071</v>
      </c>
      <c r="G1344" s="335" t="s">
        <v>2405</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x14ac:dyDescent="0.25">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3046</v>
      </c>
      <c r="E1345" s="335" t="s">
        <v>2402</v>
      </c>
      <c r="F1345" t="s">
        <v>3071</v>
      </c>
      <c r="G1345" s="335" t="s">
        <v>2408</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x14ac:dyDescent="0.25">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3046</v>
      </c>
      <c r="E1346" s="335" t="s">
        <v>2700</v>
      </c>
      <c r="F1346" t="s">
        <v>3071</v>
      </c>
      <c r="G1346" s="335" t="s">
        <v>2703</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x14ac:dyDescent="0.25">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3046</v>
      </c>
      <c r="E1347" s="335" t="s">
        <v>2701</v>
      </c>
      <c r="F1347" t="s">
        <v>3071</v>
      </c>
      <c r="G1347" s="335" t="s">
        <v>2705</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x14ac:dyDescent="0.25">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3046</v>
      </c>
      <c r="E1348" s="335" t="s">
        <v>2702</v>
      </c>
      <c r="F1348" t="s">
        <v>3071</v>
      </c>
      <c r="G1348" s="335" t="s">
        <v>2706</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x14ac:dyDescent="0.25">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3046</v>
      </c>
      <c r="E1349" s="335" t="s">
        <v>2699</v>
      </c>
      <c r="F1349" t="s">
        <v>3071</v>
      </c>
      <c r="G1349" s="335" t="s">
        <v>2704</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x14ac:dyDescent="0.25">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3047</v>
      </c>
      <c r="E1350" s="335" t="s">
        <v>2397</v>
      </c>
      <c r="F1350" t="s">
        <v>2753</v>
      </c>
      <c r="G1350" s="335" t="s">
        <v>2403</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x14ac:dyDescent="0.25">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3047</v>
      </c>
      <c r="E1351" s="335" t="s">
        <v>2398</v>
      </c>
      <c r="F1351" t="s">
        <v>2753</v>
      </c>
      <c r="G1351" s="335" t="s">
        <v>2406</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x14ac:dyDescent="0.25">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3047</v>
      </c>
      <c r="E1352" s="335" t="s">
        <v>2399</v>
      </c>
      <c r="F1352" t="s">
        <v>2753</v>
      </c>
      <c r="G1352" s="335" t="s">
        <v>2407</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x14ac:dyDescent="0.25">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3047</v>
      </c>
      <c r="E1353" s="335" t="s">
        <v>2400</v>
      </c>
      <c r="F1353" t="s">
        <v>2753</v>
      </c>
      <c r="G1353" s="335" t="s">
        <v>2404</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x14ac:dyDescent="0.25">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3047</v>
      </c>
      <c r="E1354" s="335" t="s">
        <v>2401</v>
      </c>
      <c r="F1354" t="s">
        <v>2753</v>
      </c>
      <c r="G1354" s="335" t="s">
        <v>2405</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x14ac:dyDescent="0.25">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3047</v>
      </c>
      <c r="E1355" s="335" t="s">
        <v>2402</v>
      </c>
      <c r="F1355" t="s">
        <v>2753</v>
      </c>
      <c r="G1355" s="335" t="s">
        <v>2408</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x14ac:dyDescent="0.25">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3047</v>
      </c>
      <c r="E1356" s="335" t="s">
        <v>2700</v>
      </c>
      <c r="F1356" t="s">
        <v>2753</v>
      </c>
      <c r="G1356" s="335" t="s">
        <v>2703</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x14ac:dyDescent="0.25">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3047</v>
      </c>
      <c r="E1357" s="335" t="s">
        <v>2701</v>
      </c>
      <c r="F1357" t="s">
        <v>2753</v>
      </c>
      <c r="G1357" s="335" t="s">
        <v>2705</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x14ac:dyDescent="0.25">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3047</v>
      </c>
      <c r="E1358" s="335" t="s">
        <v>2702</v>
      </c>
      <c r="F1358" t="s">
        <v>2753</v>
      </c>
      <c r="G1358" s="335" t="s">
        <v>2706</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x14ac:dyDescent="0.25">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3047</v>
      </c>
      <c r="E1359" s="335" t="s">
        <v>2699</v>
      </c>
      <c r="F1359" t="s">
        <v>2753</v>
      </c>
      <c r="G1359" s="335" t="s">
        <v>2704</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x14ac:dyDescent="0.25">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3048</v>
      </c>
      <c r="E1360" s="335" t="s">
        <v>2397</v>
      </c>
      <c r="F1360" t="s">
        <v>3012</v>
      </c>
      <c r="G1360" s="335" t="s">
        <v>2403</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x14ac:dyDescent="0.25">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3048</v>
      </c>
      <c r="E1361" s="335" t="s">
        <v>2398</v>
      </c>
      <c r="F1361" t="s">
        <v>3012</v>
      </c>
      <c r="G1361" s="335" t="s">
        <v>2406</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x14ac:dyDescent="0.25">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3048</v>
      </c>
      <c r="E1362" s="335" t="s">
        <v>2399</v>
      </c>
      <c r="F1362" t="s">
        <v>3012</v>
      </c>
      <c r="G1362" s="335" t="s">
        <v>2407</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x14ac:dyDescent="0.25">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3048</v>
      </c>
      <c r="E1363" s="335" t="s">
        <v>2400</v>
      </c>
      <c r="F1363" t="s">
        <v>3012</v>
      </c>
      <c r="G1363" s="335" t="s">
        <v>2404</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x14ac:dyDescent="0.25">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3048</v>
      </c>
      <c r="E1364" s="335" t="s">
        <v>2401</v>
      </c>
      <c r="F1364" t="s">
        <v>3012</v>
      </c>
      <c r="G1364" s="335" t="s">
        <v>2405</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x14ac:dyDescent="0.25">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3048</v>
      </c>
      <c r="E1365" s="335" t="s">
        <v>2402</v>
      </c>
      <c r="F1365" t="s">
        <v>3012</v>
      </c>
      <c r="G1365" s="335" t="s">
        <v>2408</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x14ac:dyDescent="0.25">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3048</v>
      </c>
      <c r="E1366" s="335" t="s">
        <v>2700</v>
      </c>
      <c r="F1366" t="s">
        <v>3012</v>
      </c>
      <c r="G1366" s="335" t="s">
        <v>2703</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x14ac:dyDescent="0.25">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3048</v>
      </c>
      <c r="E1367" s="335" t="s">
        <v>2701</v>
      </c>
      <c r="F1367" t="s">
        <v>3012</v>
      </c>
      <c r="G1367" s="335" t="s">
        <v>2705</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x14ac:dyDescent="0.25">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3048</v>
      </c>
      <c r="E1368" s="335" t="s">
        <v>2702</v>
      </c>
      <c r="F1368" t="s">
        <v>3012</v>
      </c>
      <c r="G1368" s="335" t="s">
        <v>2706</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x14ac:dyDescent="0.25">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3048</v>
      </c>
      <c r="E1369" s="335" t="s">
        <v>2699</v>
      </c>
      <c r="F1369" t="s">
        <v>3012</v>
      </c>
      <c r="G1369" s="335" t="s">
        <v>2704</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x14ac:dyDescent="0.25">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3049</v>
      </c>
      <c r="E1370" s="335" t="s">
        <v>2397</v>
      </c>
      <c r="F1370" t="s">
        <v>3013</v>
      </c>
      <c r="G1370" s="335" t="s">
        <v>2403</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x14ac:dyDescent="0.25">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3049</v>
      </c>
      <c r="E1371" s="335" t="s">
        <v>2398</v>
      </c>
      <c r="F1371" t="s">
        <v>3013</v>
      </c>
      <c r="G1371" s="335" t="s">
        <v>2406</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x14ac:dyDescent="0.25">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3049</v>
      </c>
      <c r="E1372" s="335" t="s">
        <v>2399</v>
      </c>
      <c r="F1372" t="s">
        <v>3013</v>
      </c>
      <c r="G1372" s="335" t="s">
        <v>2407</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x14ac:dyDescent="0.25">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3049</v>
      </c>
      <c r="E1373" s="335" t="s">
        <v>2400</v>
      </c>
      <c r="F1373" t="s">
        <v>3013</v>
      </c>
      <c r="G1373" s="335" t="s">
        <v>2404</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x14ac:dyDescent="0.25">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3049</v>
      </c>
      <c r="E1374" s="335" t="s">
        <v>2401</v>
      </c>
      <c r="F1374" t="s">
        <v>3013</v>
      </c>
      <c r="G1374" s="335" t="s">
        <v>2405</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x14ac:dyDescent="0.25">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3049</v>
      </c>
      <c r="E1375" s="335" t="s">
        <v>2402</v>
      </c>
      <c r="F1375" t="s">
        <v>3013</v>
      </c>
      <c r="G1375" s="335" t="s">
        <v>2408</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x14ac:dyDescent="0.25">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3049</v>
      </c>
      <c r="E1376" s="335" t="s">
        <v>2700</v>
      </c>
      <c r="F1376" t="s">
        <v>3013</v>
      </c>
      <c r="G1376" s="335" t="s">
        <v>2703</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x14ac:dyDescent="0.25">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3049</v>
      </c>
      <c r="E1377" s="335" t="s">
        <v>2701</v>
      </c>
      <c r="F1377" t="s">
        <v>3013</v>
      </c>
      <c r="G1377" s="335" t="s">
        <v>2705</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x14ac:dyDescent="0.25">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3049</v>
      </c>
      <c r="E1378" s="335" t="s">
        <v>2702</v>
      </c>
      <c r="F1378" t="s">
        <v>3013</v>
      </c>
      <c r="G1378" s="335" t="s">
        <v>2706</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x14ac:dyDescent="0.25">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3049</v>
      </c>
      <c r="E1379" s="335" t="s">
        <v>2699</v>
      </c>
      <c r="F1379" t="s">
        <v>3013</v>
      </c>
      <c r="G1379" s="335" t="s">
        <v>2704</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x14ac:dyDescent="0.25">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3050</v>
      </c>
      <c r="E1380" s="335" t="s">
        <v>2397</v>
      </c>
      <c r="F1380" t="s">
        <v>3014</v>
      </c>
      <c r="G1380" s="335" t="s">
        <v>2403</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x14ac:dyDescent="0.25">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3050</v>
      </c>
      <c r="E1381" s="335" t="s">
        <v>2398</v>
      </c>
      <c r="F1381" t="s">
        <v>3014</v>
      </c>
      <c r="G1381" s="335" t="s">
        <v>2406</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x14ac:dyDescent="0.25">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3050</v>
      </c>
      <c r="E1382" s="335" t="s">
        <v>2399</v>
      </c>
      <c r="F1382" t="s">
        <v>3014</v>
      </c>
      <c r="G1382" s="335" t="s">
        <v>2407</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x14ac:dyDescent="0.25">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3050</v>
      </c>
      <c r="E1383" s="335" t="s">
        <v>2400</v>
      </c>
      <c r="F1383" t="s">
        <v>3014</v>
      </c>
      <c r="G1383" s="335" t="s">
        <v>2404</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x14ac:dyDescent="0.25">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3050</v>
      </c>
      <c r="E1384" s="335" t="s">
        <v>2401</v>
      </c>
      <c r="F1384" t="s">
        <v>3014</v>
      </c>
      <c r="G1384" s="335" t="s">
        <v>2405</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x14ac:dyDescent="0.25">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3050</v>
      </c>
      <c r="E1385" s="335" t="s">
        <v>2402</v>
      </c>
      <c r="F1385" t="s">
        <v>3014</v>
      </c>
      <c r="G1385" s="335" t="s">
        <v>2408</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x14ac:dyDescent="0.25">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3050</v>
      </c>
      <c r="E1386" s="335" t="s">
        <v>2700</v>
      </c>
      <c r="F1386" t="s">
        <v>3014</v>
      </c>
      <c r="G1386" s="335" t="s">
        <v>2703</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x14ac:dyDescent="0.25">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3050</v>
      </c>
      <c r="E1387" s="335" t="s">
        <v>2701</v>
      </c>
      <c r="F1387" t="s">
        <v>3014</v>
      </c>
      <c r="G1387" s="335" t="s">
        <v>2705</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x14ac:dyDescent="0.25">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3050</v>
      </c>
      <c r="E1388" s="335" t="s">
        <v>2702</v>
      </c>
      <c r="F1388" t="s">
        <v>3014</v>
      </c>
      <c r="G1388" s="335" t="s">
        <v>2706</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x14ac:dyDescent="0.25">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3050</v>
      </c>
      <c r="E1389" s="335" t="s">
        <v>2699</v>
      </c>
      <c r="F1389" t="s">
        <v>3014</v>
      </c>
      <c r="G1389" s="335" t="s">
        <v>2704</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x14ac:dyDescent="0.25">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3051</v>
      </c>
      <c r="E1390" s="335" t="s">
        <v>2397</v>
      </c>
      <c r="F1390" t="s">
        <v>3015</v>
      </c>
      <c r="G1390" s="335" t="s">
        <v>2403</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x14ac:dyDescent="0.25">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3051</v>
      </c>
      <c r="E1391" s="335" t="s">
        <v>2398</v>
      </c>
      <c r="F1391" t="s">
        <v>3015</v>
      </c>
      <c r="G1391" s="335" t="s">
        <v>2406</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x14ac:dyDescent="0.25">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3051</v>
      </c>
      <c r="E1392" s="335" t="s">
        <v>2399</v>
      </c>
      <c r="F1392" t="s">
        <v>3015</v>
      </c>
      <c r="G1392" s="335" t="s">
        <v>2407</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x14ac:dyDescent="0.25">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3051</v>
      </c>
      <c r="E1393" s="335" t="s">
        <v>2400</v>
      </c>
      <c r="F1393" t="s">
        <v>3015</v>
      </c>
      <c r="G1393" s="335" t="s">
        <v>2404</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x14ac:dyDescent="0.25">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3051</v>
      </c>
      <c r="E1394" s="335" t="s">
        <v>2401</v>
      </c>
      <c r="F1394" t="s">
        <v>3015</v>
      </c>
      <c r="G1394" s="335" t="s">
        <v>2405</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x14ac:dyDescent="0.25">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3051</v>
      </c>
      <c r="E1395" s="335" t="s">
        <v>2402</v>
      </c>
      <c r="F1395" t="s">
        <v>3015</v>
      </c>
      <c r="G1395" s="335" t="s">
        <v>2408</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x14ac:dyDescent="0.25">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3051</v>
      </c>
      <c r="E1396" s="335" t="s">
        <v>2700</v>
      </c>
      <c r="F1396" t="s">
        <v>3015</v>
      </c>
      <c r="G1396" s="335" t="s">
        <v>2703</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x14ac:dyDescent="0.25">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3051</v>
      </c>
      <c r="E1397" s="335" t="s">
        <v>2701</v>
      </c>
      <c r="F1397" t="s">
        <v>3015</v>
      </c>
      <c r="G1397" s="335" t="s">
        <v>2705</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x14ac:dyDescent="0.25">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3051</v>
      </c>
      <c r="E1398" s="335" t="s">
        <v>2702</v>
      </c>
      <c r="F1398" t="s">
        <v>3015</v>
      </c>
      <c r="G1398" s="335" t="s">
        <v>2706</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x14ac:dyDescent="0.25">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3051</v>
      </c>
      <c r="E1399" s="335" t="s">
        <v>2699</v>
      </c>
      <c r="F1399" t="s">
        <v>3015</v>
      </c>
      <c r="G1399" s="335" t="s">
        <v>2704</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x14ac:dyDescent="0.25">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3052</v>
      </c>
      <c r="E1400" s="335" t="s">
        <v>2397</v>
      </c>
      <c r="F1400" t="s">
        <v>3016</v>
      </c>
      <c r="G1400" s="335" t="s">
        <v>2403</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x14ac:dyDescent="0.25">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3052</v>
      </c>
      <c r="E1401" s="335" t="s">
        <v>2398</v>
      </c>
      <c r="F1401" t="s">
        <v>3016</v>
      </c>
      <c r="G1401" s="335" t="s">
        <v>2406</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x14ac:dyDescent="0.25">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3052</v>
      </c>
      <c r="E1402" s="335" t="s">
        <v>2399</v>
      </c>
      <c r="F1402" t="s">
        <v>3016</v>
      </c>
      <c r="G1402" s="335" t="s">
        <v>2407</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x14ac:dyDescent="0.25">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3052</v>
      </c>
      <c r="E1403" s="335" t="s">
        <v>2400</v>
      </c>
      <c r="F1403" t="s">
        <v>3016</v>
      </c>
      <c r="G1403" s="335" t="s">
        <v>2404</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x14ac:dyDescent="0.25">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3052</v>
      </c>
      <c r="E1404" s="335" t="s">
        <v>2401</v>
      </c>
      <c r="F1404" t="s">
        <v>3016</v>
      </c>
      <c r="G1404" s="335" t="s">
        <v>2405</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x14ac:dyDescent="0.25">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3052</v>
      </c>
      <c r="E1405" s="335" t="s">
        <v>2402</v>
      </c>
      <c r="F1405" t="s">
        <v>3016</v>
      </c>
      <c r="G1405" s="335" t="s">
        <v>2408</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x14ac:dyDescent="0.25">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3052</v>
      </c>
      <c r="E1406" s="335" t="s">
        <v>2700</v>
      </c>
      <c r="F1406" t="s">
        <v>3016</v>
      </c>
      <c r="G1406" s="335" t="s">
        <v>2703</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x14ac:dyDescent="0.25">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3052</v>
      </c>
      <c r="E1407" s="335" t="s">
        <v>2701</v>
      </c>
      <c r="F1407" t="s">
        <v>3016</v>
      </c>
      <c r="G1407" s="335" t="s">
        <v>2705</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x14ac:dyDescent="0.25">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3052</v>
      </c>
      <c r="E1408" s="335" t="s">
        <v>2702</v>
      </c>
      <c r="F1408" t="s">
        <v>3016</v>
      </c>
      <c r="G1408" s="335" t="s">
        <v>2706</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x14ac:dyDescent="0.25">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3052</v>
      </c>
      <c r="E1409" s="335" t="s">
        <v>2699</v>
      </c>
      <c r="F1409" t="s">
        <v>3016</v>
      </c>
      <c r="G1409" s="335" t="s">
        <v>2704</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x14ac:dyDescent="0.25">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3053</v>
      </c>
      <c r="E1410" s="335" t="s">
        <v>2397</v>
      </c>
      <c r="F1410" t="s">
        <v>3017</v>
      </c>
      <c r="G1410" s="335" t="s">
        <v>2403</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x14ac:dyDescent="0.25">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3053</v>
      </c>
      <c r="E1411" s="335" t="s">
        <v>2398</v>
      </c>
      <c r="F1411" t="s">
        <v>3017</v>
      </c>
      <c r="G1411" s="335" t="s">
        <v>2406</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x14ac:dyDescent="0.25">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3053</v>
      </c>
      <c r="E1412" s="335" t="s">
        <v>2399</v>
      </c>
      <c r="F1412" t="s">
        <v>3017</v>
      </c>
      <c r="G1412" s="335" t="s">
        <v>2407</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x14ac:dyDescent="0.25">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3053</v>
      </c>
      <c r="E1413" s="335" t="s">
        <v>2400</v>
      </c>
      <c r="F1413" t="s">
        <v>3017</v>
      </c>
      <c r="G1413" s="335" t="s">
        <v>2404</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x14ac:dyDescent="0.25">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3053</v>
      </c>
      <c r="E1414" s="335" t="s">
        <v>2401</v>
      </c>
      <c r="F1414" t="s">
        <v>3017</v>
      </c>
      <c r="G1414" s="335" t="s">
        <v>2405</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x14ac:dyDescent="0.25">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3053</v>
      </c>
      <c r="E1415" s="335" t="s">
        <v>2402</v>
      </c>
      <c r="F1415" t="s">
        <v>3017</v>
      </c>
      <c r="G1415" s="335" t="s">
        <v>2408</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x14ac:dyDescent="0.25">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3053</v>
      </c>
      <c r="E1416" s="335" t="s">
        <v>2700</v>
      </c>
      <c r="F1416" t="s">
        <v>3017</v>
      </c>
      <c r="G1416" s="335" t="s">
        <v>2703</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x14ac:dyDescent="0.25">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3053</v>
      </c>
      <c r="E1417" s="335" t="s">
        <v>2701</v>
      </c>
      <c r="F1417" t="s">
        <v>3017</v>
      </c>
      <c r="G1417" s="335" t="s">
        <v>2705</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x14ac:dyDescent="0.25">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3053</v>
      </c>
      <c r="E1418" s="335" t="s">
        <v>2702</v>
      </c>
      <c r="F1418" t="s">
        <v>3017</v>
      </c>
      <c r="G1418" s="335" t="s">
        <v>2706</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x14ac:dyDescent="0.25">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3053</v>
      </c>
      <c r="E1419" s="335" t="s">
        <v>2699</v>
      </c>
      <c r="F1419" t="s">
        <v>3017</v>
      </c>
      <c r="G1419" s="335" t="s">
        <v>2704</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x14ac:dyDescent="0.25">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3054</v>
      </c>
      <c r="E1420" s="335" t="s">
        <v>2397</v>
      </c>
      <c r="F1420" t="s">
        <v>3018</v>
      </c>
      <c r="G1420" s="335" t="s">
        <v>2403</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x14ac:dyDescent="0.25">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3054</v>
      </c>
      <c r="E1421" s="335" t="s">
        <v>2398</v>
      </c>
      <c r="F1421" t="s">
        <v>3018</v>
      </c>
      <c r="G1421" s="335" t="s">
        <v>2406</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x14ac:dyDescent="0.25">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3054</v>
      </c>
      <c r="E1422" s="335" t="s">
        <v>2399</v>
      </c>
      <c r="F1422" t="s">
        <v>3018</v>
      </c>
      <c r="G1422" s="335" t="s">
        <v>2407</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x14ac:dyDescent="0.25">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3054</v>
      </c>
      <c r="E1423" s="335" t="s">
        <v>2400</v>
      </c>
      <c r="F1423" t="s">
        <v>3018</v>
      </c>
      <c r="G1423" s="335" t="s">
        <v>2404</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x14ac:dyDescent="0.25">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3054</v>
      </c>
      <c r="E1424" s="335" t="s">
        <v>2401</v>
      </c>
      <c r="F1424" t="s">
        <v>3018</v>
      </c>
      <c r="G1424" s="335" t="s">
        <v>2405</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x14ac:dyDescent="0.25">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3054</v>
      </c>
      <c r="E1425" s="335" t="s">
        <v>2402</v>
      </c>
      <c r="F1425" t="s">
        <v>3018</v>
      </c>
      <c r="G1425" s="335" t="s">
        <v>2408</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x14ac:dyDescent="0.25">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3054</v>
      </c>
      <c r="E1426" s="335" t="s">
        <v>2700</v>
      </c>
      <c r="F1426" t="s">
        <v>3018</v>
      </c>
      <c r="G1426" s="335" t="s">
        <v>2703</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x14ac:dyDescent="0.25">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3054</v>
      </c>
      <c r="E1427" s="335" t="s">
        <v>2701</v>
      </c>
      <c r="F1427" t="s">
        <v>3018</v>
      </c>
      <c r="G1427" s="335" t="s">
        <v>2705</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x14ac:dyDescent="0.25">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3054</v>
      </c>
      <c r="E1428" s="335" t="s">
        <v>2702</v>
      </c>
      <c r="F1428" t="s">
        <v>3018</v>
      </c>
      <c r="G1428" s="335" t="s">
        <v>2706</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x14ac:dyDescent="0.25">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3054</v>
      </c>
      <c r="E1429" s="335" t="s">
        <v>2699</v>
      </c>
      <c r="F1429" t="s">
        <v>3018</v>
      </c>
      <c r="G1429" s="335" t="s">
        <v>2704</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x14ac:dyDescent="0.25">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3055</v>
      </c>
      <c r="E1430" s="335" t="s">
        <v>2397</v>
      </c>
      <c r="F1430" t="s">
        <v>2573</v>
      </c>
      <c r="G1430" s="335" t="s">
        <v>2403</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x14ac:dyDescent="0.25">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3055</v>
      </c>
      <c r="E1431" s="335" t="s">
        <v>2398</v>
      </c>
      <c r="F1431" t="s">
        <v>2573</v>
      </c>
      <c r="G1431" s="335" t="s">
        <v>2406</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x14ac:dyDescent="0.25">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3055</v>
      </c>
      <c r="E1432" s="335" t="s">
        <v>2399</v>
      </c>
      <c r="F1432" t="s">
        <v>2573</v>
      </c>
      <c r="G1432" s="335" t="s">
        <v>2407</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x14ac:dyDescent="0.25">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3055</v>
      </c>
      <c r="E1433" s="335" t="s">
        <v>2400</v>
      </c>
      <c r="F1433" t="s">
        <v>2573</v>
      </c>
      <c r="G1433" s="335" t="s">
        <v>2404</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x14ac:dyDescent="0.25">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3055</v>
      </c>
      <c r="E1434" s="335" t="s">
        <v>2401</v>
      </c>
      <c r="F1434" t="s">
        <v>2573</v>
      </c>
      <c r="G1434" s="335" t="s">
        <v>2405</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x14ac:dyDescent="0.25">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3055</v>
      </c>
      <c r="E1435" s="335" t="s">
        <v>2402</v>
      </c>
      <c r="F1435" t="s">
        <v>2573</v>
      </c>
      <c r="G1435" s="335" t="s">
        <v>2408</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x14ac:dyDescent="0.25">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3055</v>
      </c>
      <c r="E1436" s="335" t="s">
        <v>2700</v>
      </c>
      <c r="F1436" t="s">
        <v>2573</v>
      </c>
      <c r="G1436" s="335" t="s">
        <v>2703</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x14ac:dyDescent="0.25">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3055</v>
      </c>
      <c r="E1437" s="335" t="s">
        <v>2701</v>
      </c>
      <c r="F1437" t="s">
        <v>2573</v>
      </c>
      <c r="G1437" s="335" t="s">
        <v>2705</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x14ac:dyDescent="0.25">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3055</v>
      </c>
      <c r="E1438" s="335" t="s">
        <v>2702</v>
      </c>
      <c r="F1438" t="s">
        <v>2573</v>
      </c>
      <c r="G1438" s="335" t="s">
        <v>2706</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x14ac:dyDescent="0.25">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3055</v>
      </c>
      <c r="E1439" s="335" t="s">
        <v>2699</v>
      </c>
      <c r="F1439" t="s">
        <v>2573</v>
      </c>
      <c r="G1439" s="335" t="s">
        <v>2704</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x14ac:dyDescent="0.25">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3056</v>
      </c>
      <c r="E1440" s="335" t="s">
        <v>2397</v>
      </c>
      <c r="F1440" t="s">
        <v>3019</v>
      </c>
      <c r="G1440" s="335" t="s">
        <v>2403</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x14ac:dyDescent="0.25">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3056</v>
      </c>
      <c r="E1441" s="335" t="s">
        <v>2398</v>
      </c>
      <c r="F1441" t="s">
        <v>3019</v>
      </c>
      <c r="G1441" s="335" t="s">
        <v>2406</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x14ac:dyDescent="0.25">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3056</v>
      </c>
      <c r="E1442" s="335" t="s">
        <v>2399</v>
      </c>
      <c r="F1442" t="s">
        <v>3019</v>
      </c>
      <c r="G1442" s="335" t="s">
        <v>2407</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x14ac:dyDescent="0.25">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3056</v>
      </c>
      <c r="E1443" s="335" t="s">
        <v>2400</v>
      </c>
      <c r="F1443" t="s">
        <v>3019</v>
      </c>
      <c r="G1443" s="335" t="s">
        <v>2404</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x14ac:dyDescent="0.25">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3056</v>
      </c>
      <c r="E1444" s="335" t="s">
        <v>2401</v>
      </c>
      <c r="F1444" t="s">
        <v>3019</v>
      </c>
      <c r="G1444" s="335" t="s">
        <v>2405</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x14ac:dyDescent="0.25">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3056</v>
      </c>
      <c r="E1445" s="335" t="s">
        <v>2402</v>
      </c>
      <c r="F1445" t="s">
        <v>3019</v>
      </c>
      <c r="G1445" s="335" t="s">
        <v>2408</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x14ac:dyDescent="0.25">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3056</v>
      </c>
      <c r="E1446" s="335" t="s">
        <v>2700</v>
      </c>
      <c r="F1446" t="s">
        <v>3019</v>
      </c>
      <c r="G1446" s="335" t="s">
        <v>2703</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x14ac:dyDescent="0.25">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3056</v>
      </c>
      <c r="E1447" s="335" t="s">
        <v>2701</v>
      </c>
      <c r="F1447" t="s">
        <v>3019</v>
      </c>
      <c r="G1447" s="335" t="s">
        <v>2705</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x14ac:dyDescent="0.25">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3056</v>
      </c>
      <c r="E1448" s="335" t="s">
        <v>2702</v>
      </c>
      <c r="F1448" t="s">
        <v>3019</v>
      </c>
      <c r="G1448" s="335" t="s">
        <v>2706</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x14ac:dyDescent="0.25">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3056</v>
      </c>
      <c r="E1449" s="335" t="s">
        <v>2699</v>
      </c>
      <c r="F1449" t="s">
        <v>3019</v>
      </c>
      <c r="G1449" s="335" t="s">
        <v>2704</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x14ac:dyDescent="0.25">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3057</v>
      </c>
      <c r="E1450" s="335" t="s">
        <v>2397</v>
      </c>
      <c r="F1450" t="s">
        <v>3020</v>
      </c>
      <c r="G1450" s="335" t="s">
        <v>2403</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x14ac:dyDescent="0.25">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3057</v>
      </c>
      <c r="E1451" s="335" t="s">
        <v>2398</v>
      </c>
      <c r="F1451" t="s">
        <v>3020</v>
      </c>
      <c r="G1451" s="335" t="s">
        <v>2406</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x14ac:dyDescent="0.25">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3057</v>
      </c>
      <c r="E1452" s="335" t="s">
        <v>2399</v>
      </c>
      <c r="F1452" t="s">
        <v>3020</v>
      </c>
      <c r="G1452" s="335" t="s">
        <v>2407</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x14ac:dyDescent="0.25">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3057</v>
      </c>
      <c r="E1453" s="335" t="s">
        <v>2400</v>
      </c>
      <c r="F1453" t="s">
        <v>3020</v>
      </c>
      <c r="G1453" s="335" t="s">
        <v>2404</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x14ac:dyDescent="0.25">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3057</v>
      </c>
      <c r="E1454" s="335" t="s">
        <v>2401</v>
      </c>
      <c r="F1454" t="s">
        <v>3020</v>
      </c>
      <c r="G1454" s="335" t="s">
        <v>2405</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x14ac:dyDescent="0.25">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3057</v>
      </c>
      <c r="E1455" s="335" t="s">
        <v>2402</v>
      </c>
      <c r="F1455" t="s">
        <v>3020</v>
      </c>
      <c r="G1455" s="335" t="s">
        <v>2408</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x14ac:dyDescent="0.25">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3057</v>
      </c>
      <c r="E1456" s="335" t="s">
        <v>2700</v>
      </c>
      <c r="F1456" t="s">
        <v>3020</v>
      </c>
      <c r="G1456" s="335" t="s">
        <v>2703</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x14ac:dyDescent="0.25">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3057</v>
      </c>
      <c r="E1457" s="335" t="s">
        <v>2701</v>
      </c>
      <c r="F1457" t="s">
        <v>3020</v>
      </c>
      <c r="G1457" s="335" t="s">
        <v>2705</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x14ac:dyDescent="0.25">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3057</v>
      </c>
      <c r="E1458" s="335" t="s">
        <v>2702</v>
      </c>
      <c r="F1458" t="s">
        <v>3020</v>
      </c>
      <c r="G1458" s="335" t="s">
        <v>2706</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x14ac:dyDescent="0.25">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3057</v>
      </c>
      <c r="E1459" s="335" t="s">
        <v>2699</v>
      </c>
      <c r="F1459" t="s">
        <v>3020</v>
      </c>
      <c r="G1459" s="335" t="s">
        <v>2704</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x14ac:dyDescent="0.25">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3058</v>
      </c>
      <c r="E1460" s="335" t="s">
        <v>2397</v>
      </c>
      <c r="F1460" t="s">
        <v>3021</v>
      </c>
      <c r="G1460" s="335" t="s">
        <v>2403</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x14ac:dyDescent="0.25">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3058</v>
      </c>
      <c r="E1461" s="335" t="s">
        <v>2398</v>
      </c>
      <c r="F1461" t="s">
        <v>3021</v>
      </c>
      <c r="G1461" s="335" t="s">
        <v>2406</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x14ac:dyDescent="0.25">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3058</v>
      </c>
      <c r="E1462" s="335" t="s">
        <v>2399</v>
      </c>
      <c r="F1462" t="s">
        <v>3021</v>
      </c>
      <c r="G1462" s="335" t="s">
        <v>2407</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x14ac:dyDescent="0.25">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3058</v>
      </c>
      <c r="E1463" s="335" t="s">
        <v>2400</v>
      </c>
      <c r="F1463" t="s">
        <v>3021</v>
      </c>
      <c r="G1463" s="335" t="s">
        <v>2404</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x14ac:dyDescent="0.25">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3058</v>
      </c>
      <c r="E1464" s="335" t="s">
        <v>2401</v>
      </c>
      <c r="F1464" t="s">
        <v>3021</v>
      </c>
      <c r="G1464" s="335" t="s">
        <v>2405</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x14ac:dyDescent="0.25">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3058</v>
      </c>
      <c r="E1465" s="335" t="s">
        <v>2402</v>
      </c>
      <c r="F1465" t="s">
        <v>3021</v>
      </c>
      <c r="G1465" s="335" t="s">
        <v>2408</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x14ac:dyDescent="0.25">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3058</v>
      </c>
      <c r="E1466" s="335" t="s">
        <v>2700</v>
      </c>
      <c r="F1466" t="s">
        <v>3021</v>
      </c>
      <c r="G1466" s="335" t="s">
        <v>2703</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x14ac:dyDescent="0.25">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3058</v>
      </c>
      <c r="E1467" s="335" t="s">
        <v>2701</v>
      </c>
      <c r="F1467" t="s">
        <v>3021</v>
      </c>
      <c r="G1467" s="335" t="s">
        <v>2705</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x14ac:dyDescent="0.25">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3058</v>
      </c>
      <c r="E1468" s="335" t="s">
        <v>2702</v>
      </c>
      <c r="F1468" t="s">
        <v>3021</v>
      </c>
      <c r="G1468" s="335" t="s">
        <v>2706</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x14ac:dyDescent="0.25">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3058</v>
      </c>
      <c r="E1469" s="335" t="s">
        <v>2699</v>
      </c>
      <c r="F1469" t="s">
        <v>3021</v>
      </c>
      <c r="G1469" s="335" t="s">
        <v>2704</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x14ac:dyDescent="0.25">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3059</v>
      </c>
      <c r="E1470" s="335" t="s">
        <v>2397</v>
      </c>
      <c r="F1470" t="s">
        <v>2574</v>
      </c>
      <c r="G1470" s="335" t="s">
        <v>2403</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x14ac:dyDescent="0.25">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3059</v>
      </c>
      <c r="E1471" s="335" t="s">
        <v>2398</v>
      </c>
      <c r="F1471" t="s">
        <v>2574</v>
      </c>
      <c r="G1471" s="335" t="s">
        <v>2406</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x14ac:dyDescent="0.25">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3059</v>
      </c>
      <c r="E1472" s="335" t="s">
        <v>2399</v>
      </c>
      <c r="F1472" t="s">
        <v>2574</v>
      </c>
      <c r="G1472" s="335" t="s">
        <v>2407</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x14ac:dyDescent="0.25">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3059</v>
      </c>
      <c r="E1473" s="335" t="s">
        <v>2400</v>
      </c>
      <c r="F1473" t="s">
        <v>2574</v>
      </c>
      <c r="G1473" s="335" t="s">
        <v>2404</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x14ac:dyDescent="0.25">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3059</v>
      </c>
      <c r="E1474" s="335" t="s">
        <v>2401</v>
      </c>
      <c r="F1474" t="s">
        <v>2574</v>
      </c>
      <c r="G1474" s="335" t="s">
        <v>2405</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x14ac:dyDescent="0.25">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3059</v>
      </c>
      <c r="E1475" s="335" t="s">
        <v>2402</v>
      </c>
      <c r="F1475" t="s">
        <v>2574</v>
      </c>
      <c r="G1475" s="335" t="s">
        <v>2408</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x14ac:dyDescent="0.25">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3059</v>
      </c>
      <c r="E1476" s="335" t="s">
        <v>2700</v>
      </c>
      <c r="F1476" t="s">
        <v>2574</v>
      </c>
      <c r="G1476" s="335" t="s">
        <v>2703</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x14ac:dyDescent="0.25">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3059</v>
      </c>
      <c r="E1477" s="335" t="s">
        <v>2701</v>
      </c>
      <c r="F1477" t="s">
        <v>2574</v>
      </c>
      <c r="G1477" s="335" t="s">
        <v>2705</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x14ac:dyDescent="0.25">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3059</v>
      </c>
      <c r="E1478" s="335" t="s">
        <v>2702</v>
      </c>
      <c r="F1478" t="s">
        <v>2574</v>
      </c>
      <c r="G1478" s="335" t="s">
        <v>2706</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x14ac:dyDescent="0.25">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3059</v>
      </c>
      <c r="E1479" s="335" t="s">
        <v>2699</v>
      </c>
      <c r="F1479" t="s">
        <v>2574</v>
      </c>
      <c r="G1479" s="335" t="s">
        <v>2704</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x14ac:dyDescent="0.25">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3060</v>
      </c>
      <c r="E1480" s="335" t="s">
        <v>2397</v>
      </c>
      <c r="F1480" t="s">
        <v>3022</v>
      </c>
      <c r="G1480" s="335" t="s">
        <v>2403</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x14ac:dyDescent="0.25">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3060</v>
      </c>
      <c r="E1481" s="335" t="s">
        <v>2398</v>
      </c>
      <c r="F1481" t="s">
        <v>3022</v>
      </c>
      <c r="G1481" s="335" t="s">
        <v>2406</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x14ac:dyDescent="0.25">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3060</v>
      </c>
      <c r="E1482" s="335" t="s">
        <v>2399</v>
      </c>
      <c r="F1482" t="s">
        <v>3022</v>
      </c>
      <c r="G1482" s="335" t="s">
        <v>2407</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x14ac:dyDescent="0.25">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3060</v>
      </c>
      <c r="E1483" s="335" t="s">
        <v>2400</v>
      </c>
      <c r="F1483" t="s">
        <v>3022</v>
      </c>
      <c r="G1483" s="335" t="s">
        <v>2404</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x14ac:dyDescent="0.25">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3060</v>
      </c>
      <c r="E1484" s="335" t="s">
        <v>2401</v>
      </c>
      <c r="F1484" t="s">
        <v>3022</v>
      </c>
      <c r="G1484" s="335" t="s">
        <v>2405</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x14ac:dyDescent="0.25">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3060</v>
      </c>
      <c r="E1485" s="335" t="s">
        <v>2402</v>
      </c>
      <c r="F1485" t="s">
        <v>3022</v>
      </c>
      <c r="G1485" s="335" t="s">
        <v>2408</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x14ac:dyDescent="0.25">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3060</v>
      </c>
      <c r="E1486" s="335" t="s">
        <v>2700</v>
      </c>
      <c r="F1486" t="s">
        <v>3022</v>
      </c>
      <c r="G1486" s="335" t="s">
        <v>2703</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x14ac:dyDescent="0.25">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3060</v>
      </c>
      <c r="E1487" s="335" t="s">
        <v>2701</v>
      </c>
      <c r="F1487" t="s">
        <v>3022</v>
      </c>
      <c r="G1487" s="335" t="s">
        <v>2705</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x14ac:dyDescent="0.25">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3060</v>
      </c>
      <c r="E1488" s="335" t="s">
        <v>2702</v>
      </c>
      <c r="F1488" t="s">
        <v>3022</v>
      </c>
      <c r="G1488" s="335" t="s">
        <v>2706</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x14ac:dyDescent="0.25">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3060</v>
      </c>
      <c r="E1489" s="335" t="s">
        <v>2699</v>
      </c>
      <c r="F1489" t="s">
        <v>3022</v>
      </c>
      <c r="G1489" s="335" t="s">
        <v>2704</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x14ac:dyDescent="0.25">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3061</v>
      </c>
      <c r="E1490" s="335" t="s">
        <v>2397</v>
      </c>
      <c r="F1490" t="s">
        <v>3023</v>
      </c>
      <c r="G1490" s="335" t="s">
        <v>2403</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x14ac:dyDescent="0.25">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3061</v>
      </c>
      <c r="E1491" s="335" t="s">
        <v>2398</v>
      </c>
      <c r="F1491" t="s">
        <v>3023</v>
      </c>
      <c r="G1491" s="335" t="s">
        <v>2406</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x14ac:dyDescent="0.25">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3061</v>
      </c>
      <c r="E1492" s="335" t="s">
        <v>2399</v>
      </c>
      <c r="F1492" t="s">
        <v>3023</v>
      </c>
      <c r="G1492" s="335" t="s">
        <v>2407</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x14ac:dyDescent="0.25">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3061</v>
      </c>
      <c r="E1493" s="335" t="s">
        <v>2400</v>
      </c>
      <c r="F1493" t="s">
        <v>3023</v>
      </c>
      <c r="G1493" s="335" t="s">
        <v>2404</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x14ac:dyDescent="0.25">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3061</v>
      </c>
      <c r="E1494" s="335" t="s">
        <v>2401</v>
      </c>
      <c r="F1494" t="s">
        <v>3023</v>
      </c>
      <c r="G1494" s="335" t="s">
        <v>2405</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x14ac:dyDescent="0.25">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3061</v>
      </c>
      <c r="E1495" s="335" t="s">
        <v>2402</v>
      </c>
      <c r="F1495" t="s">
        <v>3023</v>
      </c>
      <c r="G1495" s="335" t="s">
        <v>2408</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x14ac:dyDescent="0.25">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3061</v>
      </c>
      <c r="E1496" s="335" t="s">
        <v>2700</v>
      </c>
      <c r="F1496" t="s">
        <v>3023</v>
      </c>
      <c r="G1496" s="335" t="s">
        <v>2703</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x14ac:dyDescent="0.25">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3061</v>
      </c>
      <c r="E1497" s="335" t="s">
        <v>2701</v>
      </c>
      <c r="F1497" t="s">
        <v>3023</v>
      </c>
      <c r="G1497" s="335" t="s">
        <v>2705</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x14ac:dyDescent="0.25">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3061</v>
      </c>
      <c r="E1498" s="335" t="s">
        <v>2702</v>
      </c>
      <c r="F1498" t="s">
        <v>3023</v>
      </c>
      <c r="G1498" s="335" t="s">
        <v>2706</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x14ac:dyDescent="0.25">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3061</v>
      </c>
      <c r="E1499" s="335" t="s">
        <v>2699</v>
      </c>
      <c r="F1499" t="s">
        <v>3023</v>
      </c>
      <c r="G1499" s="335" t="s">
        <v>2704</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x14ac:dyDescent="0.25">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3062</v>
      </c>
      <c r="E1500" s="335" t="s">
        <v>2397</v>
      </c>
      <c r="F1500" t="s">
        <v>3024</v>
      </c>
      <c r="G1500" s="335" t="s">
        <v>2403</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x14ac:dyDescent="0.25">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3062</v>
      </c>
      <c r="E1501" s="335" t="s">
        <v>2398</v>
      </c>
      <c r="F1501" t="s">
        <v>3024</v>
      </c>
      <c r="G1501" s="335" t="s">
        <v>2406</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x14ac:dyDescent="0.25">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3062</v>
      </c>
      <c r="E1502" s="335" t="s">
        <v>2399</v>
      </c>
      <c r="F1502" t="s">
        <v>3024</v>
      </c>
      <c r="G1502" s="335" t="s">
        <v>2407</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x14ac:dyDescent="0.25">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3062</v>
      </c>
      <c r="E1503" s="335" t="s">
        <v>2400</v>
      </c>
      <c r="F1503" t="s">
        <v>3024</v>
      </c>
      <c r="G1503" s="335" t="s">
        <v>2404</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x14ac:dyDescent="0.25">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3062</v>
      </c>
      <c r="E1504" s="335" t="s">
        <v>2401</v>
      </c>
      <c r="F1504" t="s">
        <v>3024</v>
      </c>
      <c r="G1504" s="335" t="s">
        <v>2405</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x14ac:dyDescent="0.25">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3062</v>
      </c>
      <c r="E1505" s="335" t="s">
        <v>2402</v>
      </c>
      <c r="F1505" t="s">
        <v>3024</v>
      </c>
      <c r="G1505" s="335" t="s">
        <v>2408</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x14ac:dyDescent="0.25">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3062</v>
      </c>
      <c r="E1506" s="335" t="s">
        <v>2700</v>
      </c>
      <c r="F1506" t="s">
        <v>3024</v>
      </c>
      <c r="G1506" s="335" t="s">
        <v>2703</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x14ac:dyDescent="0.25">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3062</v>
      </c>
      <c r="E1507" s="335" t="s">
        <v>2701</v>
      </c>
      <c r="F1507" t="s">
        <v>3024</v>
      </c>
      <c r="G1507" s="335" t="s">
        <v>2705</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x14ac:dyDescent="0.25">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3062</v>
      </c>
      <c r="E1508" s="335" t="s">
        <v>2702</v>
      </c>
      <c r="F1508" t="s">
        <v>3024</v>
      </c>
      <c r="G1508" s="335" t="s">
        <v>2706</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x14ac:dyDescent="0.25">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3062</v>
      </c>
      <c r="E1509" s="335" t="s">
        <v>2699</v>
      </c>
      <c r="F1509" t="s">
        <v>3024</v>
      </c>
      <c r="G1509" s="335" t="s">
        <v>2704</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x14ac:dyDescent="0.25">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3063</v>
      </c>
      <c r="E1510" s="335" t="s">
        <v>2397</v>
      </c>
      <c r="F1510" t="s">
        <v>3025</v>
      </c>
      <c r="G1510" s="335" t="s">
        <v>2403</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x14ac:dyDescent="0.25">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3063</v>
      </c>
      <c r="E1511" s="335" t="s">
        <v>2398</v>
      </c>
      <c r="F1511" t="s">
        <v>3025</v>
      </c>
      <c r="G1511" s="335" t="s">
        <v>2406</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x14ac:dyDescent="0.25">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3063</v>
      </c>
      <c r="E1512" s="335" t="s">
        <v>2399</v>
      </c>
      <c r="F1512" t="s">
        <v>3025</v>
      </c>
      <c r="G1512" s="335" t="s">
        <v>2407</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x14ac:dyDescent="0.25">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3063</v>
      </c>
      <c r="E1513" s="335" t="s">
        <v>2400</v>
      </c>
      <c r="F1513" t="s">
        <v>3025</v>
      </c>
      <c r="G1513" s="335" t="s">
        <v>2404</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x14ac:dyDescent="0.25">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3063</v>
      </c>
      <c r="E1514" s="335" t="s">
        <v>2401</v>
      </c>
      <c r="F1514" t="s">
        <v>3025</v>
      </c>
      <c r="G1514" s="335" t="s">
        <v>2405</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x14ac:dyDescent="0.25">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3063</v>
      </c>
      <c r="E1515" s="335" t="s">
        <v>2402</v>
      </c>
      <c r="F1515" t="s">
        <v>3025</v>
      </c>
      <c r="G1515" s="335" t="s">
        <v>2408</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x14ac:dyDescent="0.25">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3063</v>
      </c>
      <c r="E1516" s="335" t="s">
        <v>2700</v>
      </c>
      <c r="F1516" t="s">
        <v>3025</v>
      </c>
      <c r="G1516" s="335" t="s">
        <v>2703</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x14ac:dyDescent="0.25">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3063</v>
      </c>
      <c r="E1517" s="335" t="s">
        <v>2701</v>
      </c>
      <c r="F1517" t="s">
        <v>3025</v>
      </c>
      <c r="G1517" s="335" t="s">
        <v>2705</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x14ac:dyDescent="0.25">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3063</v>
      </c>
      <c r="E1518" s="335" t="s">
        <v>2702</v>
      </c>
      <c r="F1518" t="s">
        <v>3025</v>
      </c>
      <c r="G1518" s="335" t="s">
        <v>2706</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x14ac:dyDescent="0.25">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3063</v>
      </c>
      <c r="E1519" s="335" t="s">
        <v>2699</v>
      </c>
      <c r="F1519" t="s">
        <v>3025</v>
      </c>
      <c r="G1519" s="335" t="s">
        <v>2704</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x14ac:dyDescent="0.25">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3064</v>
      </c>
      <c r="E1520" s="335" t="s">
        <v>2397</v>
      </c>
      <c r="F1520" t="s">
        <v>3026</v>
      </c>
      <c r="G1520" s="335" t="s">
        <v>2403</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x14ac:dyDescent="0.25">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3064</v>
      </c>
      <c r="E1521" s="335" t="s">
        <v>2398</v>
      </c>
      <c r="F1521" t="s">
        <v>3026</v>
      </c>
      <c r="G1521" s="335" t="s">
        <v>2406</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x14ac:dyDescent="0.25">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3064</v>
      </c>
      <c r="E1522" s="335" t="s">
        <v>2399</v>
      </c>
      <c r="F1522" t="s">
        <v>3026</v>
      </c>
      <c r="G1522" s="335" t="s">
        <v>2407</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x14ac:dyDescent="0.25">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3064</v>
      </c>
      <c r="E1523" s="335" t="s">
        <v>2400</v>
      </c>
      <c r="F1523" t="s">
        <v>3026</v>
      </c>
      <c r="G1523" s="335" t="s">
        <v>2404</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x14ac:dyDescent="0.25">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3064</v>
      </c>
      <c r="E1524" s="335" t="s">
        <v>2401</v>
      </c>
      <c r="F1524" t="s">
        <v>3026</v>
      </c>
      <c r="G1524" s="335" t="s">
        <v>2405</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x14ac:dyDescent="0.25">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3064</v>
      </c>
      <c r="E1525" s="335" t="s">
        <v>2402</v>
      </c>
      <c r="F1525" t="s">
        <v>3026</v>
      </c>
      <c r="G1525" s="335" t="s">
        <v>2408</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x14ac:dyDescent="0.25">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3064</v>
      </c>
      <c r="E1526" s="335" t="s">
        <v>2700</v>
      </c>
      <c r="F1526" t="s">
        <v>3026</v>
      </c>
      <c r="G1526" s="335" t="s">
        <v>2703</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x14ac:dyDescent="0.25">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3064</v>
      </c>
      <c r="E1527" s="335" t="s">
        <v>2701</v>
      </c>
      <c r="F1527" t="s">
        <v>3026</v>
      </c>
      <c r="G1527" s="335" t="s">
        <v>2705</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x14ac:dyDescent="0.25">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3064</v>
      </c>
      <c r="E1528" s="335" t="s">
        <v>2702</v>
      </c>
      <c r="F1528" t="s">
        <v>3026</v>
      </c>
      <c r="G1528" s="335" t="s">
        <v>2706</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x14ac:dyDescent="0.25">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3064</v>
      </c>
      <c r="E1529" s="335" t="s">
        <v>2699</v>
      </c>
      <c r="F1529" t="s">
        <v>3026</v>
      </c>
      <c r="G1529" s="335" t="s">
        <v>2704</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x14ac:dyDescent="0.25">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3065</v>
      </c>
      <c r="E1530" s="335" t="s">
        <v>2397</v>
      </c>
      <c r="F1530" t="s">
        <v>3027</v>
      </c>
      <c r="G1530" s="335" t="s">
        <v>2403</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x14ac:dyDescent="0.25">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3065</v>
      </c>
      <c r="E1531" s="335" t="s">
        <v>2398</v>
      </c>
      <c r="F1531" t="s">
        <v>3027</v>
      </c>
      <c r="G1531" s="335" t="s">
        <v>2406</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x14ac:dyDescent="0.25">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3065</v>
      </c>
      <c r="E1532" s="335" t="s">
        <v>2399</v>
      </c>
      <c r="F1532" t="s">
        <v>3027</v>
      </c>
      <c r="G1532" s="335" t="s">
        <v>2407</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x14ac:dyDescent="0.25">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3065</v>
      </c>
      <c r="E1533" s="335" t="s">
        <v>2400</v>
      </c>
      <c r="F1533" t="s">
        <v>3027</v>
      </c>
      <c r="G1533" s="335" t="s">
        <v>2404</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x14ac:dyDescent="0.25">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3065</v>
      </c>
      <c r="E1534" s="335" t="s">
        <v>2401</v>
      </c>
      <c r="F1534" t="s">
        <v>3027</v>
      </c>
      <c r="G1534" s="335" t="s">
        <v>2405</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x14ac:dyDescent="0.25">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3065</v>
      </c>
      <c r="E1535" s="335" t="s">
        <v>2402</v>
      </c>
      <c r="F1535" t="s">
        <v>3027</v>
      </c>
      <c r="G1535" s="335" t="s">
        <v>2408</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x14ac:dyDescent="0.25">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3065</v>
      </c>
      <c r="E1536" s="335" t="s">
        <v>2700</v>
      </c>
      <c r="F1536" t="s">
        <v>3027</v>
      </c>
      <c r="G1536" s="335" t="s">
        <v>2703</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x14ac:dyDescent="0.25">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3065</v>
      </c>
      <c r="E1537" s="335" t="s">
        <v>2701</v>
      </c>
      <c r="F1537" t="s">
        <v>3027</v>
      </c>
      <c r="G1537" s="335" t="s">
        <v>2705</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x14ac:dyDescent="0.25">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3065</v>
      </c>
      <c r="E1538" s="335" t="s">
        <v>2702</v>
      </c>
      <c r="F1538" t="s">
        <v>3027</v>
      </c>
      <c r="G1538" s="335" t="s">
        <v>2706</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x14ac:dyDescent="0.25">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3065</v>
      </c>
      <c r="E1539" s="335" t="s">
        <v>2699</v>
      </c>
      <c r="F1539" t="s">
        <v>3027</v>
      </c>
      <c r="G1539" s="335" t="s">
        <v>2704</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x14ac:dyDescent="0.25">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3066</v>
      </c>
      <c r="E1540" s="335" t="s">
        <v>2397</v>
      </c>
      <c r="F1540" t="s">
        <v>3028</v>
      </c>
      <c r="G1540" s="335" t="s">
        <v>2403</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x14ac:dyDescent="0.25">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3066</v>
      </c>
      <c r="E1541" s="335" t="s">
        <v>2398</v>
      </c>
      <c r="F1541" t="s">
        <v>3028</v>
      </c>
      <c r="G1541" s="335" t="s">
        <v>2406</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x14ac:dyDescent="0.25">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3066</v>
      </c>
      <c r="E1542" s="335" t="s">
        <v>2399</v>
      </c>
      <c r="F1542" t="s">
        <v>3028</v>
      </c>
      <c r="G1542" s="335" t="s">
        <v>2407</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x14ac:dyDescent="0.25">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3066</v>
      </c>
      <c r="E1543" s="335" t="s">
        <v>2400</v>
      </c>
      <c r="F1543" t="s">
        <v>3028</v>
      </c>
      <c r="G1543" s="335" t="s">
        <v>2404</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x14ac:dyDescent="0.25">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3066</v>
      </c>
      <c r="E1544" s="335" t="s">
        <v>2401</v>
      </c>
      <c r="F1544" t="s">
        <v>3028</v>
      </c>
      <c r="G1544" s="335" t="s">
        <v>2405</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x14ac:dyDescent="0.25">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3066</v>
      </c>
      <c r="E1545" s="335" t="s">
        <v>2402</v>
      </c>
      <c r="F1545" t="s">
        <v>3028</v>
      </c>
      <c r="G1545" s="335" t="s">
        <v>2408</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x14ac:dyDescent="0.25">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3066</v>
      </c>
      <c r="E1546" s="335" t="s">
        <v>2700</v>
      </c>
      <c r="F1546" t="s">
        <v>3028</v>
      </c>
      <c r="G1546" s="335" t="s">
        <v>2703</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x14ac:dyDescent="0.25">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3066</v>
      </c>
      <c r="E1547" s="335" t="s">
        <v>2701</v>
      </c>
      <c r="F1547" t="s">
        <v>3028</v>
      </c>
      <c r="G1547" s="335" t="s">
        <v>2705</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x14ac:dyDescent="0.25">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3066</v>
      </c>
      <c r="E1548" s="335" t="s">
        <v>2702</v>
      </c>
      <c r="F1548" t="s">
        <v>3028</v>
      </c>
      <c r="G1548" s="335" t="s">
        <v>2706</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x14ac:dyDescent="0.25">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3066</v>
      </c>
      <c r="E1549" s="335" t="s">
        <v>2699</v>
      </c>
      <c r="F1549" t="s">
        <v>3028</v>
      </c>
      <c r="G1549" s="335" t="s">
        <v>2704</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x14ac:dyDescent="0.25">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3067</v>
      </c>
      <c r="E1550" s="335" t="s">
        <v>2397</v>
      </c>
      <c r="F1550" t="s">
        <v>3029</v>
      </c>
      <c r="G1550" s="335" t="s">
        <v>2403</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x14ac:dyDescent="0.25">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3067</v>
      </c>
      <c r="E1551" s="335" t="s">
        <v>2398</v>
      </c>
      <c r="F1551" t="s">
        <v>3029</v>
      </c>
      <c r="G1551" s="335" t="s">
        <v>2406</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x14ac:dyDescent="0.25">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3067</v>
      </c>
      <c r="E1552" s="335" t="s">
        <v>2399</v>
      </c>
      <c r="F1552" t="s">
        <v>3029</v>
      </c>
      <c r="G1552" s="335" t="s">
        <v>2407</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x14ac:dyDescent="0.25">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3067</v>
      </c>
      <c r="E1553" s="335" t="s">
        <v>2400</v>
      </c>
      <c r="F1553" t="s">
        <v>3029</v>
      </c>
      <c r="G1553" s="335" t="s">
        <v>2404</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x14ac:dyDescent="0.25">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3067</v>
      </c>
      <c r="E1554" s="335" t="s">
        <v>2401</v>
      </c>
      <c r="F1554" t="s">
        <v>3029</v>
      </c>
      <c r="G1554" s="335" t="s">
        <v>2405</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x14ac:dyDescent="0.25">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3067</v>
      </c>
      <c r="E1555" s="335" t="s">
        <v>2402</v>
      </c>
      <c r="F1555" t="s">
        <v>3029</v>
      </c>
      <c r="G1555" s="335" t="s">
        <v>2408</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x14ac:dyDescent="0.25">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3067</v>
      </c>
      <c r="E1556" s="335" t="s">
        <v>2700</v>
      </c>
      <c r="F1556" t="s">
        <v>3029</v>
      </c>
      <c r="G1556" s="335" t="s">
        <v>2703</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x14ac:dyDescent="0.25">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3067</v>
      </c>
      <c r="E1557" s="335" t="s">
        <v>2701</v>
      </c>
      <c r="F1557" t="s">
        <v>3029</v>
      </c>
      <c r="G1557" s="335" t="s">
        <v>2705</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x14ac:dyDescent="0.25">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3067</v>
      </c>
      <c r="E1558" s="335" t="s">
        <v>2702</v>
      </c>
      <c r="F1558" t="s">
        <v>3029</v>
      </c>
      <c r="G1558" s="335" t="s">
        <v>2706</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x14ac:dyDescent="0.25">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3067</v>
      </c>
      <c r="E1559" s="335" t="s">
        <v>2699</v>
      </c>
      <c r="F1559" t="s">
        <v>3029</v>
      </c>
      <c r="G1559" s="335" t="s">
        <v>2704</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x14ac:dyDescent="0.25">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3068</v>
      </c>
      <c r="E1560" s="335" t="s">
        <v>2397</v>
      </c>
      <c r="F1560" t="s">
        <v>3030</v>
      </c>
      <c r="G1560" s="335" t="s">
        <v>2403</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x14ac:dyDescent="0.25">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3068</v>
      </c>
      <c r="E1561" s="335" t="s">
        <v>2398</v>
      </c>
      <c r="F1561" t="s">
        <v>3030</v>
      </c>
      <c r="G1561" s="335" t="s">
        <v>2406</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x14ac:dyDescent="0.25">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3068</v>
      </c>
      <c r="E1562" s="335" t="s">
        <v>2399</v>
      </c>
      <c r="F1562" t="s">
        <v>3030</v>
      </c>
      <c r="G1562" s="335" t="s">
        <v>2407</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x14ac:dyDescent="0.25">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3068</v>
      </c>
      <c r="E1563" s="335" t="s">
        <v>2400</v>
      </c>
      <c r="F1563" t="s">
        <v>3030</v>
      </c>
      <c r="G1563" s="335" t="s">
        <v>2404</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x14ac:dyDescent="0.25">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3068</v>
      </c>
      <c r="E1564" s="335" t="s">
        <v>2401</v>
      </c>
      <c r="F1564" t="s">
        <v>3030</v>
      </c>
      <c r="G1564" s="335" t="s">
        <v>2405</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x14ac:dyDescent="0.25">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3068</v>
      </c>
      <c r="E1565" s="335" t="s">
        <v>2402</v>
      </c>
      <c r="F1565" t="s">
        <v>3030</v>
      </c>
      <c r="G1565" s="335" t="s">
        <v>2408</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x14ac:dyDescent="0.25">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3068</v>
      </c>
      <c r="E1566" s="335" t="s">
        <v>2700</v>
      </c>
      <c r="F1566" t="s">
        <v>3030</v>
      </c>
      <c r="G1566" s="335" t="s">
        <v>2703</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x14ac:dyDescent="0.25">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3068</v>
      </c>
      <c r="E1567" s="335" t="s">
        <v>2701</v>
      </c>
      <c r="F1567" t="s">
        <v>3030</v>
      </c>
      <c r="G1567" s="335" t="s">
        <v>2705</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x14ac:dyDescent="0.25">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3068</v>
      </c>
      <c r="E1568" s="335" t="s">
        <v>2702</v>
      </c>
      <c r="F1568" t="s">
        <v>3030</v>
      </c>
      <c r="G1568" s="335" t="s">
        <v>2706</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x14ac:dyDescent="0.25">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3068</v>
      </c>
      <c r="E1569" s="335" t="s">
        <v>2699</v>
      </c>
      <c r="F1569" t="s">
        <v>3030</v>
      </c>
      <c r="G1569" s="335" t="s">
        <v>2704</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x14ac:dyDescent="0.25">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3069</v>
      </c>
      <c r="E1570" s="335" t="s">
        <v>2397</v>
      </c>
      <c r="F1570" t="s">
        <v>3072</v>
      </c>
      <c r="G1570" s="335" t="s">
        <v>2403</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x14ac:dyDescent="0.25">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3069</v>
      </c>
      <c r="E1571" s="335" t="s">
        <v>2398</v>
      </c>
      <c r="F1571" t="s">
        <v>3072</v>
      </c>
      <c r="G1571" s="335" t="s">
        <v>2406</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x14ac:dyDescent="0.25">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3069</v>
      </c>
      <c r="E1572" s="335" t="s">
        <v>2399</v>
      </c>
      <c r="F1572" t="s">
        <v>3072</v>
      </c>
      <c r="G1572" s="335" t="s">
        <v>2407</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x14ac:dyDescent="0.25">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3069</v>
      </c>
      <c r="E1573" s="335" t="s">
        <v>2400</v>
      </c>
      <c r="F1573" t="s">
        <v>3072</v>
      </c>
      <c r="G1573" s="335" t="s">
        <v>2404</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x14ac:dyDescent="0.25">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3069</v>
      </c>
      <c r="E1574" s="335" t="s">
        <v>2401</v>
      </c>
      <c r="F1574" t="s">
        <v>3072</v>
      </c>
      <c r="G1574" s="335" t="s">
        <v>2405</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x14ac:dyDescent="0.25">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3069</v>
      </c>
      <c r="E1575" s="335" t="s">
        <v>2402</v>
      </c>
      <c r="F1575" t="s">
        <v>3072</v>
      </c>
      <c r="G1575" s="335" t="s">
        <v>2408</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x14ac:dyDescent="0.25">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3069</v>
      </c>
      <c r="E1576" s="335" t="s">
        <v>2700</v>
      </c>
      <c r="F1576" t="s">
        <v>3072</v>
      </c>
      <c r="G1576" s="335" t="s">
        <v>2703</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x14ac:dyDescent="0.25">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3069</v>
      </c>
      <c r="E1577" s="335" t="s">
        <v>2701</v>
      </c>
      <c r="F1577" t="s">
        <v>3072</v>
      </c>
      <c r="G1577" s="335" t="s">
        <v>2705</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x14ac:dyDescent="0.25">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3069</v>
      </c>
      <c r="E1578" s="335" t="s">
        <v>2702</v>
      </c>
      <c r="F1578" t="s">
        <v>3072</v>
      </c>
      <c r="G1578" s="335" t="s">
        <v>2706</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x14ac:dyDescent="0.25">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3069</v>
      </c>
      <c r="E1579" s="335" t="s">
        <v>2699</v>
      </c>
      <c r="F1579" t="s">
        <v>3072</v>
      </c>
      <c r="G1579" s="335" t="s">
        <v>2704</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x14ac:dyDescent="0.25">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3070</v>
      </c>
      <c r="E1580" s="335" t="s">
        <v>2397</v>
      </c>
      <c r="F1580" t="s">
        <v>3031</v>
      </c>
      <c r="G1580" s="335" t="s">
        <v>2403</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x14ac:dyDescent="0.25">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3070</v>
      </c>
      <c r="E1581" s="335" t="s">
        <v>2398</v>
      </c>
      <c r="F1581" t="s">
        <v>3031</v>
      </c>
      <c r="G1581" s="335" t="s">
        <v>2406</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x14ac:dyDescent="0.25">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3070</v>
      </c>
      <c r="E1582" s="335" t="s">
        <v>2399</v>
      </c>
      <c r="F1582" t="s">
        <v>3031</v>
      </c>
      <c r="G1582" s="335" t="s">
        <v>2407</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x14ac:dyDescent="0.25">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3070</v>
      </c>
      <c r="E1583" s="335" t="s">
        <v>2400</v>
      </c>
      <c r="F1583" t="s">
        <v>3031</v>
      </c>
      <c r="G1583" s="335" t="s">
        <v>2404</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x14ac:dyDescent="0.25">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3070</v>
      </c>
      <c r="E1584" s="335" t="s">
        <v>2401</v>
      </c>
      <c r="F1584" t="s">
        <v>3031</v>
      </c>
      <c r="G1584" s="335" t="s">
        <v>2405</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x14ac:dyDescent="0.25">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3070</v>
      </c>
      <c r="E1585" s="335" t="s">
        <v>2402</v>
      </c>
      <c r="F1585" t="s">
        <v>3031</v>
      </c>
      <c r="G1585" s="335" t="s">
        <v>2408</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x14ac:dyDescent="0.25">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3070</v>
      </c>
      <c r="E1586" s="335" t="s">
        <v>2700</v>
      </c>
      <c r="F1586" t="s">
        <v>3031</v>
      </c>
      <c r="G1586" s="335" t="s">
        <v>2703</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x14ac:dyDescent="0.25">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3070</v>
      </c>
      <c r="E1587" s="335" t="s">
        <v>2701</v>
      </c>
      <c r="F1587" t="s">
        <v>3031</v>
      </c>
      <c r="G1587" s="335" t="s">
        <v>2705</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x14ac:dyDescent="0.25">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3070</v>
      </c>
      <c r="E1588" s="335" t="s">
        <v>2702</v>
      </c>
      <c r="F1588" t="s">
        <v>3031</v>
      </c>
      <c r="G1588" s="335" t="s">
        <v>2706</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x14ac:dyDescent="0.25">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3070</v>
      </c>
      <c r="E1589" s="335" t="s">
        <v>2699</v>
      </c>
      <c r="F1589" t="s">
        <v>3031</v>
      </c>
      <c r="G1589" s="335" t="s">
        <v>2704</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x14ac:dyDescent="0.25">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2433</v>
      </c>
      <c r="D1590" s="335" t="s">
        <v>3058</v>
      </c>
      <c r="E1590" s="335"/>
      <c r="F1590" s="290" t="s">
        <v>3021</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3932</v>
      </c>
    </row>
    <row r="1591" spans="1:19" s="237" customFormat="1" x14ac:dyDescent="0.25">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3059</v>
      </c>
      <c r="E1591" s="335"/>
      <c r="F1591" s="290" t="s">
        <v>2574</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x14ac:dyDescent="0.25">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3069</v>
      </c>
      <c r="E1592" s="335"/>
      <c r="F1592" s="290" t="s">
        <v>3072</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x14ac:dyDescent="0.25">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3048</v>
      </c>
      <c r="E1593" s="335"/>
      <c r="F1593" t="s">
        <v>3012</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3933</v>
      </c>
    </row>
    <row r="1594" spans="1:19" x14ac:dyDescent="0.25">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3068</v>
      </c>
      <c r="E1594" s="335"/>
      <c r="F1594" t="s">
        <v>3030</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x14ac:dyDescent="0.25">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3047</v>
      </c>
      <c r="E1595" s="335"/>
      <c r="F1595" t="s">
        <v>2753</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x14ac:dyDescent="0.25">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3069</v>
      </c>
      <c r="E1596" s="335"/>
      <c r="F1596" t="s">
        <v>3072</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x14ac:dyDescent="0.25">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3048</v>
      </c>
      <c r="E1597" s="335"/>
      <c r="F1597" t="s">
        <v>3012</v>
      </c>
      <c r="G1597" s="335"/>
      <c r="H1597" s="17">
        <v>1460</v>
      </c>
      <c r="I1597" s="387" t="s">
        <v>43</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3934</v>
      </c>
    </row>
    <row r="1598" spans="1:19" x14ac:dyDescent="0.25">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3068</v>
      </c>
      <c r="E1598" s="335"/>
      <c r="F1598" t="s">
        <v>3030</v>
      </c>
      <c r="G1598" s="335"/>
      <c r="H1598" s="17">
        <v>1461</v>
      </c>
      <c r="I1598" s="387" t="s">
        <v>43</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x14ac:dyDescent="0.25">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3047</v>
      </c>
      <c r="E1599" s="335"/>
      <c r="F1599" t="s">
        <v>2753</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x14ac:dyDescent="0.25">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3069</v>
      </c>
      <c r="E1600" s="335"/>
      <c r="F1600" t="s">
        <v>3072</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x14ac:dyDescent="0.25">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3213</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3935</v>
      </c>
    </row>
    <row r="1602" spans="1:19" x14ac:dyDescent="0.25">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3728</v>
      </c>
      <c r="D1602" s="335" t="s">
        <v>3746</v>
      </c>
      <c r="E1602" s="335"/>
      <c r="F1602" s="335" t="s">
        <v>3764</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x14ac:dyDescent="0.25">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3747</v>
      </c>
      <c r="E1603" s="335"/>
      <c r="F1603" s="335" t="s">
        <v>3765</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3936</v>
      </c>
    </row>
    <row r="1604" spans="1:19" x14ac:dyDescent="0.25">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3748</v>
      </c>
      <c r="E1604" s="335"/>
      <c r="F1604" s="335" t="s">
        <v>3766</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x14ac:dyDescent="0.25">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3749</v>
      </c>
      <c r="E1605" s="335"/>
      <c r="F1605" s="335" t="s">
        <v>3767</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x14ac:dyDescent="0.25">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3750</v>
      </c>
      <c r="E1606" s="335"/>
      <c r="F1606" s="335" t="s">
        <v>3768</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x14ac:dyDescent="0.25">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3751</v>
      </c>
      <c r="E1607" s="335"/>
      <c r="F1607" s="335" t="s">
        <v>3769</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x14ac:dyDescent="0.25">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3752</v>
      </c>
      <c r="E1608" s="335"/>
      <c r="F1608" s="335" t="s">
        <v>3770</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x14ac:dyDescent="0.25">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3753</v>
      </c>
      <c r="E1609" s="335"/>
      <c r="F1609" s="335" t="s">
        <v>3771</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x14ac:dyDescent="0.25">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3754</v>
      </c>
      <c r="E1610" s="335"/>
      <c r="F1610" s="335" t="s">
        <v>3772</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x14ac:dyDescent="0.25">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3755</v>
      </c>
      <c r="E1611" s="335"/>
      <c r="F1611" s="335" t="s">
        <v>3773</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x14ac:dyDescent="0.25">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3756</v>
      </c>
      <c r="E1612" s="335"/>
      <c r="F1612" s="335" t="s">
        <v>3774</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x14ac:dyDescent="0.25">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3757</v>
      </c>
      <c r="E1613" s="335"/>
      <c r="F1613" s="335" t="s">
        <v>3775</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x14ac:dyDescent="0.25">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3758</v>
      </c>
      <c r="E1614" s="335"/>
      <c r="F1614" s="335" t="s">
        <v>3776</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x14ac:dyDescent="0.25">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3759</v>
      </c>
      <c r="E1615" s="335"/>
      <c r="F1615" s="335" t="s">
        <v>2764</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x14ac:dyDescent="0.25">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3760</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x14ac:dyDescent="0.25">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3761</v>
      </c>
      <c r="E1617" s="335"/>
      <c r="F1617" s="335" t="s">
        <v>3777</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x14ac:dyDescent="0.25">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3762</v>
      </c>
      <c r="E1618" s="335"/>
      <c r="F1618" s="335" t="s">
        <v>3778</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x14ac:dyDescent="0.25">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3763</v>
      </c>
      <c r="E1619" s="335"/>
      <c r="F1619" s="335" t="s">
        <v>3779</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x14ac:dyDescent="0.25">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2487</v>
      </c>
      <c r="D1620" s="290" t="s">
        <v>448</v>
      </c>
      <c r="E1620" s="335"/>
      <c r="F1620" s="290" t="s">
        <v>445</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3937</v>
      </c>
    </row>
    <row r="1621" spans="1:19" x14ac:dyDescent="0.25">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x14ac:dyDescent="0.25">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x14ac:dyDescent="0.25">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x14ac:dyDescent="0.25">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2471</v>
      </c>
      <c r="E1624" s="335"/>
      <c r="F1624" s="290" t="s">
        <v>2472</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x14ac:dyDescent="0.25">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441</v>
      </c>
      <c r="E1625" s="335"/>
      <c r="F1625" s="290" t="s">
        <v>442</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x14ac:dyDescent="0.25">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2463</v>
      </c>
      <c r="E1626" s="335"/>
      <c r="F1626" s="290" t="s">
        <v>2467</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x14ac:dyDescent="0.25">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2473</v>
      </c>
      <c r="E1627" s="335"/>
      <c r="F1627" s="290" t="s">
        <v>2474</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x14ac:dyDescent="0.25">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2464</v>
      </c>
      <c r="E1628" s="335"/>
      <c r="F1628" s="290" t="s">
        <v>2468</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x14ac:dyDescent="0.25">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429</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3938</v>
      </c>
    </row>
    <row r="1630" spans="1:19" x14ac:dyDescent="0.25">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436</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x14ac:dyDescent="0.25">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433</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3939</v>
      </c>
    </row>
    <row r="1632" spans="1:19" x14ac:dyDescent="0.25">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430</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x14ac:dyDescent="0.25">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2765</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3940</v>
      </c>
    </row>
    <row r="1634" spans="1:19" x14ac:dyDescent="0.25">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3320</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3963</v>
      </c>
    </row>
    <row r="1635" spans="1:19" x14ac:dyDescent="0.25">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431</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3941</v>
      </c>
    </row>
    <row r="1636" spans="1:19" x14ac:dyDescent="0.25">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2797</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3942</v>
      </c>
    </row>
    <row r="1637" spans="1:19" x14ac:dyDescent="0.25">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432</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3943</v>
      </c>
    </row>
    <row r="1638" spans="1:19" x14ac:dyDescent="0.25">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2439</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3944</v>
      </c>
    </row>
    <row r="1639" spans="1:19" s="291" customFormat="1" x14ac:dyDescent="0.25">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3945</v>
      </c>
    </row>
    <row r="1640" spans="1:19" s="291" customFormat="1" x14ac:dyDescent="0.25">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2733</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3946</v>
      </c>
    </row>
    <row r="1641" spans="1:19" s="291" customFormat="1" x14ac:dyDescent="0.25">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2476</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3947</v>
      </c>
    </row>
    <row r="1642" spans="1:19" s="291" customFormat="1" x14ac:dyDescent="0.25">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3729</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3948</v>
      </c>
    </row>
    <row r="1643" spans="1:19" s="237" customFormat="1" x14ac:dyDescent="0.25">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2410</v>
      </c>
      <c r="D1643" s="335" t="s">
        <v>331</v>
      </c>
      <c r="E1643" s="335"/>
      <c r="F1643" s="335" t="s">
        <v>335</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3949</v>
      </c>
    </row>
    <row r="1644" spans="1:19" s="237" customFormat="1" x14ac:dyDescent="0.25">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339</v>
      </c>
      <c r="E1644" s="335"/>
      <c r="F1644" s="335" t="s">
        <v>340</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x14ac:dyDescent="0.25">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333</v>
      </c>
      <c r="E1645" s="335"/>
      <c r="F1645" s="335" t="s">
        <v>337</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x14ac:dyDescent="0.25">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334</v>
      </c>
      <c r="E1646" s="335"/>
      <c r="F1646" s="335" t="s">
        <v>338</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x14ac:dyDescent="0.25">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332</v>
      </c>
      <c r="E1647" s="335"/>
      <c r="F1647" s="335" t="s">
        <v>336</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x14ac:dyDescent="0.25">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2490</v>
      </c>
      <c r="E1648" s="335"/>
      <c r="F1648" s="335" t="s">
        <v>2871</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x14ac:dyDescent="0.25">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x14ac:dyDescent="0.25">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448</v>
      </c>
      <c r="E1650" s="335"/>
      <c r="F1650" s="290" t="s">
        <v>445</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3950</v>
      </c>
    </row>
    <row r="1651" spans="1:19" s="237" customFormat="1" x14ac:dyDescent="0.25">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x14ac:dyDescent="0.25">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x14ac:dyDescent="0.25">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x14ac:dyDescent="0.25">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3796</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x14ac:dyDescent="0.25">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x14ac:dyDescent="0.25">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x14ac:dyDescent="0.25">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x14ac:dyDescent="0.25">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x14ac:dyDescent="0.25">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x14ac:dyDescent="0.25">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x14ac:dyDescent="0.25">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2471</v>
      </c>
      <c r="E1661" s="335"/>
      <c r="F1661" s="290" t="s">
        <v>2472</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x14ac:dyDescent="0.25">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x14ac:dyDescent="0.25">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434</v>
      </c>
      <c r="E1663" s="335"/>
      <c r="F1663" s="290" t="s">
        <v>435</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x14ac:dyDescent="0.25">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441</v>
      </c>
      <c r="E1664" s="335"/>
      <c r="F1664" s="290" t="s">
        <v>442</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x14ac:dyDescent="0.25">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2463</v>
      </c>
      <c r="E1665" s="335"/>
      <c r="F1665" s="290" t="s">
        <v>2467</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x14ac:dyDescent="0.25">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2473</v>
      </c>
      <c r="E1666" s="335"/>
      <c r="F1666" s="290" t="s">
        <v>2474</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x14ac:dyDescent="0.25">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2464</v>
      </c>
      <c r="E1667" s="335"/>
      <c r="F1667" s="290" t="s">
        <v>2468</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x14ac:dyDescent="0.25">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2465</v>
      </c>
      <c r="E1668" s="335"/>
      <c r="F1668" s="290" t="s">
        <v>2469</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x14ac:dyDescent="0.25">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2466</v>
      </c>
      <c r="E1669" s="335"/>
      <c r="F1669" s="290" t="s">
        <v>2470</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x14ac:dyDescent="0.25">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2444</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x14ac:dyDescent="0.25">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3346</v>
      </c>
      <c r="D1671" s="335" t="s">
        <v>3046</v>
      </c>
      <c r="E1671" s="290"/>
      <c r="F1671" t="s">
        <v>3071</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3951</v>
      </c>
    </row>
    <row r="1672" spans="1:19" s="291" customFormat="1" x14ac:dyDescent="0.25">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3047</v>
      </c>
      <c r="E1672" s="290"/>
      <c r="F1672" t="s">
        <v>2753</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x14ac:dyDescent="0.25">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3048</v>
      </c>
      <c r="E1673" s="290"/>
      <c r="F1673" t="s">
        <v>3012</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x14ac:dyDescent="0.25">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3049</v>
      </c>
      <c r="E1674" s="290"/>
      <c r="F1674" t="s">
        <v>3013</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x14ac:dyDescent="0.25">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3050</v>
      </c>
      <c r="E1675" s="290"/>
      <c r="F1675" t="s">
        <v>3014</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x14ac:dyDescent="0.25">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3051</v>
      </c>
      <c r="E1676" s="290"/>
      <c r="F1676" t="s">
        <v>3015</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x14ac:dyDescent="0.25">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3052</v>
      </c>
      <c r="E1677" s="290"/>
      <c r="F1677" t="s">
        <v>3016</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x14ac:dyDescent="0.25">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3053</v>
      </c>
      <c r="E1678" s="290"/>
      <c r="F1678" t="s">
        <v>3017</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x14ac:dyDescent="0.25">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3054</v>
      </c>
      <c r="E1679" s="290"/>
      <c r="F1679" t="s">
        <v>3018</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x14ac:dyDescent="0.25">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3055</v>
      </c>
      <c r="E1680" s="290"/>
      <c r="F1680" t="s">
        <v>2573</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x14ac:dyDescent="0.25">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3056</v>
      </c>
      <c r="E1681" s="290"/>
      <c r="F1681" t="s">
        <v>3019</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x14ac:dyDescent="0.25">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3057</v>
      </c>
      <c r="E1682" s="290"/>
      <c r="F1682" t="s">
        <v>3020</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x14ac:dyDescent="0.25">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3058</v>
      </c>
      <c r="E1683" s="290"/>
      <c r="F1683" t="s">
        <v>3021</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x14ac:dyDescent="0.25">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3059</v>
      </c>
      <c r="E1684" s="290"/>
      <c r="F1684" t="s">
        <v>2574</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x14ac:dyDescent="0.25">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3060</v>
      </c>
      <c r="E1685" s="290"/>
      <c r="F1685" t="s">
        <v>3022</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x14ac:dyDescent="0.25">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3061</v>
      </c>
      <c r="E1686" s="290"/>
      <c r="F1686" t="s">
        <v>3023</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x14ac:dyDescent="0.25">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3062</v>
      </c>
      <c r="E1687" s="290"/>
      <c r="F1687" t="s">
        <v>3024</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x14ac:dyDescent="0.25">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3063</v>
      </c>
      <c r="E1688" s="290"/>
      <c r="F1688" t="s">
        <v>3025</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x14ac:dyDescent="0.25">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3064</v>
      </c>
      <c r="E1689" s="290"/>
      <c r="F1689" t="s">
        <v>3026</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x14ac:dyDescent="0.25">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3065</v>
      </c>
      <c r="E1690" s="290"/>
      <c r="F1690" t="s">
        <v>3027</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x14ac:dyDescent="0.25">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3066</v>
      </c>
      <c r="E1691" s="290"/>
      <c r="F1691" t="s">
        <v>3028</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x14ac:dyDescent="0.25">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3067</v>
      </c>
      <c r="E1692" s="290"/>
      <c r="F1692" t="s">
        <v>3029</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x14ac:dyDescent="0.25">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3068</v>
      </c>
      <c r="E1693" s="290"/>
      <c r="F1693" t="s">
        <v>3030</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x14ac:dyDescent="0.25">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3069</v>
      </c>
      <c r="E1694" s="290"/>
      <c r="F1694" t="s">
        <v>3072</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x14ac:dyDescent="0.25">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3070</v>
      </c>
      <c r="E1695" s="290"/>
      <c r="F1695" t="s">
        <v>3031</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x14ac:dyDescent="0.25">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3347</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3952</v>
      </c>
    </row>
    <row r="1697" spans="1:19" s="291" customFormat="1" x14ac:dyDescent="0.25">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2707</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x14ac:dyDescent="0.25">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x14ac:dyDescent="0.25">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2466</v>
      </c>
      <c r="E1699" s="290"/>
      <c r="F1699" s="290" t="s">
        <v>2470</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x14ac:dyDescent="0.25">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2707</v>
      </c>
      <c r="D1700" s="290" t="s">
        <v>448</v>
      </c>
      <c r="E1700" s="335"/>
      <c r="F1700" s="290" t="s">
        <v>445</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x14ac:dyDescent="0.25">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x14ac:dyDescent="0.25">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x14ac:dyDescent="0.25">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x14ac:dyDescent="0.25">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x14ac:dyDescent="0.25">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x14ac:dyDescent="0.25">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x14ac:dyDescent="0.25">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2471</v>
      </c>
      <c r="E1707" s="335"/>
      <c r="F1707" s="290" t="s">
        <v>2472</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x14ac:dyDescent="0.25">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441</v>
      </c>
      <c r="E1708" s="335"/>
      <c r="F1708" s="290" t="s">
        <v>442</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x14ac:dyDescent="0.25">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2463</v>
      </c>
      <c r="E1709" s="335"/>
      <c r="F1709" s="290" t="s">
        <v>2467</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x14ac:dyDescent="0.25">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2473</v>
      </c>
      <c r="E1710" s="335"/>
      <c r="F1710" s="290" t="s">
        <v>2474</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x14ac:dyDescent="0.25">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2464</v>
      </c>
      <c r="E1711" s="335"/>
      <c r="F1711" s="290" t="s">
        <v>2468</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x14ac:dyDescent="0.25">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2750</v>
      </c>
      <c r="D1712" s="290" t="s">
        <v>448</v>
      </c>
      <c r="E1712" s="335"/>
      <c r="F1712" s="290" t="s">
        <v>445</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x14ac:dyDescent="0.25">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x14ac:dyDescent="0.25">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x14ac:dyDescent="0.25">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x14ac:dyDescent="0.25">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x14ac:dyDescent="0.25">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x14ac:dyDescent="0.25">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x14ac:dyDescent="0.25">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x14ac:dyDescent="0.25">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2471</v>
      </c>
      <c r="E1720" s="335"/>
      <c r="F1720" s="290" t="s">
        <v>2472</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x14ac:dyDescent="0.25">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441</v>
      </c>
      <c r="E1721" s="335"/>
      <c r="F1721" s="290" t="s">
        <v>442</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x14ac:dyDescent="0.25">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2463</v>
      </c>
      <c r="E1722" s="335"/>
      <c r="F1722" s="290" t="s">
        <v>2467</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x14ac:dyDescent="0.25">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2473</v>
      </c>
      <c r="E1723" s="335"/>
      <c r="F1723" s="290" t="s">
        <v>2474</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x14ac:dyDescent="0.25">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2464</v>
      </c>
      <c r="E1724" s="335"/>
      <c r="F1724" s="290" t="s">
        <v>2468</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x14ac:dyDescent="0.25">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2465</v>
      </c>
      <c r="E1725" s="335"/>
      <c r="F1725" s="290" t="s">
        <v>2469</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x14ac:dyDescent="0.25">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2466</v>
      </c>
      <c r="E1726" s="335"/>
      <c r="F1726" s="290" t="s">
        <v>2470</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x14ac:dyDescent="0.25">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3252</v>
      </c>
      <c r="D1727" s="335" t="s">
        <v>52</v>
      </c>
      <c r="E1727" s="335" t="s">
        <v>331</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3953</v>
      </c>
    </row>
    <row r="1728" spans="1:19" s="237" customFormat="1" x14ac:dyDescent="0.25">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448</v>
      </c>
      <c r="E1728" s="335" t="s">
        <v>331</v>
      </c>
      <c r="F1728" s="290" t="s">
        <v>445</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x14ac:dyDescent="0.25">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331</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x14ac:dyDescent="0.25">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331</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x14ac:dyDescent="0.25">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331</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x14ac:dyDescent="0.25">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331</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x14ac:dyDescent="0.25">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331</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x14ac:dyDescent="0.25">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331</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x14ac:dyDescent="0.25">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331</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x14ac:dyDescent="0.25">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2471</v>
      </c>
      <c r="E1736" s="335" t="s">
        <v>331</v>
      </c>
      <c r="F1736" s="290" t="s">
        <v>2472</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x14ac:dyDescent="0.25">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331</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x14ac:dyDescent="0.25">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441</v>
      </c>
      <c r="E1738" s="335" t="s">
        <v>331</v>
      </c>
      <c r="F1738" s="290" t="s">
        <v>442</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x14ac:dyDescent="0.25">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2463</v>
      </c>
      <c r="E1739" s="335" t="s">
        <v>331</v>
      </c>
      <c r="F1739" s="290" t="s">
        <v>2467</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x14ac:dyDescent="0.25">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2473</v>
      </c>
      <c r="E1740" s="335" t="s">
        <v>331</v>
      </c>
      <c r="F1740" s="290" t="s">
        <v>2474</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x14ac:dyDescent="0.25">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2464</v>
      </c>
      <c r="E1741" s="335" t="s">
        <v>331</v>
      </c>
      <c r="F1741" s="290" t="s">
        <v>2468</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x14ac:dyDescent="0.25">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2465</v>
      </c>
      <c r="E1742" s="335" t="s">
        <v>331</v>
      </c>
      <c r="F1742" s="290" t="s">
        <v>2469</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x14ac:dyDescent="0.25">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2466</v>
      </c>
      <c r="E1743" s="335" t="s">
        <v>331</v>
      </c>
      <c r="F1743" s="290" t="s">
        <v>2470</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x14ac:dyDescent="0.25">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339</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x14ac:dyDescent="0.25">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448</v>
      </c>
      <c r="E1745" s="335" t="s">
        <v>339</v>
      </c>
      <c r="F1745" s="290" t="s">
        <v>445</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x14ac:dyDescent="0.25">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339</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x14ac:dyDescent="0.25">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339</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x14ac:dyDescent="0.25">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339</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x14ac:dyDescent="0.25">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339</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x14ac:dyDescent="0.25">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339</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x14ac:dyDescent="0.25">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339</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x14ac:dyDescent="0.25">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339</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x14ac:dyDescent="0.25">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2471</v>
      </c>
      <c r="E1753" s="335" t="s">
        <v>339</v>
      </c>
      <c r="F1753" s="290" t="s">
        <v>2472</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x14ac:dyDescent="0.25">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339</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x14ac:dyDescent="0.25">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441</v>
      </c>
      <c r="E1755" s="335" t="s">
        <v>339</v>
      </c>
      <c r="F1755" s="290" t="s">
        <v>442</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x14ac:dyDescent="0.25">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2463</v>
      </c>
      <c r="E1756" s="335" t="s">
        <v>339</v>
      </c>
      <c r="F1756" s="290" t="s">
        <v>2467</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x14ac:dyDescent="0.25">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2473</v>
      </c>
      <c r="E1757" s="335" t="s">
        <v>339</v>
      </c>
      <c r="F1757" s="290" t="s">
        <v>2474</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x14ac:dyDescent="0.25">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2464</v>
      </c>
      <c r="E1758" s="335" t="s">
        <v>339</v>
      </c>
      <c r="F1758" s="290" t="s">
        <v>2468</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x14ac:dyDescent="0.25">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2465</v>
      </c>
      <c r="E1759" s="335" t="s">
        <v>339</v>
      </c>
      <c r="F1759" s="290" t="s">
        <v>2469</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x14ac:dyDescent="0.25">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2466</v>
      </c>
      <c r="E1760" s="335" t="s">
        <v>339</v>
      </c>
      <c r="F1760" s="290" t="s">
        <v>2470</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x14ac:dyDescent="0.25">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333</v>
      </c>
      <c r="F1761" s="335" t="s">
        <v>93</v>
      </c>
      <c r="G1761" s="335" t="s">
        <v>3684</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x14ac:dyDescent="0.25">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448</v>
      </c>
      <c r="E1762" s="335" t="s">
        <v>333</v>
      </c>
      <c r="F1762" s="290" t="s">
        <v>445</v>
      </c>
      <c r="G1762" s="335" t="s">
        <v>3684</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x14ac:dyDescent="0.25">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333</v>
      </c>
      <c r="F1763" s="290" t="s">
        <v>87</v>
      </c>
      <c r="G1763" s="335" t="s">
        <v>3684</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x14ac:dyDescent="0.25">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333</v>
      </c>
      <c r="F1764" s="290" t="s">
        <v>88</v>
      </c>
      <c r="G1764" s="335" t="s">
        <v>3684</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x14ac:dyDescent="0.25">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333</v>
      </c>
      <c r="F1765" s="290" t="s">
        <v>92</v>
      </c>
      <c r="G1765" s="335" t="s">
        <v>3684</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x14ac:dyDescent="0.25">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333</v>
      </c>
      <c r="F1766" s="290" t="s">
        <v>95</v>
      </c>
      <c r="G1766" s="335" t="s">
        <v>3684</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x14ac:dyDescent="0.25">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333</v>
      </c>
      <c r="F1767" s="290" t="s">
        <v>96</v>
      </c>
      <c r="G1767" s="335" t="s">
        <v>3684</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x14ac:dyDescent="0.25">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333</v>
      </c>
      <c r="F1768" s="290" t="s">
        <v>97</v>
      </c>
      <c r="G1768" s="335" t="s">
        <v>3684</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x14ac:dyDescent="0.25">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333</v>
      </c>
      <c r="F1769" s="290" t="s">
        <v>98</v>
      </c>
      <c r="G1769" s="335" t="s">
        <v>3684</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x14ac:dyDescent="0.25">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2471</v>
      </c>
      <c r="E1770" s="335" t="s">
        <v>333</v>
      </c>
      <c r="F1770" s="290" t="s">
        <v>2472</v>
      </c>
      <c r="G1770" s="335" t="s">
        <v>3684</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x14ac:dyDescent="0.25">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333</v>
      </c>
      <c r="F1771" s="290" t="s">
        <v>99</v>
      </c>
      <c r="G1771" s="335" t="s">
        <v>3684</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x14ac:dyDescent="0.25">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441</v>
      </c>
      <c r="E1772" s="335" t="s">
        <v>333</v>
      </c>
      <c r="F1772" s="290" t="s">
        <v>442</v>
      </c>
      <c r="G1772" s="335" t="s">
        <v>3684</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x14ac:dyDescent="0.25">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2463</v>
      </c>
      <c r="E1773" s="335" t="s">
        <v>333</v>
      </c>
      <c r="F1773" s="290" t="s">
        <v>2467</v>
      </c>
      <c r="G1773" s="335" t="s">
        <v>3684</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x14ac:dyDescent="0.25">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2473</v>
      </c>
      <c r="E1774" s="335" t="s">
        <v>333</v>
      </c>
      <c r="F1774" s="290" t="s">
        <v>2474</v>
      </c>
      <c r="G1774" s="335" t="s">
        <v>3684</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x14ac:dyDescent="0.25">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2464</v>
      </c>
      <c r="E1775" s="335" t="s">
        <v>333</v>
      </c>
      <c r="F1775" s="290" t="s">
        <v>2468</v>
      </c>
      <c r="G1775" s="335" t="s">
        <v>3684</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x14ac:dyDescent="0.25">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2465</v>
      </c>
      <c r="E1776" s="335" t="s">
        <v>333</v>
      </c>
      <c r="F1776" s="290" t="s">
        <v>2469</v>
      </c>
      <c r="G1776" s="335" t="s">
        <v>3684</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x14ac:dyDescent="0.25">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2466</v>
      </c>
      <c r="E1777" s="335" t="s">
        <v>333</v>
      </c>
      <c r="F1777" s="290" t="s">
        <v>2470</v>
      </c>
      <c r="G1777" s="335" t="s">
        <v>3684</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x14ac:dyDescent="0.25">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334</v>
      </c>
      <c r="F1778" s="335" t="s">
        <v>93</v>
      </c>
      <c r="G1778" s="335" t="s">
        <v>2580</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x14ac:dyDescent="0.25">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448</v>
      </c>
      <c r="E1779" s="335" t="s">
        <v>334</v>
      </c>
      <c r="F1779" s="290" t="s">
        <v>445</v>
      </c>
      <c r="G1779" s="335" t="s">
        <v>2580</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x14ac:dyDescent="0.25">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334</v>
      </c>
      <c r="F1780" s="290" t="s">
        <v>87</v>
      </c>
      <c r="G1780" s="335" t="s">
        <v>2580</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x14ac:dyDescent="0.25">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334</v>
      </c>
      <c r="F1781" s="290" t="s">
        <v>88</v>
      </c>
      <c r="G1781" s="335" t="s">
        <v>2580</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x14ac:dyDescent="0.25">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334</v>
      </c>
      <c r="F1782" s="290" t="s">
        <v>92</v>
      </c>
      <c r="G1782" s="335" t="s">
        <v>2580</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x14ac:dyDescent="0.25">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334</v>
      </c>
      <c r="F1783" s="290" t="s">
        <v>95</v>
      </c>
      <c r="G1783" s="335" t="s">
        <v>2580</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x14ac:dyDescent="0.25">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334</v>
      </c>
      <c r="F1784" s="290" t="s">
        <v>96</v>
      </c>
      <c r="G1784" s="335" t="s">
        <v>2580</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x14ac:dyDescent="0.25">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334</v>
      </c>
      <c r="F1785" s="290" t="s">
        <v>97</v>
      </c>
      <c r="G1785" s="335" t="s">
        <v>2580</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x14ac:dyDescent="0.25">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334</v>
      </c>
      <c r="F1786" s="290" t="s">
        <v>98</v>
      </c>
      <c r="G1786" s="335" t="s">
        <v>2580</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x14ac:dyDescent="0.25">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2471</v>
      </c>
      <c r="E1787" s="335" t="s">
        <v>334</v>
      </c>
      <c r="F1787" s="290" t="s">
        <v>2472</v>
      </c>
      <c r="G1787" s="335" t="s">
        <v>2580</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x14ac:dyDescent="0.25">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334</v>
      </c>
      <c r="F1788" s="290" t="s">
        <v>99</v>
      </c>
      <c r="G1788" s="335" t="s">
        <v>2580</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x14ac:dyDescent="0.25">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441</v>
      </c>
      <c r="E1789" s="335" t="s">
        <v>334</v>
      </c>
      <c r="F1789" s="290" t="s">
        <v>442</v>
      </c>
      <c r="G1789" s="335" t="s">
        <v>2580</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x14ac:dyDescent="0.25">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2463</v>
      </c>
      <c r="E1790" s="335" t="s">
        <v>334</v>
      </c>
      <c r="F1790" s="290" t="s">
        <v>2467</v>
      </c>
      <c r="G1790" s="335" t="s">
        <v>2580</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x14ac:dyDescent="0.25">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2473</v>
      </c>
      <c r="E1791" s="335" t="s">
        <v>334</v>
      </c>
      <c r="F1791" s="290" t="s">
        <v>2474</v>
      </c>
      <c r="G1791" s="335" t="s">
        <v>2580</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x14ac:dyDescent="0.25">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2464</v>
      </c>
      <c r="E1792" s="335" t="s">
        <v>334</v>
      </c>
      <c r="F1792" s="290" t="s">
        <v>2468</v>
      </c>
      <c r="G1792" s="335" t="s">
        <v>2580</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x14ac:dyDescent="0.25">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2465</v>
      </c>
      <c r="E1793" s="335" t="s">
        <v>334</v>
      </c>
      <c r="F1793" s="290" t="s">
        <v>2469</v>
      </c>
      <c r="G1793" s="335" t="s">
        <v>2580</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x14ac:dyDescent="0.25">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2466</v>
      </c>
      <c r="E1794" s="335" t="s">
        <v>334</v>
      </c>
      <c r="F1794" s="290" t="s">
        <v>2470</v>
      </c>
      <c r="G1794" s="335" t="s">
        <v>2580</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x14ac:dyDescent="0.25">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332</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x14ac:dyDescent="0.25">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448</v>
      </c>
      <c r="E1796" s="335" t="s">
        <v>332</v>
      </c>
      <c r="F1796" s="290" t="s">
        <v>445</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x14ac:dyDescent="0.25">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332</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x14ac:dyDescent="0.25">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332</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x14ac:dyDescent="0.25">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332</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x14ac:dyDescent="0.25">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332</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x14ac:dyDescent="0.25">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332</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x14ac:dyDescent="0.25">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332</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x14ac:dyDescent="0.25">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332</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x14ac:dyDescent="0.25">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2471</v>
      </c>
      <c r="E1804" s="335" t="s">
        <v>332</v>
      </c>
      <c r="F1804" s="290" t="s">
        <v>2472</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x14ac:dyDescent="0.25">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332</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x14ac:dyDescent="0.25">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441</v>
      </c>
      <c r="E1806" s="335" t="s">
        <v>332</v>
      </c>
      <c r="F1806" s="290" t="s">
        <v>442</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x14ac:dyDescent="0.25">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2463</v>
      </c>
      <c r="E1807" s="335" t="s">
        <v>332</v>
      </c>
      <c r="F1807" s="290" t="s">
        <v>2467</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x14ac:dyDescent="0.25">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2473</v>
      </c>
      <c r="E1808" s="335" t="s">
        <v>332</v>
      </c>
      <c r="F1808" s="290" t="s">
        <v>2474</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x14ac:dyDescent="0.25">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2464</v>
      </c>
      <c r="E1809" s="335" t="s">
        <v>332</v>
      </c>
      <c r="F1809" s="290" t="s">
        <v>2468</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x14ac:dyDescent="0.25">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2465</v>
      </c>
      <c r="E1810" s="335" t="s">
        <v>332</v>
      </c>
      <c r="F1810" s="290" t="s">
        <v>2469</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x14ac:dyDescent="0.25">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2466</v>
      </c>
      <c r="E1811" s="335" t="s">
        <v>332</v>
      </c>
      <c r="F1811" s="290" t="s">
        <v>2470</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x14ac:dyDescent="0.25">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2490</v>
      </c>
      <c r="F1812" s="335" t="s">
        <v>93</v>
      </c>
      <c r="G1812" s="335" t="s">
        <v>2483</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x14ac:dyDescent="0.25">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448</v>
      </c>
      <c r="E1813" s="335" t="s">
        <v>2490</v>
      </c>
      <c r="F1813" s="290" t="s">
        <v>445</v>
      </c>
      <c r="G1813" s="335" t="s">
        <v>2483</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x14ac:dyDescent="0.25">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2490</v>
      </c>
      <c r="F1814" s="290" t="s">
        <v>87</v>
      </c>
      <c r="G1814" s="335" t="s">
        <v>2483</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x14ac:dyDescent="0.25">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2490</v>
      </c>
      <c r="F1815" s="290" t="s">
        <v>88</v>
      </c>
      <c r="G1815" s="335" t="s">
        <v>2483</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x14ac:dyDescent="0.25">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2490</v>
      </c>
      <c r="F1816" s="290" t="s">
        <v>92</v>
      </c>
      <c r="G1816" s="335" t="s">
        <v>2483</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x14ac:dyDescent="0.25">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2490</v>
      </c>
      <c r="F1817" s="290" t="s">
        <v>95</v>
      </c>
      <c r="G1817" s="335" t="s">
        <v>2483</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x14ac:dyDescent="0.25">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2490</v>
      </c>
      <c r="F1818" s="290" t="s">
        <v>96</v>
      </c>
      <c r="G1818" s="335" t="s">
        <v>2483</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x14ac:dyDescent="0.25">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2490</v>
      </c>
      <c r="F1819" s="290" t="s">
        <v>97</v>
      </c>
      <c r="G1819" s="335" t="s">
        <v>2483</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x14ac:dyDescent="0.25">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2490</v>
      </c>
      <c r="F1820" s="290" t="s">
        <v>98</v>
      </c>
      <c r="G1820" s="335" t="s">
        <v>2483</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x14ac:dyDescent="0.25">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2471</v>
      </c>
      <c r="E1821" s="335" t="s">
        <v>2490</v>
      </c>
      <c r="F1821" s="290" t="s">
        <v>2472</v>
      </c>
      <c r="G1821" s="335" t="s">
        <v>2483</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x14ac:dyDescent="0.25">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2490</v>
      </c>
      <c r="F1822" s="290" t="s">
        <v>99</v>
      </c>
      <c r="G1822" s="335" t="s">
        <v>2483</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x14ac:dyDescent="0.25">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441</v>
      </c>
      <c r="E1823" s="335" t="s">
        <v>2490</v>
      </c>
      <c r="F1823" s="290" t="s">
        <v>442</v>
      </c>
      <c r="G1823" s="335" t="s">
        <v>2483</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x14ac:dyDescent="0.25">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2463</v>
      </c>
      <c r="E1824" s="335" t="s">
        <v>2490</v>
      </c>
      <c r="F1824" s="290" t="s">
        <v>2467</v>
      </c>
      <c r="G1824" s="335" t="s">
        <v>2483</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x14ac:dyDescent="0.25">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2473</v>
      </c>
      <c r="E1825" s="335" t="s">
        <v>2490</v>
      </c>
      <c r="F1825" s="290" t="s">
        <v>2474</v>
      </c>
      <c r="G1825" s="335" t="s">
        <v>2483</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x14ac:dyDescent="0.25">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2464</v>
      </c>
      <c r="E1826" s="335" t="s">
        <v>2490</v>
      </c>
      <c r="F1826" s="290" t="s">
        <v>2468</v>
      </c>
      <c r="G1826" s="335" t="s">
        <v>2483</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x14ac:dyDescent="0.25">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2465</v>
      </c>
      <c r="E1827" s="335" t="s">
        <v>2490</v>
      </c>
      <c r="F1827" s="290" t="s">
        <v>2469</v>
      </c>
      <c r="G1827" s="335" t="s">
        <v>2483</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x14ac:dyDescent="0.25">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2466</v>
      </c>
      <c r="E1828" s="335" t="s">
        <v>2490</v>
      </c>
      <c r="F1828" s="290" t="s">
        <v>2470</v>
      </c>
      <c r="G1828" s="335" t="s">
        <v>2483</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x14ac:dyDescent="0.25">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3681</v>
      </c>
      <c r="F1829" s="335" t="s">
        <v>93</v>
      </c>
      <c r="G1829" s="335" t="s">
        <v>2426</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x14ac:dyDescent="0.25">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448</v>
      </c>
      <c r="E1830" s="335" t="s">
        <v>3681</v>
      </c>
      <c r="F1830" s="290" t="s">
        <v>445</v>
      </c>
      <c r="G1830" s="335" t="s">
        <v>2426</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x14ac:dyDescent="0.25">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3681</v>
      </c>
      <c r="F1831" s="290" t="s">
        <v>87</v>
      </c>
      <c r="G1831" s="335" t="s">
        <v>2426</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x14ac:dyDescent="0.25">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3681</v>
      </c>
      <c r="F1832" s="290" t="s">
        <v>88</v>
      </c>
      <c r="G1832" s="335" t="s">
        <v>2426</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x14ac:dyDescent="0.25">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3681</v>
      </c>
      <c r="F1833" s="290" t="s">
        <v>92</v>
      </c>
      <c r="G1833" s="335" t="s">
        <v>2426</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x14ac:dyDescent="0.25">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3681</v>
      </c>
      <c r="F1834" s="290" t="s">
        <v>95</v>
      </c>
      <c r="G1834" s="335" t="s">
        <v>2426</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x14ac:dyDescent="0.25">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3681</v>
      </c>
      <c r="F1835" s="290" t="s">
        <v>96</v>
      </c>
      <c r="G1835" s="335" t="s">
        <v>2426</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x14ac:dyDescent="0.25">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3681</v>
      </c>
      <c r="F1836" s="290" t="s">
        <v>97</v>
      </c>
      <c r="G1836" s="335" t="s">
        <v>2426</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x14ac:dyDescent="0.25">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3681</v>
      </c>
      <c r="F1837" s="290" t="s">
        <v>98</v>
      </c>
      <c r="G1837" s="335" t="s">
        <v>2426</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x14ac:dyDescent="0.25">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2471</v>
      </c>
      <c r="E1838" s="335" t="s">
        <v>3681</v>
      </c>
      <c r="F1838" s="290" t="s">
        <v>2472</v>
      </c>
      <c r="G1838" s="335" t="s">
        <v>2426</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x14ac:dyDescent="0.25">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3681</v>
      </c>
      <c r="F1839" s="290" t="s">
        <v>99</v>
      </c>
      <c r="G1839" s="335" t="s">
        <v>2426</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x14ac:dyDescent="0.25">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441</v>
      </c>
      <c r="E1840" s="335" t="s">
        <v>3681</v>
      </c>
      <c r="F1840" s="290" t="s">
        <v>442</v>
      </c>
      <c r="G1840" s="335" t="s">
        <v>2426</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x14ac:dyDescent="0.25">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2463</v>
      </c>
      <c r="E1841" s="335" t="s">
        <v>3681</v>
      </c>
      <c r="F1841" s="290" t="s">
        <v>2467</v>
      </c>
      <c r="G1841" s="335" t="s">
        <v>2426</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x14ac:dyDescent="0.25">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2473</v>
      </c>
      <c r="E1842" s="335" t="s">
        <v>3681</v>
      </c>
      <c r="F1842" s="290" t="s">
        <v>2474</v>
      </c>
      <c r="G1842" s="335" t="s">
        <v>2426</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x14ac:dyDescent="0.25">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2464</v>
      </c>
      <c r="E1843" s="335" t="s">
        <v>3681</v>
      </c>
      <c r="F1843" s="290" t="s">
        <v>2468</v>
      </c>
      <c r="G1843" s="335" t="s">
        <v>2426</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x14ac:dyDescent="0.25">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2465</v>
      </c>
      <c r="E1844" s="335" t="s">
        <v>3681</v>
      </c>
      <c r="F1844" s="290" t="s">
        <v>2469</v>
      </c>
      <c r="G1844" s="335" t="s">
        <v>2426</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x14ac:dyDescent="0.25">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2466</v>
      </c>
      <c r="E1845" s="335" t="s">
        <v>3681</v>
      </c>
      <c r="F1845" s="290" t="s">
        <v>2470</v>
      </c>
      <c r="G1845" s="335" t="s">
        <v>2426</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x14ac:dyDescent="0.25">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3682</v>
      </c>
      <c r="F1846" s="335" t="s">
        <v>93</v>
      </c>
      <c r="G1846" s="335" t="s">
        <v>2787</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x14ac:dyDescent="0.25">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448</v>
      </c>
      <c r="E1847" s="335" t="s">
        <v>3682</v>
      </c>
      <c r="F1847" s="290" t="s">
        <v>445</v>
      </c>
      <c r="G1847" s="335" t="s">
        <v>2787</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x14ac:dyDescent="0.25">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3682</v>
      </c>
      <c r="F1848" s="290" t="s">
        <v>87</v>
      </c>
      <c r="G1848" s="335" t="s">
        <v>2787</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x14ac:dyDescent="0.25">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3682</v>
      </c>
      <c r="F1849" s="290" t="s">
        <v>88</v>
      </c>
      <c r="G1849" s="335" t="s">
        <v>2787</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x14ac:dyDescent="0.25">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3682</v>
      </c>
      <c r="F1850" s="290" t="s">
        <v>92</v>
      </c>
      <c r="G1850" s="335" t="s">
        <v>2787</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x14ac:dyDescent="0.25">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3682</v>
      </c>
      <c r="F1851" s="290" t="s">
        <v>95</v>
      </c>
      <c r="G1851" s="335" t="s">
        <v>2787</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x14ac:dyDescent="0.25">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3682</v>
      </c>
      <c r="F1852" s="290" t="s">
        <v>96</v>
      </c>
      <c r="G1852" s="335" t="s">
        <v>2787</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x14ac:dyDescent="0.25">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3682</v>
      </c>
      <c r="F1853" s="290" t="s">
        <v>97</v>
      </c>
      <c r="G1853" s="335" t="s">
        <v>2787</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x14ac:dyDescent="0.25">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3682</v>
      </c>
      <c r="F1854" s="290" t="s">
        <v>98</v>
      </c>
      <c r="G1854" s="335" t="s">
        <v>2787</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x14ac:dyDescent="0.25">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2471</v>
      </c>
      <c r="E1855" s="335" t="s">
        <v>3682</v>
      </c>
      <c r="F1855" s="290" t="s">
        <v>2472</v>
      </c>
      <c r="G1855" s="335" t="s">
        <v>2787</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x14ac:dyDescent="0.25">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3682</v>
      </c>
      <c r="F1856" s="290" t="s">
        <v>99</v>
      </c>
      <c r="G1856" s="335" t="s">
        <v>2787</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x14ac:dyDescent="0.25">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441</v>
      </c>
      <c r="E1857" s="335" t="s">
        <v>3682</v>
      </c>
      <c r="F1857" s="290" t="s">
        <v>442</v>
      </c>
      <c r="G1857" s="335" t="s">
        <v>2787</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x14ac:dyDescent="0.25">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2463</v>
      </c>
      <c r="E1858" s="335" t="s">
        <v>3682</v>
      </c>
      <c r="F1858" s="290" t="s">
        <v>2467</v>
      </c>
      <c r="G1858" s="335" t="s">
        <v>2787</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x14ac:dyDescent="0.25">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2473</v>
      </c>
      <c r="E1859" s="335" t="s">
        <v>3682</v>
      </c>
      <c r="F1859" s="290" t="s">
        <v>2474</v>
      </c>
      <c r="G1859" s="335" t="s">
        <v>2787</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x14ac:dyDescent="0.25">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2464</v>
      </c>
      <c r="E1860" s="335" t="s">
        <v>3682</v>
      </c>
      <c r="F1860" s="290" t="s">
        <v>2468</v>
      </c>
      <c r="G1860" s="335" t="s">
        <v>2787</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x14ac:dyDescent="0.25">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2465</v>
      </c>
      <c r="E1861" s="335" t="s">
        <v>3682</v>
      </c>
      <c r="F1861" s="290" t="s">
        <v>2469</v>
      </c>
      <c r="G1861" s="335" t="s">
        <v>2787</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x14ac:dyDescent="0.25">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2466</v>
      </c>
      <c r="E1862" s="335" t="s">
        <v>3682</v>
      </c>
      <c r="F1862" s="290" t="s">
        <v>2470</v>
      </c>
      <c r="G1862" s="335" t="s">
        <v>2787</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x14ac:dyDescent="0.25">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3642</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3954</v>
      </c>
    </row>
    <row r="1864" spans="1:19" x14ac:dyDescent="0.25">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3643</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3955</v>
      </c>
    </row>
    <row r="1865" spans="1:19" x14ac:dyDescent="0.25">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3644</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3956</v>
      </c>
    </row>
    <row r="1866" spans="1:19" x14ac:dyDescent="0.25">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3966</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x14ac:dyDescent="0.25">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3957</v>
      </c>
    </row>
    <row r="1868" spans="1:19" x14ac:dyDescent="0.25">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x14ac:dyDescent="0.25">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x14ac:dyDescent="0.25">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x14ac:dyDescent="0.25">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x14ac:dyDescent="0.25">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x14ac:dyDescent="0.25">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x14ac:dyDescent="0.25">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446</v>
      </c>
      <c r="E1874" s="335"/>
      <c r="F1874" s="335" t="s">
        <v>449</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x14ac:dyDescent="0.25">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3462</v>
      </c>
      <c r="E1875" s="335"/>
      <c r="F1875" s="290" t="s">
        <v>3474</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x14ac:dyDescent="0.25">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3463</v>
      </c>
      <c r="E1876" s="335"/>
      <c r="F1876" s="290" t="s">
        <v>3475</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x14ac:dyDescent="0.25">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3476</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x14ac:dyDescent="0.25">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x14ac:dyDescent="0.25">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447</v>
      </c>
      <c r="E1879" s="335"/>
      <c r="F1879" s="290" t="s">
        <v>451</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x14ac:dyDescent="0.25">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x14ac:dyDescent="0.25">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x14ac:dyDescent="0.25">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x14ac:dyDescent="0.25">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2423</v>
      </c>
      <c r="E1883" s="335"/>
      <c r="F1883" s="290" t="s">
        <v>3477</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x14ac:dyDescent="0.25">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3478</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x14ac:dyDescent="0.25">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2256</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x14ac:dyDescent="0.25">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443</v>
      </c>
      <c r="E1886" s="335"/>
      <c r="F1886" s="290" t="s">
        <v>444</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x14ac:dyDescent="0.25">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452</v>
      </c>
      <c r="E1887" s="335"/>
      <c r="F1887" s="290" t="s">
        <v>454</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x14ac:dyDescent="0.25">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2742</v>
      </c>
      <c r="E1888" s="335"/>
      <c r="F1888" s="290" t="s">
        <v>3479</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x14ac:dyDescent="0.25">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2743</v>
      </c>
      <c r="E1889" s="335"/>
      <c r="F1889" s="290" t="s">
        <v>3480</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x14ac:dyDescent="0.25">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2744</v>
      </c>
      <c r="E1890" s="335"/>
      <c r="F1890" s="290" t="s">
        <v>3481</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x14ac:dyDescent="0.25">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3461</v>
      </c>
      <c r="E1891" s="335"/>
      <c r="F1891" s="290" t="s">
        <v>3482</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x14ac:dyDescent="0.25">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3464</v>
      </c>
      <c r="E1892" s="335"/>
      <c r="F1892" s="290" t="s">
        <v>3483</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x14ac:dyDescent="0.25">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3465</v>
      </c>
      <c r="E1893" s="335"/>
      <c r="F1893" s="290" t="s">
        <v>3484</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x14ac:dyDescent="0.25">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3466</v>
      </c>
      <c r="E1894" s="335"/>
      <c r="F1894" s="290" t="s">
        <v>3485</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x14ac:dyDescent="0.25">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3467</v>
      </c>
      <c r="E1895" s="335"/>
      <c r="F1895" s="290" t="s">
        <v>3486</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x14ac:dyDescent="0.25">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3541</v>
      </c>
      <c r="E1896" s="335"/>
      <c r="F1896" s="290" t="s">
        <v>3543</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x14ac:dyDescent="0.25">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3542</v>
      </c>
      <c r="E1897" s="335"/>
      <c r="F1897" s="290" t="s">
        <v>3544</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x14ac:dyDescent="0.25">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3046</v>
      </c>
      <c r="E1898" s="335"/>
      <c r="F1898" s="290" t="s">
        <v>3073</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x14ac:dyDescent="0.25">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3047</v>
      </c>
      <c r="E1899" s="335"/>
      <c r="F1899" s="290" t="s">
        <v>3074</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x14ac:dyDescent="0.25">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3048</v>
      </c>
      <c r="E1900" s="335"/>
      <c r="F1900" s="290" t="s">
        <v>3075</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x14ac:dyDescent="0.25">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3049</v>
      </c>
      <c r="E1901" s="335"/>
      <c r="F1901" s="290" t="s">
        <v>3076</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x14ac:dyDescent="0.25">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3050</v>
      </c>
      <c r="E1902" s="335"/>
      <c r="F1902" s="290" t="s">
        <v>3077</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x14ac:dyDescent="0.25">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3051</v>
      </c>
      <c r="E1903" s="335"/>
      <c r="F1903" s="290" t="s">
        <v>3078</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x14ac:dyDescent="0.25">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3052</v>
      </c>
      <c r="E1904" s="335"/>
      <c r="F1904" s="290" t="s">
        <v>3079</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x14ac:dyDescent="0.25">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3053</v>
      </c>
      <c r="E1905" s="335"/>
      <c r="F1905" s="290" t="s">
        <v>3080</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x14ac:dyDescent="0.25">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3054</v>
      </c>
      <c r="E1906" s="335"/>
      <c r="F1906" s="290" t="s">
        <v>3081</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x14ac:dyDescent="0.25">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3055</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x14ac:dyDescent="0.25">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3056</v>
      </c>
      <c r="E1908" s="335"/>
      <c r="F1908" s="290" t="s">
        <v>3082</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x14ac:dyDescent="0.25">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3057</v>
      </c>
      <c r="E1909" s="335"/>
      <c r="F1909" s="290" t="s">
        <v>3083</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x14ac:dyDescent="0.25">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3058</v>
      </c>
      <c r="E1910" s="335"/>
      <c r="F1910" s="290" t="s">
        <v>3084</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x14ac:dyDescent="0.25">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3059</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x14ac:dyDescent="0.25">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3060</v>
      </c>
      <c r="E1912" s="335"/>
      <c r="F1912" s="290" t="s">
        <v>3085</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x14ac:dyDescent="0.25">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3061</v>
      </c>
      <c r="E1913" s="335"/>
      <c r="F1913" s="290" t="s">
        <v>3086</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x14ac:dyDescent="0.25">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3062</v>
      </c>
      <c r="E1914" s="335"/>
      <c r="F1914" s="290" t="s">
        <v>3087</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x14ac:dyDescent="0.25">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3063</v>
      </c>
      <c r="E1915" s="335"/>
      <c r="F1915" s="290" t="s">
        <v>3088</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x14ac:dyDescent="0.25">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3064</v>
      </c>
      <c r="E1916" s="335"/>
      <c r="F1916" s="290" t="s">
        <v>3089</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x14ac:dyDescent="0.25">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3065</v>
      </c>
      <c r="E1917" s="335"/>
      <c r="F1917" s="290" t="s">
        <v>3090</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x14ac:dyDescent="0.25">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3066</v>
      </c>
      <c r="E1918" s="335"/>
      <c r="F1918" s="290" t="s">
        <v>3091</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x14ac:dyDescent="0.25">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3067</v>
      </c>
      <c r="E1919" s="335"/>
      <c r="F1919" s="290" t="s">
        <v>3092</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x14ac:dyDescent="0.25">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3068</v>
      </c>
      <c r="E1920" s="335"/>
      <c r="F1920" s="290" t="s">
        <v>3093</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x14ac:dyDescent="0.25">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3069</v>
      </c>
      <c r="E1921" s="335"/>
      <c r="F1921" s="290" t="s">
        <v>3094</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x14ac:dyDescent="0.25">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3070</v>
      </c>
      <c r="E1922" s="335"/>
      <c r="F1922" s="290" t="s">
        <v>3095</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x14ac:dyDescent="0.25">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2244</v>
      </c>
      <c r="E1923" s="335"/>
      <c r="F1923" s="335" t="s">
        <v>469</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x14ac:dyDescent="0.25">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2245</v>
      </c>
      <c r="E1924" s="335"/>
      <c r="F1924" s="335" t="s">
        <v>470</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x14ac:dyDescent="0.25">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2246</v>
      </c>
      <c r="E1925" s="335"/>
      <c r="F1925" s="335" t="s">
        <v>471</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x14ac:dyDescent="0.25">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2247</v>
      </c>
      <c r="E1926" s="335"/>
      <c r="F1926" s="335" t="s">
        <v>472</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x14ac:dyDescent="0.25">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2248</v>
      </c>
      <c r="E1927" s="335"/>
      <c r="F1927" s="335" t="s">
        <v>473</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x14ac:dyDescent="0.25">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2504</v>
      </c>
      <c r="E1928" s="335"/>
      <c r="F1928" s="335" t="s">
        <v>2785</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x14ac:dyDescent="0.25">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2503</v>
      </c>
      <c r="E1929" s="335"/>
      <c r="F1929" s="335" t="s">
        <v>2786</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x14ac:dyDescent="0.25">
      <c r="A1930" s="237" t="str">
        <f>IF(ISBLANK(INDEX('Policy Characteristics'!A:A,MATCH($C1930,'Policy Characteristics'!$C:$C,0))),"",INDEX('Policy Characteristics'!A:A,MATCH($C1930,'Policy Characteristics'!$C:$C,0)))</f>
        <v>Research and Development</v>
      </c>
      <c r="B1930" s="386" t="str">
        <f>IF(ISBLANK(INDEX('Policy Characteristics'!B:B,MATCH($C1930,'Policy Characteristics'!$C:$C,0))),"",INDEX('Policy Characteristics'!B:B,MATCH($C1930,'Policy Characteristics'!$C:$C,0)))</f>
        <v>Direct Air Capture</v>
      </c>
      <c r="C1930" s="291" t="s">
        <v>2796</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3958</v>
      </c>
    </row>
    <row r="1931" spans="1:19" s="291" customFormat="1" x14ac:dyDescent="0.25">
      <c r="A1931" s="237" t="str">
        <f>IF(ISBLANK(INDEX('Policy Characteristics'!A:A,MATCH($C1931,'Policy Characteristics'!$C:$C,0))),"",INDEX('Policy Characteristics'!A:A,MATCH($C1931,'Policy Characteristics'!$C:$C,0)))</f>
        <v>Research and Development</v>
      </c>
      <c r="B1931" s="386" t="str">
        <f>IF(ISBLANK(INDEX('Policy Characteristics'!B:B,MATCH($C1931,'Policy Characteristics'!$C:$C,0))),"",INDEX('Policy Characteristics'!B:B,MATCH($C1931,'Policy Characteristics'!$C:$C,0)))</f>
        <v>Enhanced Rock Weathering</v>
      </c>
      <c r="C1931" s="291" t="s">
        <v>3672</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3959</v>
      </c>
    </row>
    <row r="1932" spans="1:19" x14ac:dyDescent="0.25">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3960</v>
      </c>
    </row>
    <row r="1933" spans="1:19" x14ac:dyDescent="0.25">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x14ac:dyDescent="0.25">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x14ac:dyDescent="0.25">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x14ac:dyDescent="0.25">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x14ac:dyDescent="0.25">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x14ac:dyDescent="0.25">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x14ac:dyDescent="0.25">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446</v>
      </c>
      <c r="E1939" s="335"/>
      <c r="F1939" s="335" t="s">
        <v>449</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x14ac:dyDescent="0.25">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3462</v>
      </c>
      <c r="E1940" s="335"/>
      <c r="F1940" s="290" t="s">
        <v>3474</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x14ac:dyDescent="0.25">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3463</v>
      </c>
      <c r="E1941" s="335"/>
      <c r="F1941" s="290" t="s">
        <v>3475</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x14ac:dyDescent="0.25">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3476</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x14ac:dyDescent="0.25">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x14ac:dyDescent="0.25">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447</v>
      </c>
      <c r="E1944" s="335"/>
      <c r="F1944" s="290" t="s">
        <v>451</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x14ac:dyDescent="0.25">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x14ac:dyDescent="0.25">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x14ac:dyDescent="0.25">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x14ac:dyDescent="0.25">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2423</v>
      </c>
      <c r="E1948" s="335"/>
      <c r="F1948" s="290" t="s">
        <v>3477</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x14ac:dyDescent="0.25">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3478</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x14ac:dyDescent="0.25">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2256</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x14ac:dyDescent="0.25">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443</v>
      </c>
      <c r="E1951" s="335"/>
      <c r="F1951" s="290" t="s">
        <v>444</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x14ac:dyDescent="0.25">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452</v>
      </c>
      <c r="E1952" s="335"/>
      <c r="F1952" s="290" t="s">
        <v>454</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x14ac:dyDescent="0.25">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2742</v>
      </c>
      <c r="E1953" s="335"/>
      <c r="F1953" s="290" t="s">
        <v>3479</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x14ac:dyDescent="0.25">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2743</v>
      </c>
      <c r="E1954" s="335"/>
      <c r="F1954" s="290" t="s">
        <v>3480</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x14ac:dyDescent="0.25">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2744</v>
      </c>
      <c r="E1955" s="335"/>
      <c r="F1955" s="290" t="s">
        <v>3481</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x14ac:dyDescent="0.25">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3461</v>
      </c>
      <c r="E1956" s="335"/>
      <c r="F1956" s="290" t="s">
        <v>3482</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x14ac:dyDescent="0.25">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3464</v>
      </c>
      <c r="E1957" s="335"/>
      <c r="F1957" s="290" t="s">
        <v>3483</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x14ac:dyDescent="0.25">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3465</v>
      </c>
      <c r="E1958" s="335"/>
      <c r="F1958" s="290" t="s">
        <v>3484</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x14ac:dyDescent="0.25">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3466</v>
      </c>
      <c r="E1959" s="335"/>
      <c r="F1959" s="290" t="s">
        <v>3485</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x14ac:dyDescent="0.25">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3467</v>
      </c>
      <c r="E1960" s="335"/>
      <c r="F1960" s="290" t="s">
        <v>3486</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x14ac:dyDescent="0.25">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3541</v>
      </c>
      <c r="E1961" s="335"/>
      <c r="F1961" s="290" t="s">
        <v>3543</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x14ac:dyDescent="0.25">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3542</v>
      </c>
      <c r="E1962" s="335"/>
      <c r="F1962" s="290" t="s">
        <v>3544</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x14ac:dyDescent="0.25">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3046</v>
      </c>
      <c r="E1963" s="335"/>
      <c r="F1963" s="290" t="s">
        <v>3073</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x14ac:dyDescent="0.25">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3047</v>
      </c>
      <c r="E1964" s="335"/>
      <c r="F1964" s="290" t="s">
        <v>3074</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x14ac:dyDescent="0.25">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3048</v>
      </c>
      <c r="E1965" s="335"/>
      <c r="F1965" s="290" t="s">
        <v>3075</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x14ac:dyDescent="0.25">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3049</v>
      </c>
      <c r="E1966" s="335"/>
      <c r="F1966" s="290" t="s">
        <v>3076</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x14ac:dyDescent="0.25">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3050</v>
      </c>
      <c r="E1967" s="335"/>
      <c r="F1967" s="290" t="s">
        <v>3077</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x14ac:dyDescent="0.25">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3051</v>
      </c>
      <c r="E1968" s="335"/>
      <c r="F1968" s="290" t="s">
        <v>3078</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x14ac:dyDescent="0.25">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3052</v>
      </c>
      <c r="E1969" s="335"/>
      <c r="F1969" s="290" t="s">
        <v>3079</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x14ac:dyDescent="0.25">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3053</v>
      </c>
      <c r="E1970" s="335"/>
      <c r="F1970" s="290" t="s">
        <v>3080</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x14ac:dyDescent="0.25">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3054</v>
      </c>
      <c r="E1971" s="335"/>
      <c r="F1971" s="290" t="s">
        <v>3081</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x14ac:dyDescent="0.25">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3055</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x14ac:dyDescent="0.25">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3056</v>
      </c>
      <c r="E1973" s="335"/>
      <c r="F1973" s="290" t="s">
        <v>3082</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x14ac:dyDescent="0.25">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3057</v>
      </c>
      <c r="E1974" s="335"/>
      <c r="F1974" s="290" t="s">
        <v>3083</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x14ac:dyDescent="0.25">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3058</v>
      </c>
      <c r="E1975" s="335"/>
      <c r="F1975" s="290" t="s">
        <v>3084</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x14ac:dyDescent="0.25">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3059</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x14ac:dyDescent="0.25">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3060</v>
      </c>
      <c r="E1977" s="335"/>
      <c r="F1977" s="290" t="s">
        <v>3085</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x14ac:dyDescent="0.25">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3061</v>
      </c>
      <c r="E1978" s="335"/>
      <c r="F1978" s="290" t="s">
        <v>3086</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x14ac:dyDescent="0.25">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3062</v>
      </c>
      <c r="E1979" s="335"/>
      <c r="F1979" s="290" t="s">
        <v>3087</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x14ac:dyDescent="0.25">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3063</v>
      </c>
      <c r="E1980" s="335"/>
      <c r="F1980" s="290" t="s">
        <v>3088</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x14ac:dyDescent="0.25">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3064</v>
      </c>
      <c r="E1981" s="335"/>
      <c r="F1981" s="290" t="s">
        <v>3089</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x14ac:dyDescent="0.25">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3065</v>
      </c>
      <c r="E1982" s="335"/>
      <c r="F1982" s="290" t="s">
        <v>3090</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x14ac:dyDescent="0.25">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3066</v>
      </c>
      <c r="E1983" s="335"/>
      <c r="F1983" s="290" t="s">
        <v>3091</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x14ac:dyDescent="0.25">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3067</v>
      </c>
      <c r="E1984" s="335"/>
      <c r="F1984" s="290" t="s">
        <v>3092</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x14ac:dyDescent="0.25">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3068</v>
      </c>
      <c r="E1985" s="335"/>
      <c r="F1985" s="290" t="s">
        <v>3093</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x14ac:dyDescent="0.25">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3069</v>
      </c>
      <c r="E1986" s="335"/>
      <c r="F1986" s="290" t="s">
        <v>3094</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x14ac:dyDescent="0.25">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3070</v>
      </c>
      <c r="E1987" s="335"/>
      <c r="F1987" s="290" t="s">
        <v>3095</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x14ac:dyDescent="0.25">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2244</v>
      </c>
      <c r="E1988" s="335"/>
      <c r="F1988" s="335" t="s">
        <v>469</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x14ac:dyDescent="0.25">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2245</v>
      </c>
      <c r="E1989" s="335"/>
      <c r="F1989" s="335" t="s">
        <v>470</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x14ac:dyDescent="0.25">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2246</v>
      </c>
      <c r="E1990" s="335"/>
      <c r="F1990" s="335" t="s">
        <v>471</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x14ac:dyDescent="0.25">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2247</v>
      </c>
      <c r="E1991" s="335"/>
      <c r="F1991" s="335" t="s">
        <v>472</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x14ac:dyDescent="0.25">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2248</v>
      </c>
      <c r="E1992" s="335"/>
      <c r="F1992" s="335" t="s">
        <v>473</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x14ac:dyDescent="0.25">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2504</v>
      </c>
      <c r="E1993" s="335"/>
      <c r="F1993" s="335" t="s">
        <v>2785</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x14ac:dyDescent="0.25">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2503</v>
      </c>
      <c r="E1994" s="335"/>
      <c r="F1994" s="335" t="s">
        <v>2786</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x14ac:dyDescent="0.25">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2939</v>
      </c>
      <c r="D1995" t="s">
        <v>2947</v>
      </c>
      <c r="F1995" t="s">
        <v>2952</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x14ac:dyDescent="0.25">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2948</v>
      </c>
      <c r="F1996" t="s">
        <v>2963</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x14ac:dyDescent="0.25">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2949</v>
      </c>
      <c r="F1997" t="s">
        <v>2953</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x14ac:dyDescent="0.25">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2950</v>
      </c>
      <c r="F1998" t="s">
        <v>2954</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x14ac:dyDescent="0.25">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2951</v>
      </c>
      <c r="F1999" t="s">
        <v>2955</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x14ac:dyDescent="0.25">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2940</v>
      </c>
      <c r="D2000" t="s">
        <v>2947</v>
      </c>
      <c r="F2000" t="s">
        <v>2952</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x14ac:dyDescent="0.25">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2948</v>
      </c>
      <c r="F2001" t="s">
        <v>2963</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x14ac:dyDescent="0.25">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2949</v>
      </c>
      <c r="F2002" t="s">
        <v>2953</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x14ac:dyDescent="0.25">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2950</v>
      </c>
      <c r="F2003" t="s">
        <v>2954</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x14ac:dyDescent="0.25">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2951</v>
      </c>
      <c r="F2004" t="s">
        <v>2955</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x14ac:dyDescent="0.25">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3569</v>
      </c>
      <c r="D2005" t="s">
        <v>2947</v>
      </c>
      <c r="F2005" t="s">
        <v>2952</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x14ac:dyDescent="0.25">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2948</v>
      </c>
      <c r="F2006" t="s">
        <v>2963</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x14ac:dyDescent="0.25">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2949</v>
      </c>
      <c r="F2007" t="s">
        <v>2953</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x14ac:dyDescent="0.25">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2950</v>
      </c>
      <c r="F2008" t="s">
        <v>2954</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x14ac:dyDescent="0.25">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2951</v>
      </c>
      <c r="F2009" t="s">
        <v>2955</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x14ac:dyDescent="0.25">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3792</v>
      </c>
      <c r="D2010" t="s">
        <v>2947</v>
      </c>
      <c r="F2010" t="s">
        <v>2952</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x14ac:dyDescent="0.25">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2948</v>
      </c>
      <c r="F2011" t="s">
        <v>2963</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x14ac:dyDescent="0.25">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2949</v>
      </c>
      <c r="F2012" t="s">
        <v>2953</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x14ac:dyDescent="0.25">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2950</v>
      </c>
      <c r="F2013" t="s">
        <v>2954</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x14ac:dyDescent="0.25">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2951</v>
      </c>
      <c r="F2014" t="s">
        <v>2955</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x14ac:dyDescent="0.25">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2941</v>
      </c>
      <c r="D2015" t="s">
        <v>2947</v>
      </c>
      <c r="F2015" t="s">
        <v>2952</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x14ac:dyDescent="0.25">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2948</v>
      </c>
      <c r="F2016" t="s">
        <v>2963</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x14ac:dyDescent="0.25">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2949</v>
      </c>
      <c r="F2017" t="s">
        <v>2953</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x14ac:dyDescent="0.25">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2950</v>
      </c>
      <c r="F2018" t="s">
        <v>2954</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x14ac:dyDescent="0.25">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2951</v>
      </c>
      <c r="F2019" t="s">
        <v>2955</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x14ac:dyDescent="0.25">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2942</v>
      </c>
      <c r="D2020" t="s">
        <v>2947</v>
      </c>
      <c r="F2020" t="s">
        <v>2952</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x14ac:dyDescent="0.25">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2948</v>
      </c>
      <c r="F2021" t="s">
        <v>2963</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x14ac:dyDescent="0.25">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2949</v>
      </c>
      <c r="F2022" t="s">
        <v>2953</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x14ac:dyDescent="0.25">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2950</v>
      </c>
      <c r="F2023" t="s">
        <v>2954</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x14ac:dyDescent="0.25">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2951</v>
      </c>
      <c r="F2024" t="s">
        <v>2955</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x14ac:dyDescent="0.25">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2943</v>
      </c>
      <c r="D2025" t="s">
        <v>2947</v>
      </c>
      <c r="F2025" t="s">
        <v>2952</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3894</v>
      </c>
    </row>
    <row r="2026" spans="1:19" x14ac:dyDescent="0.25">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2948</v>
      </c>
      <c r="F2026" t="s">
        <v>2963</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x14ac:dyDescent="0.25">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2949</v>
      </c>
      <c r="F2027" t="s">
        <v>2953</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x14ac:dyDescent="0.25">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2950</v>
      </c>
      <c r="F2028" t="s">
        <v>2954</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x14ac:dyDescent="0.25">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2951</v>
      </c>
      <c r="F2029" t="s">
        <v>2955</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x14ac:dyDescent="0.25">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2944</v>
      </c>
      <c r="D2030" t="s">
        <v>2947</v>
      </c>
      <c r="F2030" t="s">
        <v>2952</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x14ac:dyDescent="0.25">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2948</v>
      </c>
      <c r="F2031" t="s">
        <v>2963</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x14ac:dyDescent="0.25">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2949</v>
      </c>
      <c r="F2032" t="s">
        <v>2953</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x14ac:dyDescent="0.25">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2950</v>
      </c>
      <c r="F2033" t="s">
        <v>2954</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x14ac:dyDescent="0.25">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2951</v>
      </c>
      <c r="F2034" t="s">
        <v>2955</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x14ac:dyDescent="0.25">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3571</v>
      </c>
      <c r="D2035" t="s">
        <v>2947</v>
      </c>
      <c r="F2035" t="s">
        <v>2952</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x14ac:dyDescent="0.25">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2948</v>
      </c>
      <c r="F2036" t="s">
        <v>2963</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x14ac:dyDescent="0.25">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2949</v>
      </c>
      <c r="F2037" t="s">
        <v>2953</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x14ac:dyDescent="0.25">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2950</v>
      </c>
      <c r="F2038" t="s">
        <v>2954</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x14ac:dyDescent="0.25">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2951</v>
      </c>
      <c r="F2039" t="s">
        <v>2955</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x14ac:dyDescent="0.25">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2945</v>
      </c>
      <c r="D2040" t="s">
        <v>2947</v>
      </c>
      <c r="F2040" t="s">
        <v>2952</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x14ac:dyDescent="0.25">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2948</v>
      </c>
      <c r="F2041" t="s">
        <v>2963</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x14ac:dyDescent="0.25">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2949</v>
      </c>
      <c r="F2042" t="s">
        <v>2953</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x14ac:dyDescent="0.25">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2950</v>
      </c>
      <c r="F2043" t="s">
        <v>2954</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x14ac:dyDescent="0.25">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2951</v>
      </c>
      <c r="F2044" t="s">
        <v>2955</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x14ac:dyDescent="0.25">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2946</v>
      </c>
      <c r="D2045" t="s">
        <v>2947</v>
      </c>
      <c r="F2045" t="s">
        <v>2952</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x14ac:dyDescent="0.25">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2948</v>
      </c>
      <c r="F2046" t="s">
        <v>2963</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x14ac:dyDescent="0.25">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2949</v>
      </c>
      <c r="F2047" t="s">
        <v>2953</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x14ac:dyDescent="0.25">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2950</v>
      </c>
      <c r="F2048" t="s">
        <v>2954</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x14ac:dyDescent="0.25">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2951</v>
      </c>
      <c r="F2049" t="s">
        <v>2955</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x14ac:dyDescent="0.25">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3399</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x14ac:dyDescent="0.25">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3264</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x14ac:dyDescent="0.25">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3873</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x14ac:dyDescent="0.25">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4032</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1:I1995 I2050:I2053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40625" defaultRowHeight="15" x14ac:dyDescent="0.25"/>
  <cols>
    <col min="1" max="2" width="76.85546875" customWidth="1"/>
  </cols>
  <sheetData>
    <row r="1" spans="1:2" x14ac:dyDescent="0.25">
      <c r="A1" s="406" t="s">
        <v>2808</v>
      </c>
      <c r="B1" s="406"/>
    </row>
    <row r="2" spans="1:2" x14ac:dyDescent="0.25">
      <c r="A2" s="181" t="s">
        <v>2809</v>
      </c>
      <c r="B2" s="181" t="s">
        <v>2810</v>
      </c>
    </row>
    <row r="3" spans="1:2" x14ac:dyDescent="0.25">
      <c r="A3" s="182" t="s">
        <v>351</v>
      </c>
      <c r="B3" t="str">
        <f>A3</f>
        <v>million metric tons / year</v>
      </c>
    </row>
    <row r="4" spans="1:2" x14ac:dyDescent="0.25">
      <c r="A4" s="182" t="s">
        <v>3451</v>
      </c>
      <c r="B4" t="str">
        <f>A4</f>
        <v>million metric tons</v>
      </c>
    </row>
    <row r="5" spans="1:2" x14ac:dyDescent="0.25">
      <c r="A5" s="182" t="s">
        <v>3977</v>
      </c>
      <c r="B5" t="str">
        <f>A5</f>
        <v>g CO2e / 2025 dollar</v>
      </c>
    </row>
    <row r="6" spans="1:2" x14ac:dyDescent="0.25">
      <c r="A6" s="183" t="s">
        <v>2319</v>
      </c>
      <c r="B6" t="str">
        <f t="shared" ref="B6:B51" si="0">A6</f>
        <v>thousand metric tons / year</v>
      </c>
    </row>
    <row r="7" spans="1:2" x14ac:dyDescent="0.25">
      <c r="A7" s="183" t="s">
        <v>3978</v>
      </c>
      <c r="B7" t="str">
        <f>A7</f>
        <v>g CO2 / 2025 dollar</v>
      </c>
    </row>
    <row r="8" spans="1:2" ht="30" x14ac:dyDescent="0.25">
      <c r="A8" s="183" t="s">
        <v>3979</v>
      </c>
      <c r="B8" t="str">
        <f t="shared" si="0"/>
        <v>2025 dollars / metric ton CO2e abated, Annual average abatement (million metric tons CO2e)</v>
      </c>
    </row>
    <row r="9" spans="1:2" x14ac:dyDescent="0.25">
      <c r="A9" s="183" t="s">
        <v>3980</v>
      </c>
      <c r="B9" t="str">
        <f t="shared" si="0"/>
        <v>billion 2025 dollars / year</v>
      </c>
    </row>
    <row r="10" spans="1:2" x14ac:dyDescent="0.25">
      <c r="A10" s="183" t="s">
        <v>3981</v>
      </c>
      <c r="B10" t="str">
        <f t="shared" si="0"/>
        <v>billion 2025 dollars</v>
      </c>
    </row>
    <row r="11" spans="1:2" x14ac:dyDescent="0.25">
      <c r="A11" s="183" t="s">
        <v>2850</v>
      </c>
      <c r="B11" t="str">
        <f t="shared" si="0"/>
        <v>jobs</v>
      </c>
    </row>
    <row r="12" spans="1:2" x14ac:dyDescent="0.25">
      <c r="A12" s="183" t="s">
        <v>3843</v>
      </c>
      <c r="B12" t="str">
        <f t="shared" si="0"/>
        <v>deaths / year</v>
      </c>
    </row>
    <row r="13" spans="1:2" x14ac:dyDescent="0.25">
      <c r="A13" s="183" t="s">
        <v>3848</v>
      </c>
      <c r="B13" t="str">
        <f t="shared" si="0"/>
        <v>days / year</v>
      </c>
    </row>
    <row r="14" spans="1:2" x14ac:dyDescent="0.25">
      <c r="A14" s="183" t="s">
        <v>3853</v>
      </c>
      <c r="B14" t="str">
        <f t="shared" si="0"/>
        <v>admissions / year</v>
      </c>
    </row>
    <row r="15" spans="1:2" x14ac:dyDescent="0.25">
      <c r="A15" s="183" t="s">
        <v>3854</v>
      </c>
      <c r="B15" t="str">
        <f t="shared" si="0"/>
        <v>visits / year</v>
      </c>
    </row>
    <row r="16" spans="1:2" x14ac:dyDescent="0.25">
      <c r="A16" s="183" t="s">
        <v>3851</v>
      </c>
      <c r="B16" t="str">
        <f t="shared" si="0"/>
        <v>cases / year</v>
      </c>
    </row>
    <row r="17" spans="1:2" x14ac:dyDescent="0.25">
      <c r="A17" s="183" t="s">
        <v>3849</v>
      </c>
      <c r="B17" t="str">
        <f t="shared" si="0"/>
        <v>events / year</v>
      </c>
    </row>
    <row r="18" spans="1:2" x14ac:dyDescent="0.25">
      <c r="A18" s="183" t="s">
        <v>2869</v>
      </c>
      <c r="B18" t="str">
        <f t="shared" si="0"/>
        <v>% change</v>
      </c>
    </row>
    <row r="19" spans="1:2" x14ac:dyDescent="0.25">
      <c r="A19" s="183" t="s">
        <v>3982</v>
      </c>
      <c r="B19" t="str">
        <f t="shared" si="0"/>
        <v>2025 dollars / employee-year</v>
      </c>
    </row>
    <row r="20" spans="1:2" x14ac:dyDescent="0.25">
      <c r="A20" s="183" t="s">
        <v>352</v>
      </c>
      <c r="B20" t="str">
        <f t="shared" si="0"/>
        <v>lives / year</v>
      </c>
    </row>
    <row r="21" spans="1:2" x14ac:dyDescent="0.25">
      <c r="A21" s="183" t="s">
        <v>353</v>
      </c>
      <c r="B21" t="str">
        <f t="shared" si="0"/>
        <v>terawatt-hours (TWh) / year</v>
      </c>
    </row>
    <row r="22" spans="1:2" x14ac:dyDescent="0.25">
      <c r="A22" s="183" t="s">
        <v>3521</v>
      </c>
      <c r="B22" t="str">
        <f t="shared" si="0"/>
        <v>terawatt-hours (TWh)</v>
      </c>
    </row>
    <row r="23" spans="1:2" x14ac:dyDescent="0.25">
      <c r="A23" s="183" t="s">
        <v>3307</v>
      </c>
      <c r="B23" t="str">
        <f t="shared" si="0"/>
        <v>%</v>
      </c>
    </row>
    <row r="24" spans="1:2" x14ac:dyDescent="0.25">
      <c r="A24" s="183" t="s">
        <v>3308</v>
      </c>
      <c r="B24" t="str">
        <f t="shared" si="0"/>
        <v>metric tons CO2e / megawatt-hour (MWh)</v>
      </c>
    </row>
    <row r="25" spans="1:2" x14ac:dyDescent="0.25">
      <c r="A25" s="183" t="s">
        <v>3983</v>
      </c>
      <c r="B25" t="str">
        <f t="shared" si="0"/>
        <v>kilowatt-hour / 2025 dollar</v>
      </c>
    </row>
    <row r="26" spans="1:2" x14ac:dyDescent="0.25">
      <c r="A26" s="183" t="s">
        <v>354</v>
      </c>
      <c r="B26" t="str">
        <f t="shared" si="0"/>
        <v>gigawatts (GW) / year</v>
      </c>
    </row>
    <row r="27" spans="1:2" x14ac:dyDescent="0.25">
      <c r="A27" s="183" t="s">
        <v>3984</v>
      </c>
      <c r="B27" t="str">
        <f t="shared" si="0"/>
        <v>2025 dollars / megawatt-hour (MWh)</v>
      </c>
    </row>
    <row r="28" spans="1:2" x14ac:dyDescent="0.25">
      <c r="A28" s="183" t="s">
        <v>2457</v>
      </c>
      <c r="B28" t="str">
        <f t="shared" si="0"/>
        <v>cubic km / yr</v>
      </c>
    </row>
    <row r="29" spans="1:2" x14ac:dyDescent="0.25">
      <c r="A29" s="183" t="s">
        <v>2377</v>
      </c>
      <c r="B29" t="str">
        <f t="shared" si="0"/>
        <v>trillion passenger-miles / year</v>
      </c>
    </row>
    <row r="30" spans="1:2" x14ac:dyDescent="0.25">
      <c r="A30" s="183" t="s">
        <v>2378</v>
      </c>
      <c r="B30" t="str">
        <f t="shared" si="0"/>
        <v>trillion freight ton-miles / year</v>
      </c>
    </row>
    <row r="31" spans="1:2" x14ac:dyDescent="0.25">
      <c r="A31" s="183" t="s">
        <v>474</v>
      </c>
      <c r="B31" t="str">
        <f t="shared" si="0"/>
        <v>million vehicles / year</v>
      </c>
    </row>
    <row r="32" spans="1:2" x14ac:dyDescent="0.25">
      <c r="A32" s="183" t="s">
        <v>2355</v>
      </c>
      <c r="B32" t="str">
        <f t="shared" si="0"/>
        <v>thousand vehicles / year</v>
      </c>
    </row>
    <row r="33" spans="1:2" x14ac:dyDescent="0.25">
      <c r="A33" s="183" t="s">
        <v>2354</v>
      </c>
      <c r="B33" t="str">
        <f t="shared" si="0"/>
        <v>million vehicles</v>
      </c>
    </row>
    <row r="34" spans="1:2" x14ac:dyDescent="0.25">
      <c r="A34" s="183" t="s">
        <v>2387</v>
      </c>
      <c r="B34" t="str">
        <f t="shared" si="0"/>
        <v>thousand vehicles</v>
      </c>
    </row>
    <row r="35" spans="1:2" x14ac:dyDescent="0.25">
      <c r="A35" s="183" t="s">
        <v>456</v>
      </c>
      <c r="B35" t="str">
        <f t="shared" si="0"/>
        <v>quads / year</v>
      </c>
    </row>
    <row r="36" spans="1:2" x14ac:dyDescent="0.25">
      <c r="A36" s="183" t="s">
        <v>3985</v>
      </c>
      <c r="B36" t="str">
        <f>A36</f>
        <v>thousand BTU / 2025 dollar</v>
      </c>
    </row>
    <row r="37" spans="1:2" x14ac:dyDescent="0.25">
      <c r="A37" s="183" t="s">
        <v>2360</v>
      </c>
      <c r="B37" t="str">
        <f t="shared" si="0"/>
        <v>millions of short tons / year</v>
      </c>
    </row>
    <row r="38" spans="1:2" x14ac:dyDescent="0.25">
      <c r="A38" s="183" t="s">
        <v>2361</v>
      </c>
      <c r="B38" t="str">
        <f t="shared" si="0"/>
        <v>trillion cubic feet / year</v>
      </c>
    </row>
    <row r="39" spans="1:2" x14ac:dyDescent="0.25">
      <c r="A39" s="183" t="s">
        <v>3277</v>
      </c>
      <c r="B39" t="str">
        <f t="shared" si="0"/>
        <v>million barrels of oil / year</v>
      </c>
    </row>
    <row r="40" spans="1:2" x14ac:dyDescent="0.25">
      <c r="A40" s="183" t="s">
        <v>2628</v>
      </c>
      <c r="B40" t="str">
        <f t="shared" si="0"/>
        <v>million gallons / year</v>
      </c>
    </row>
    <row r="41" spans="1:2" x14ac:dyDescent="0.25">
      <c r="A41" s="183" t="s">
        <v>2422</v>
      </c>
      <c r="B41" t="str">
        <f t="shared" si="0"/>
        <v>trillion BTU / year</v>
      </c>
    </row>
    <row r="42" spans="1:2" x14ac:dyDescent="0.25">
      <c r="A42" s="183" t="s">
        <v>3986</v>
      </c>
      <c r="B42" t="str">
        <f t="shared" si="0"/>
        <v>2025 dollars / short ton</v>
      </c>
    </row>
    <row r="43" spans="1:2" x14ac:dyDescent="0.25">
      <c r="A43" s="183" t="s">
        <v>3987</v>
      </c>
      <c r="B43" t="str">
        <f t="shared" si="0"/>
        <v>2025 dollars / thousand cubic feet</v>
      </c>
    </row>
    <row r="44" spans="1:2" x14ac:dyDescent="0.25">
      <c r="A44" s="183" t="s">
        <v>3988</v>
      </c>
      <c r="B44" t="str">
        <f t="shared" si="0"/>
        <v>2025 dollars / gallon</v>
      </c>
    </row>
    <row r="45" spans="1:2" x14ac:dyDescent="0.25">
      <c r="A45" s="183" t="s">
        <v>3989</v>
      </c>
      <c r="B45" t="str">
        <f t="shared" si="0"/>
        <v>2025 dollars / barrel of oil</v>
      </c>
    </row>
    <row r="46" spans="1:2" x14ac:dyDescent="0.25">
      <c r="A46" s="183" t="s">
        <v>3990</v>
      </c>
      <c r="B46" t="str">
        <f t="shared" si="0"/>
        <v>2025 dollars / kg</v>
      </c>
    </row>
    <row r="47" spans="1:2" x14ac:dyDescent="0.25">
      <c r="A47" s="183" t="s">
        <v>3991</v>
      </c>
      <c r="B47" t="str">
        <f t="shared" si="0"/>
        <v>2025 dollars / kilowatt-hour (kWh)</v>
      </c>
    </row>
    <row r="48" spans="1:2" x14ac:dyDescent="0.25">
      <c r="A48" s="183" t="s">
        <v>3984</v>
      </c>
      <c r="B48" t="str">
        <f t="shared" ref="B48" si="1">A48</f>
        <v>2025 dollars / megawatt-hour (MWh)</v>
      </c>
    </row>
    <row r="49" spans="1:2" x14ac:dyDescent="0.25">
      <c r="A49" s="183" t="s">
        <v>3992</v>
      </c>
      <c r="B49" t="str">
        <f t="shared" si="0"/>
        <v>cost of eqpt. to capture 1 metric ton CO2e/yr (2025 dollars)</v>
      </c>
    </row>
    <row r="50" spans="1:2" x14ac:dyDescent="0.25">
      <c r="A50" s="183" t="s">
        <v>3993</v>
      </c>
      <c r="B50" t="str">
        <f t="shared" si="0"/>
        <v>million 2025 dollars / megawatt (MW)</v>
      </c>
    </row>
    <row r="51" spans="1:2" x14ac:dyDescent="0.25">
      <c r="A51" s="183" t="s">
        <v>3994</v>
      </c>
      <c r="B51" t="str">
        <f t="shared" si="0"/>
        <v>cost of eqpt. to produce 1 kg H2/yr (2025 dollars)</v>
      </c>
    </row>
    <row r="53" spans="1:2" x14ac:dyDescent="0.25">
      <c r="A53" s="406" t="s">
        <v>2812</v>
      </c>
      <c r="B53" s="406"/>
    </row>
    <row r="54" spans="1:2" x14ac:dyDescent="0.25">
      <c r="A54" s="181" t="s">
        <v>2809</v>
      </c>
      <c r="B54" s="181" t="s">
        <v>2810</v>
      </c>
    </row>
    <row r="55" spans="1:2" x14ac:dyDescent="0.25">
      <c r="A55" s="152" t="s">
        <v>137</v>
      </c>
      <c r="B55" t="str">
        <f t="shared" ref="B55:B56" si="2">A55</f>
        <v>$/metric ton CO2e</v>
      </c>
    </row>
    <row r="56" spans="1:2" x14ac:dyDescent="0.25">
      <c r="A56" s="152"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abSelected="1" topLeftCell="A102" zoomScale="70" zoomScaleNormal="70" workbookViewId="0">
      <selection activeCell="G39" sqref="G39"/>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92" t="s">
        <v>2310</v>
      </c>
      <c r="B1" s="393" t="s">
        <v>2311</v>
      </c>
      <c r="C1" s="394" t="s">
        <v>2811</v>
      </c>
      <c r="D1" s="393" t="s">
        <v>60</v>
      </c>
      <c r="E1" s="393" t="s">
        <v>62</v>
      </c>
      <c r="F1" s="393" t="s">
        <v>438</v>
      </c>
      <c r="G1" s="393" t="s">
        <v>61</v>
      </c>
      <c r="H1" s="393" t="s">
        <v>2320</v>
      </c>
      <c r="I1" s="395" t="s">
        <v>302</v>
      </c>
      <c r="J1" s="345" t="s">
        <v>3525</v>
      </c>
    </row>
    <row r="2" spans="1:10" x14ac:dyDescent="0.25">
      <c r="A2" s="291" t="s">
        <v>2325</v>
      </c>
      <c r="B2" t="s">
        <v>2326</v>
      </c>
      <c r="C2" s="17">
        <v>1</v>
      </c>
      <c r="D2" t="s">
        <v>63</v>
      </c>
      <c r="E2" t="s">
        <v>64</v>
      </c>
      <c r="F2" t="str">
        <f>UnitControlCenter!$B$3</f>
        <v>million metric tons / year</v>
      </c>
      <c r="G2" t="s">
        <v>173</v>
      </c>
      <c r="J2" t="s">
        <v>3531</v>
      </c>
    </row>
    <row r="3" spans="1:10" x14ac:dyDescent="0.25">
      <c r="A3" s="291" t="s">
        <v>2325</v>
      </c>
      <c r="B3" t="s">
        <v>2327</v>
      </c>
      <c r="C3" s="293">
        <v>1</v>
      </c>
      <c r="D3" s="291" t="s">
        <v>63</v>
      </c>
      <c r="E3" s="291" t="s">
        <v>64</v>
      </c>
      <c r="F3" t="str">
        <f>UnitControlCenter!$B$3</f>
        <v>million metric tons / year</v>
      </c>
      <c r="G3" t="s">
        <v>2309</v>
      </c>
    </row>
    <row r="4" spans="1:10" x14ac:dyDescent="0.25">
      <c r="A4" s="291" t="s">
        <v>2325</v>
      </c>
      <c r="B4" t="s">
        <v>3449</v>
      </c>
      <c r="C4" s="17">
        <v>1</v>
      </c>
      <c r="D4" t="s">
        <v>63</v>
      </c>
      <c r="E4" t="s">
        <v>64</v>
      </c>
      <c r="F4" t="str">
        <f>UnitControlCenter!B4</f>
        <v>million metric tons</v>
      </c>
      <c r="G4" t="s">
        <v>3452</v>
      </c>
      <c r="J4" t="s">
        <v>3532</v>
      </c>
    </row>
    <row r="5" spans="1:10" x14ac:dyDescent="0.25">
      <c r="A5" s="291" t="s">
        <v>2325</v>
      </c>
      <c r="B5" t="s">
        <v>3450</v>
      </c>
      <c r="C5" s="293">
        <v>1</v>
      </c>
      <c r="D5" s="291" t="s">
        <v>63</v>
      </c>
      <c r="E5" s="291" t="s">
        <v>64</v>
      </c>
      <c r="F5" t="str">
        <f>UnitControlCenter!B4</f>
        <v>million metric tons</v>
      </c>
      <c r="G5" t="s">
        <v>3453</v>
      </c>
    </row>
    <row r="6" spans="1:10" x14ac:dyDescent="0.25">
      <c r="A6" s="291" t="s">
        <v>2325</v>
      </c>
      <c r="B6" s="291" t="s">
        <v>2328</v>
      </c>
      <c r="C6" s="17">
        <v>1</v>
      </c>
      <c r="D6" t="s">
        <v>65</v>
      </c>
      <c r="E6" t="s">
        <v>66</v>
      </c>
      <c r="F6" t="str">
        <f>UnitControlCenter!$B$3</f>
        <v>million metric tons / year</v>
      </c>
      <c r="G6" t="s">
        <v>2789</v>
      </c>
      <c r="H6" t="s">
        <v>2790</v>
      </c>
      <c r="I6" t="s">
        <v>2791</v>
      </c>
    </row>
    <row r="7" spans="1:10" x14ac:dyDescent="0.25">
      <c r="A7" s="291" t="s">
        <v>2325</v>
      </c>
      <c r="B7" s="291" t="s">
        <v>2329</v>
      </c>
      <c r="C7" s="17">
        <v>1</v>
      </c>
      <c r="D7" t="s">
        <v>65</v>
      </c>
      <c r="E7" t="s">
        <v>66</v>
      </c>
      <c r="F7" t="str">
        <f>UnitControlCenter!$B$3</f>
        <v>million metric tons / year</v>
      </c>
      <c r="G7" t="s">
        <v>2792</v>
      </c>
      <c r="H7" t="s">
        <v>2793</v>
      </c>
      <c r="I7" t="s">
        <v>2794</v>
      </c>
    </row>
    <row r="8" spans="1:10" x14ac:dyDescent="0.25">
      <c r="A8" s="291" t="s">
        <v>2325</v>
      </c>
      <c r="B8" s="291" t="s">
        <v>2330</v>
      </c>
      <c r="C8" s="17">
        <v>1</v>
      </c>
      <c r="D8" t="s">
        <v>65</v>
      </c>
      <c r="E8" t="s">
        <v>66</v>
      </c>
      <c r="F8" t="str">
        <f>UnitControlCenter!$B$3</f>
        <v>million metric tons / year</v>
      </c>
      <c r="G8" t="s">
        <v>2596</v>
      </c>
      <c r="H8" t="s">
        <v>2597</v>
      </c>
      <c r="I8" t="s">
        <v>2598</v>
      </c>
    </row>
    <row r="9" spans="1:10" x14ac:dyDescent="0.25">
      <c r="A9" s="291" t="s">
        <v>2325</v>
      </c>
      <c r="B9" s="291" t="s">
        <v>2860</v>
      </c>
      <c r="C9" s="17">
        <v>0</v>
      </c>
      <c r="D9" t="s">
        <v>63</v>
      </c>
      <c r="E9" t="s">
        <v>64</v>
      </c>
      <c r="F9" t="str">
        <f>UnitControlCenter!$B$5</f>
        <v>g CO2e / 2025 dollar</v>
      </c>
      <c r="G9" t="s">
        <v>2814</v>
      </c>
    </row>
    <row r="10" spans="1:10" x14ac:dyDescent="0.25">
      <c r="A10" s="291" t="s">
        <v>2325</v>
      </c>
      <c r="B10" s="291" t="s">
        <v>131</v>
      </c>
      <c r="C10" s="17">
        <v>1</v>
      </c>
      <c r="D10" t="s">
        <v>63</v>
      </c>
      <c r="E10" t="s">
        <v>64</v>
      </c>
      <c r="F10" t="str">
        <f>UnitControlCenter!$B$3</f>
        <v>million metric tons / year</v>
      </c>
      <c r="G10" t="s">
        <v>2427</v>
      </c>
    </row>
    <row r="11" spans="1:10" x14ac:dyDescent="0.25">
      <c r="A11" s="291" t="s">
        <v>2325</v>
      </c>
      <c r="B11" s="291" t="s">
        <v>2425</v>
      </c>
      <c r="C11" s="17">
        <v>1</v>
      </c>
      <c r="D11" t="s">
        <v>63</v>
      </c>
      <c r="E11" t="s">
        <v>64</v>
      </c>
      <c r="F11" t="str">
        <f>UnitControlCenter!$B$3</f>
        <v>million metric tons / year</v>
      </c>
      <c r="G11" t="s">
        <v>2428</v>
      </c>
    </row>
    <row r="12" spans="1:10" x14ac:dyDescent="0.25">
      <c r="A12" s="291" t="s">
        <v>2325</v>
      </c>
      <c r="B12" s="291" t="s">
        <v>2483</v>
      </c>
      <c r="C12" s="17">
        <v>1</v>
      </c>
      <c r="D12" t="s">
        <v>63</v>
      </c>
      <c r="E12" t="s">
        <v>64</v>
      </c>
      <c r="F12" t="str">
        <f>UnitControlCenter!$B$3</f>
        <v>million metric tons / year</v>
      </c>
      <c r="G12" t="s">
        <v>2491</v>
      </c>
    </row>
    <row r="13" spans="1:10" x14ac:dyDescent="0.25">
      <c r="A13" s="291" t="s">
        <v>2325</v>
      </c>
      <c r="B13" s="291" t="s">
        <v>93</v>
      </c>
      <c r="C13" s="17">
        <v>1</v>
      </c>
      <c r="D13" t="s">
        <v>63</v>
      </c>
      <c r="E13" t="s">
        <v>64</v>
      </c>
      <c r="F13" t="str">
        <f>UnitControlCenter!$B$3</f>
        <v>million metric tons / year</v>
      </c>
      <c r="G13" t="s">
        <v>2429</v>
      </c>
    </row>
    <row r="14" spans="1:10" x14ac:dyDescent="0.25">
      <c r="A14" s="291" t="s">
        <v>2325</v>
      </c>
      <c r="B14" s="291" t="s">
        <v>9</v>
      </c>
      <c r="C14" s="17">
        <v>1</v>
      </c>
      <c r="D14" t="s">
        <v>63</v>
      </c>
      <c r="E14" t="s">
        <v>64</v>
      </c>
      <c r="F14" t="str">
        <f>UnitControlCenter!$B$3</f>
        <v>million metric tons / year</v>
      </c>
      <c r="G14" t="s">
        <v>2448</v>
      </c>
    </row>
    <row r="15" spans="1:10" x14ac:dyDescent="0.25">
      <c r="A15" s="291" t="s">
        <v>2325</v>
      </c>
      <c r="B15" s="291" t="s">
        <v>2426</v>
      </c>
      <c r="C15" s="17">
        <v>1</v>
      </c>
      <c r="D15" t="s">
        <v>63</v>
      </c>
      <c r="E15" t="s">
        <v>64</v>
      </c>
      <c r="F15" t="str">
        <f>UnitControlCenter!$B$3</f>
        <v>million metric tons / year</v>
      </c>
      <c r="G15" t="s">
        <v>2430</v>
      </c>
    </row>
    <row r="16" spans="1:10" x14ac:dyDescent="0.25">
      <c r="A16" s="291" t="s">
        <v>2325</v>
      </c>
      <c r="B16" s="291" t="s">
        <v>4</v>
      </c>
      <c r="C16" s="17">
        <v>1</v>
      </c>
      <c r="D16" t="s">
        <v>63</v>
      </c>
      <c r="E16" t="s">
        <v>64</v>
      </c>
      <c r="F16" t="str">
        <f>UnitControlCenter!$B$3</f>
        <v>million metric tons / year</v>
      </c>
      <c r="G16" t="s">
        <v>2431</v>
      </c>
    </row>
    <row r="17" spans="1:10" x14ac:dyDescent="0.25">
      <c r="A17" s="291" t="s">
        <v>2325</v>
      </c>
      <c r="B17" s="291" t="s">
        <v>2435</v>
      </c>
      <c r="C17" s="17">
        <v>1</v>
      </c>
      <c r="D17" t="s">
        <v>63</v>
      </c>
      <c r="E17" t="s">
        <v>64</v>
      </c>
      <c r="F17" t="str">
        <f>UnitControlCenter!$B$3</f>
        <v>million metric tons / year</v>
      </c>
      <c r="G17" t="s">
        <v>2432</v>
      </c>
    </row>
    <row r="18" spans="1:10" ht="15.75" thickBot="1" x14ac:dyDescent="0.3">
      <c r="A18" s="396" t="s">
        <v>2325</v>
      </c>
      <c r="B18" s="396" t="s">
        <v>3623</v>
      </c>
      <c r="C18" s="397">
        <v>1</v>
      </c>
      <c r="D18" s="398" t="s">
        <v>65</v>
      </c>
      <c r="E18" s="398" t="s">
        <v>66</v>
      </c>
      <c r="F18" s="398" t="s">
        <v>351</v>
      </c>
      <c r="G18" s="398" t="s">
        <v>3624</v>
      </c>
      <c r="H18" s="398" t="s">
        <v>3659</v>
      </c>
      <c r="I18" s="398" t="s">
        <v>3625</v>
      </c>
      <c r="J18" s="398"/>
    </row>
    <row r="19" spans="1:10" x14ac:dyDescent="0.25">
      <c r="A19" s="291" t="s">
        <v>2331</v>
      </c>
      <c r="B19" s="291" t="s">
        <v>2218</v>
      </c>
      <c r="C19" s="17">
        <v>1</v>
      </c>
      <c r="D19" t="s">
        <v>65</v>
      </c>
      <c r="E19" t="s">
        <v>66</v>
      </c>
      <c r="F19" t="str">
        <f>UnitControlCenter!$B$3</f>
        <v>million metric tons / year</v>
      </c>
      <c r="G19" t="s">
        <v>3282</v>
      </c>
      <c r="H19" t="s">
        <v>2790</v>
      </c>
      <c r="I19" t="s">
        <v>2791</v>
      </c>
    </row>
    <row r="20" spans="1:10" x14ac:dyDescent="0.25">
      <c r="A20" s="291" t="s">
        <v>2331</v>
      </c>
      <c r="B20" s="291" t="s">
        <v>2234</v>
      </c>
      <c r="C20" s="17">
        <v>1</v>
      </c>
      <c r="D20" t="s">
        <v>65</v>
      </c>
      <c r="E20" t="s">
        <v>66</v>
      </c>
      <c r="F20" t="str">
        <f>UnitControlCenter!$B$3</f>
        <v>million metric tons / year</v>
      </c>
      <c r="G20" t="s">
        <v>3294</v>
      </c>
      <c r="H20" t="s">
        <v>2790</v>
      </c>
      <c r="I20" t="s">
        <v>3283</v>
      </c>
    </row>
    <row r="21" spans="1:10" x14ac:dyDescent="0.25">
      <c r="A21" s="291" t="s">
        <v>2331</v>
      </c>
      <c r="B21" s="291" t="s">
        <v>2236</v>
      </c>
      <c r="C21" s="17">
        <v>1</v>
      </c>
      <c r="D21" t="s">
        <v>65</v>
      </c>
      <c r="E21" t="s">
        <v>66</v>
      </c>
      <c r="F21" t="str">
        <f>UnitControlCenter!$B$3</f>
        <v>million metric tons / year</v>
      </c>
      <c r="G21" t="s">
        <v>3295</v>
      </c>
      <c r="H21" t="s">
        <v>2790</v>
      </c>
      <c r="I21" t="s">
        <v>3284</v>
      </c>
    </row>
    <row r="22" spans="1:10" x14ac:dyDescent="0.25">
      <c r="A22" s="291" t="s">
        <v>2331</v>
      </c>
      <c r="B22" s="291" t="s">
        <v>2318</v>
      </c>
      <c r="C22" s="17">
        <v>1</v>
      </c>
      <c r="D22" t="s">
        <v>65</v>
      </c>
      <c r="E22" t="s">
        <v>66</v>
      </c>
      <c r="F22" t="str">
        <f>UnitControlCenter!$B$3</f>
        <v>million metric tons / year</v>
      </c>
      <c r="G22" t="s">
        <v>3296</v>
      </c>
      <c r="H22" t="s">
        <v>2790</v>
      </c>
      <c r="I22" t="s">
        <v>3285</v>
      </c>
    </row>
    <row r="23" spans="1:10" x14ac:dyDescent="0.25">
      <c r="A23" s="291" t="s">
        <v>2331</v>
      </c>
      <c r="B23" s="291" t="s">
        <v>2317</v>
      </c>
      <c r="C23" s="17">
        <v>1</v>
      </c>
      <c r="D23" t="s">
        <v>65</v>
      </c>
      <c r="E23" t="s">
        <v>66</v>
      </c>
      <c r="F23" t="str">
        <f>UnitControlCenter!$B$6</f>
        <v>thousand metric tons / year</v>
      </c>
      <c r="G23" t="s">
        <v>3297</v>
      </c>
      <c r="H23" t="s">
        <v>2790</v>
      </c>
      <c r="I23" t="s">
        <v>3286</v>
      </c>
    </row>
    <row r="24" spans="1:10" x14ac:dyDescent="0.25">
      <c r="A24" s="291" t="s">
        <v>2331</v>
      </c>
      <c r="B24" s="291" t="s">
        <v>2225</v>
      </c>
      <c r="C24" s="17">
        <v>1</v>
      </c>
      <c r="D24" t="s">
        <v>65</v>
      </c>
      <c r="E24" t="s">
        <v>66</v>
      </c>
      <c r="F24" t="str">
        <f>UnitControlCenter!$B$6</f>
        <v>thousand metric tons / year</v>
      </c>
      <c r="G24" t="s">
        <v>3298</v>
      </c>
      <c r="H24" t="s">
        <v>2790</v>
      </c>
      <c r="I24" t="s">
        <v>3287</v>
      </c>
    </row>
    <row r="25" spans="1:10" x14ac:dyDescent="0.25">
      <c r="A25" s="291" t="s">
        <v>2331</v>
      </c>
      <c r="B25" s="291" t="s">
        <v>2230</v>
      </c>
      <c r="C25" s="17">
        <v>1</v>
      </c>
      <c r="D25" t="s">
        <v>65</v>
      </c>
      <c r="E25" t="s">
        <v>66</v>
      </c>
      <c r="F25" t="str">
        <f>UnitControlCenter!$B$6</f>
        <v>thousand metric tons / year</v>
      </c>
      <c r="G25" t="s">
        <v>3299</v>
      </c>
      <c r="H25" t="s">
        <v>2790</v>
      </c>
      <c r="I25" t="s">
        <v>3288</v>
      </c>
    </row>
    <row r="26" spans="1:10" x14ac:dyDescent="0.25">
      <c r="A26" s="291" t="s">
        <v>2331</v>
      </c>
      <c r="B26" s="291" t="s">
        <v>2232</v>
      </c>
      <c r="C26" s="17">
        <v>1</v>
      </c>
      <c r="D26" t="s">
        <v>65</v>
      </c>
      <c r="E26" t="s">
        <v>66</v>
      </c>
      <c r="F26" t="str">
        <f>UnitControlCenter!$B$6</f>
        <v>thousand metric tons / year</v>
      </c>
      <c r="G26" t="s">
        <v>3300</v>
      </c>
      <c r="H26" t="s">
        <v>2790</v>
      </c>
      <c r="I26" t="s">
        <v>3289</v>
      </c>
    </row>
    <row r="27" spans="1:10" x14ac:dyDescent="0.25">
      <c r="A27" s="291" t="s">
        <v>2331</v>
      </c>
      <c r="B27" s="291" t="s">
        <v>2223</v>
      </c>
      <c r="C27" s="17">
        <v>1</v>
      </c>
      <c r="D27" t="s">
        <v>65</v>
      </c>
      <c r="E27" t="s">
        <v>66</v>
      </c>
      <c r="F27" t="str">
        <f>UnitControlCenter!$B$3</f>
        <v>million metric tons / year</v>
      </c>
      <c r="G27" t="s">
        <v>3301</v>
      </c>
      <c r="H27" t="s">
        <v>2790</v>
      </c>
      <c r="I27" t="s">
        <v>3290</v>
      </c>
    </row>
    <row r="28" spans="1:10" x14ac:dyDescent="0.25">
      <c r="A28" s="291" t="s">
        <v>2331</v>
      </c>
      <c r="B28" s="291" t="s">
        <v>2220</v>
      </c>
      <c r="C28" s="17">
        <v>1</v>
      </c>
      <c r="D28" t="s">
        <v>65</v>
      </c>
      <c r="E28" t="s">
        <v>66</v>
      </c>
      <c r="F28" t="str">
        <f>UnitControlCenter!$B$6</f>
        <v>thousand metric tons / year</v>
      </c>
      <c r="G28" t="s">
        <v>3302</v>
      </c>
      <c r="H28" t="s">
        <v>2790</v>
      </c>
      <c r="I28" t="s">
        <v>3291</v>
      </c>
    </row>
    <row r="29" spans="1:10" x14ac:dyDescent="0.25">
      <c r="A29" s="291" t="s">
        <v>2331</v>
      </c>
      <c r="B29" s="291" t="s">
        <v>2228</v>
      </c>
      <c r="C29" s="17">
        <v>1</v>
      </c>
      <c r="D29" t="s">
        <v>65</v>
      </c>
      <c r="E29" t="s">
        <v>66</v>
      </c>
      <c r="F29" t="str">
        <f>UnitControlCenter!$B$3</f>
        <v>million metric tons / year</v>
      </c>
      <c r="G29" t="s">
        <v>3303</v>
      </c>
      <c r="H29" t="s">
        <v>2790</v>
      </c>
      <c r="I29" t="s">
        <v>3292</v>
      </c>
    </row>
    <row r="30" spans="1:10" ht="15.75" thickBot="1" x14ac:dyDescent="0.3">
      <c r="A30" s="396" t="s">
        <v>2331</v>
      </c>
      <c r="B30" s="396" t="s">
        <v>483</v>
      </c>
      <c r="C30" s="397">
        <v>1</v>
      </c>
      <c r="D30" s="398" t="s">
        <v>65</v>
      </c>
      <c r="E30" s="398" t="s">
        <v>66</v>
      </c>
      <c r="F30" s="398" t="str">
        <f>UnitControlCenter!$B$3</f>
        <v>million metric tons / year</v>
      </c>
      <c r="G30" s="398" t="s">
        <v>3304</v>
      </c>
      <c r="H30" s="398" t="s">
        <v>2790</v>
      </c>
      <c r="I30" s="398" t="s">
        <v>3293</v>
      </c>
      <c r="J30" s="398"/>
    </row>
    <row r="31" spans="1:10" x14ac:dyDescent="0.25">
      <c r="A31" t="s">
        <v>4020</v>
      </c>
      <c r="B31" t="s">
        <v>131</v>
      </c>
      <c r="C31" s="17">
        <v>1</v>
      </c>
      <c r="D31" t="s">
        <v>65</v>
      </c>
      <c r="E31" t="s">
        <v>66</v>
      </c>
      <c r="F31" t="str">
        <f>UnitControlCenter!$B$3</f>
        <v>million metric tons / year</v>
      </c>
      <c r="G31" t="s">
        <v>4021</v>
      </c>
      <c r="H31" t="s">
        <v>2805</v>
      </c>
      <c r="I31" t="s">
        <v>2806</v>
      </c>
    </row>
    <row r="32" spans="1:10" x14ac:dyDescent="0.25">
      <c r="A32" t="s">
        <v>4020</v>
      </c>
      <c r="B32" t="s">
        <v>2425</v>
      </c>
      <c r="C32" s="17">
        <v>1</v>
      </c>
      <c r="D32" t="s">
        <v>65</v>
      </c>
      <c r="E32" t="s">
        <v>66</v>
      </c>
      <c r="F32" t="str">
        <f>UnitControlCenter!$B$3</f>
        <v>million metric tons / year</v>
      </c>
      <c r="G32" t="s">
        <v>4022</v>
      </c>
      <c r="H32" t="s">
        <v>2805</v>
      </c>
      <c r="I32" t="s">
        <v>2806</v>
      </c>
    </row>
    <row r="33" spans="1:10" x14ac:dyDescent="0.25">
      <c r="A33" t="s">
        <v>4020</v>
      </c>
      <c r="B33" t="s">
        <v>2483</v>
      </c>
      <c r="C33" s="17">
        <v>1</v>
      </c>
      <c r="D33" t="s">
        <v>65</v>
      </c>
      <c r="E33" t="s">
        <v>66</v>
      </c>
      <c r="F33" t="str">
        <f>UnitControlCenter!$B$3</f>
        <v>million metric tons / year</v>
      </c>
      <c r="G33" t="s">
        <v>4026</v>
      </c>
      <c r="H33" t="s">
        <v>2805</v>
      </c>
      <c r="I33" t="s">
        <v>2806</v>
      </c>
    </row>
    <row r="34" spans="1:10" x14ac:dyDescent="0.25">
      <c r="A34" t="s">
        <v>4020</v>
      </c>
      <c r="B34" t="s">
        <v>93</v>
      </c>
      <c r="C34" s="17">
        <v>1</v>
      </c>
      <c r="D34" t="s">
        <v>65</v>
      </c>
      <c r="E34" t="s">
        <v>66</v>
      </c>
      <c r="F34" t="str">
        <f>UnitControlCenter!$B$3</f>
        <v>million metric tons / year</v>
      </c>
      <c r="G34" t="s">
        <v>4023</v>
      </c>
      <c r="H34" t="s">
        <v>2805</v>
      </c>
      <c r="I34" t="s">
        <v>2806</v>
      </c>
    </row>
    <row r="35" spans="1:10" x14ac:dyDescent="0.25">
      <c r="A35" t="s">
        <v>4020</v>
      </c>
      <c r="B35" t="s">
        <v>9</v>
      </c>
      <c r="C35" s="17">
        <v>1</v>
      </c>
      <c r="D35" t="s">
        <v>65</v>
      </c>
      <c r="E35" t="s">
        <v>66</v>
      </c>
      <c r="F35" t="str">
        <f>UnitControlCenter!$B$3</f>
        <v>million metric tons / year</v>
      </c>
      <c r="G35" t="s">
        <v>4049</v>
      </c>
      <c r="H35" t="s">
        <v>2597</v>
      </c>
      <c r="I35" t="s">
        <v>2598</v>
      </c>
    </row>
    <row r="36" spans="1:10" x14ac:dyDescent="0.25">
      <c r="A36" t="s">
        <v>4020</v>
      </c>
      <c r="B36" t="s">
        <v>2426</v>
      </c>
      <c r="C36" s="17">
        <v>1</v>
      </c>
      <c r="D36" t="s">
        <v>65</v>
      </c>
      <c r="E36" t="s">
        <v>66</v>
      </c>
      <c r="F36" t="str">
        <f>UnitControlCenter!$B$3</f>
        <v>million metric tons / year</v>
      </c>
      <c r="G36" t="s">
        <v>4024</v>
      </c>
      <c r="H36" t="s">
        <v>2805</v>
      </c>
      <c r="I36" t="s">
        <v>2806</v>
      </c>
    </row>
    <row r="37" spans="1:10" x14ac:dyDescent="0.25">
      <c r="A37" t="s">
        <v>4020</v>
      </c>
      <c r="B37" t="s">
        <v>4</v>
      </c>
      <c r="C37" s="17">
        <v>1</v>
      </c>
      <c r="D37" t="s">
        <v>65</v>
      </c>
      <c r="E37" t="s">
        <v>66</v>
      </c>
      <c r="F37" t="str">
        <f>UnitControlCenter!$B$3</f>
        <v>million metric tons / year</v>
      </c>
      <c r="G37" t="s">
        <v>4025</v>
      </c>
      <c r="H37" t="s">
        <v>2805</v>
      </c>
      <c r="I37" t="s">
        <v>2806</v>
      </c>
    </row>
    <row r="38" spans="1:10" ht="15.75" thickBot="1" x14ac:dyDescent="0.3">
      <c r="A38" s="396" t="s">
        <v>4020</v>
      </c>
      <c r="B38" s="396" t="s">
        <v>2435</v>
      </c>
      <c r="C38" s="397">
        <v>1</v>
      </c>
      <c r="D38" s="398" t="s">
        <v>65</v>
      </c>
      <c r="E38" s="398" t="s">
        <v>66</v>
      </c>
      <c r="F38" s="398" t="str">
        <f>UnitControlCenter!$B$3</f>
        <v>million metric tons / year</v>
      </c>
      <c r="G38" s="398" t="s">
        <v>4027</v>
      </c>
      <c r="H38" s="398" t="s">
        <v>2805</v>
      </c>
      <c r="I38" s="398" t="s">
        <v>2806</v>
      </c>
      <c r="J38" s="398"/>
    </row>
    <row r="39" spans="1:10" x14ac:dyDescent="0.25">
      <c r="A39" s="291" t="s">
        <v>2332</v>
      </c>
      <c r="B39" s="291" t="s">
        <v>2328</v>
      </c>
      <c r="C39" s="17">
        <v>1</v>
      </c>
      <c r="D39" t="s">
        <v>65</v>
      </c>
      <c r="E39" t="s">
        <v>66</v>
      </c>
      <c r="F39" t="str">
        <f>UnitControlCenter!$B$3</f>
        <v>million metric tons / year</v>
      </c>
      <c r="G39" t="s">
        <v>2872</v>
      </c>
      <c r="H39" t="s">
        <v>2873</v>
      </c>
      <c r="I39" t="s">
        <v>2874</v>
      </c>
    </row>
    <row r="40" spans="1:10" x14ac:dyDescent="0.25">
      <c r="A40" s="291" t="s">
        <v>2332</v>
      </c>
      <c r="B40" s="291" t="s">
        <v>2492</v>
      </c>
      <c r="C40" s="17">
        <v>1</v>
      </c>
      <c r="D40" t="s">
        <v>65</v>
      </c>
      <c r="E40" t="s">
        <v>66</v>
      </c>
      <c r="F40" t="str">
        <f>UnitControlCenter!$B$3</f>
        <v>million metric tons / year</v>
      </c>
      <c r="G40" t="s">
        <v>2875</v>
      </c>
      <c r="H40" t="s">
        <v>2876</v>
      </c>
      <c r="I40" t="s">
        <v>2877</v>
      </c>
    </row>
    <row r="41" spans="1:10" x14ac:dyDescent="0.25">
      <c r="A41" s="291" t="s">
        <v>2332</v>
      </c>
      <c r="B41" s="291" t="s">
        <v>2333</v>
      </c>
      <c r="C41" s="17">
        <v>1</v>
      </c>
      <c r="D41" t="s">
        <v>65</v>
      </c>
      <c r="E41" t="s">
        <v>66</v>
      </c>
      <c r="F41" t="str">
        <f>UnitControlCenter!$B$3</f>
        <v>million metric tons / year</v>
      </c>
      <c r="G41" t="s">
        <v>2878</v>
      </c>
      <c r="H41" t="s">
        <v>2879</v>
      </c>
      <c r="I41" t="s">
        <v>2880</v>
      </c>
    </row>
    <row r="42" spans="1:10" ht="15.75" thickBot="1" x14ac:dyDescent="0.3">
      <c r="A42" s="396" t="s">
        <v>2332</v>
      </c>
      <c r="B42" s="396" t="s">
        <v>2860</v>
      </c>
      <c r="C42" s="397">
        <v>0</v>
      </c>
      <c r="D42" s="398" t="s">
        <v>63</v>
      </c>
      <c r="E42" s="398" t="s">
        <v>64</v>
      </c>
      <c r="F42" s="398" t="str">
        <f>UnitControlCenter!$B$7</f>
        <v>g CO2 / 2025 dollar</v>
      </c>
      <c r="G42" s="398" t="s">
        <v>2813</v>
      </c>
      <c r="H42" s="398"/>
      <c r="I42" s="398"/>
      <c r="J42" s="398"/>
    </row>
    <row r="43" spans="1:10" x14ac:dyDescent="0.25">
      <c r="A43" s="291" t="s">
        <v>2722</v>
      </c>
      <c r="B43" s="291" t="s">
        <v>2561</v>
      </c>
      <c r="C43" s="17">
        <v>1</v>
      </c>
      <c r="D43" t="s">
        <v>63</v>
      </c>
      <c r="E43" t="s">
        <v>2959</v>
      </c>
      <c r="F43" t="str">
        <f>UnitControlCenter!$B$3</f>
        <v>million metric tons / year</v>
      </c>
      <c r="G43" t="s">
        <v>2999</v>
      </c>
    </row>
    <row r="44" spans="1:10" x14ac:dyDescent="0.25">
      <c r="A44" s="291" t="s">
        <v>2722</v>
      </c>
      <c r="B44" s="291" t="s">
        <v>131</v>
      </c>
      <c r="C44" s="17">
        <v>1</v>
      </c>
      <c r="D44" t="s">
        <v>63</v>
      </c>
      <c r="E44" t="s">
        <v>2959</v>
      </c>
      <c r="F44" t="str">
        <f>UnitControlCenter!$B$3</f>
        <v>million metric tons / year</v>
      </c>
      <c r="G44" t="s">
        <v>2427</v>
      </c>
    </row>
    <row r="45" spans="1:10" x14ac:dyDescent="0.25">
      <c r="A45" s="291" t="s">
        <v>2722</v>
      </c>
      <c r="B45" s="291" t="s">
        <v>2425</v>
      </c>
      <c r="C45" s="17">
        <v>1</v>
      </c>
      <c r="D45" t="s">
        <v>63</v>
      </c>
      <c r="E45" t="s">
        <v>2959</v>
      </c>
      <c r="F45" t="str">
        <f>UnitControlCenter!$B$3</f>
        <v>million metric tons / year</v>
      </c>
      <c r="G45" t="s">
        <v>2428</v>
      </c>
    </row>
    <row r="46" spans="1:10" x14ac:dyDescent="0.25">
      <c r="A46" s="291" t="s">
        <v>2722</v>
      </c>
      <c r="B46" s="291" t="s">
        <v>2483</v>
      </c>
      <c r="C46" s="17">
        <v>1</v>
      </c>
      <c r="D46" t="s">
        <v>63</v>
      </c>
      <c r="E46" t="s">
        <v>2959</v>
      </c>
      <c r="F46" t="str">
        <f>UnitControlCenter!$B$3</f>
        <v>million metric tons / year</v>
      </c>
      <c r="G46" t="s">
        <v>2491</v>
      </c>
    </row>
    <row r="47" spans="1:10" x14ac:dyDescent="0.25">
      <c r="A47" s="291" t="s">
        <v>2722</v>
      </c>
      <c r="B47" s="291" t="s">
        <v>93</v>
      </c>
      <c r="C47" s="17">
        <v>1</v>
      </c>
      <c r="D47" t="s">
        <v>63</v>
      </c>
      <c r="E47" t="s">
        <v>2959</v>
      </c>
      <c r="F47" t="str">
        <f>UnitControlCenter!$B$3</f>
        <v>million metric tons / year</v>
      </c>
      <c r="G47" t="s">
        <v>2429</v>
      </c>
    </row>
    <row r="48" spans="1:10" x14ac:dyDescent="0.25">
      <c r="A48" s="291" t="s">
        <v>2722</v>
      </c>
      <c r="B48" s="291" t="s">
        <v>9</v>
      </c>
      <c r="C48" s="17">
        <v>1</v>
      </c>
      <c r="D48" t="s">
        <v>63</v>
      </c>
      <c r="E48" t="s">
        <v>2959</v>
      </c>
      <c r="F48" t="str">
        <f>UnitControlCenter!$B$3</f>
        <v>million metric tons / year</v>
      </c>
      <c r="G48" t="s">
        <v>3000</v>
      </c>
    </row>
    <row r="49" spans="1:10" ht="15.75" thickBot="1" x14ac:dyDescent="0.3">
      <c r="A49" s="396" t="s">
        <v>2722</v>
      </c>
      <c r="B49" s="396" t="s">
        <v>4</v>
      </c>
      <c r="C49" s="397">
        <v>1</v>
      </c>
      <c r="D49" s="398" t="s">
        <v>63</v>
      </c>
      <c r="E49" s="398" t="s">
        <v>2959</v>
      </c>
      <c r="F49" s="398" t="str">
        <f>UnitControlCenter!$B$3</f>
        <v>million metric tons / year</v>
      </c>
      <c r="G49" s="398" t="s">
        <v>2431</v>
      </c>
      <c r="H49" s="398"/>
      <c r="I49" s="398"/>
      <c r="J49" s="398"/>
    </row>
    <row r="50" spans="1:10" x14ac:dyDescent="0.25">
      <c r="A50" s="291" t="s">
        <v>355</v>
      </c>
      <c r="B50" s="291" t="s">
        <v>2926</v>
      </c>
      <c r="C50" s="17">
        <v>1</v>
      </c>
      <c r="D50" t="s">
        <v>65</v>
      </c>
      <c r="E50" t="s">
        <v>437</v>
      </c>
      <c r="F50" t="str">
        <f>UnitControlCenter!$B$8</f>
        <v>2025 dollars / metric ton CO2e abated, Annual average abatement (million metric tons CO2e)</v>
      </c>
      <c r="G50" t="s">
        <v>3001</v>
      </c>
    </row>
    <row r="51" spans="1:10" ht="15.75" thickBot="1" x14ac:dyDescent="0.3">
      <c r="A51" s="396" t="s">
        <v>355</v>
      </c>
      <c r="B51" s="396" t="s">
        <v>2927</v>
      </c>
      <c r="C51" s="397">
        <v>1</v>
      </c>
      <c r="D51" s="398" t="s">
        <v>65</v>
      </c>
      <c r="E51" s="398" t="s">
        <v>437</v>
      </c>
      <c r="F51" s="398" t="str">
        <f>UnitControlCenter!$B$8</f>
        <v>2025 dollars / metric ton CO2e abated, Annual average abatement (million metric tons CO2e)</v>
      </c>
      <c r="G51" s="398" t="s">
        <v>3001</v>
      </c>
      <c r="H51" s="398"/>
      <c r="I51" s="398"/>
      <c r="J51" s="398"/>
    </row>
    <row r="52" spans="1:10" x14ac:dyDescent="0.25">
      <c r="A52" s="291" t="s">
        <v>2334</v>
      </c>
      <c r="B52" s="291" t="s">
        <v>2930</v>
      </c>
      <c r="C52" s="17">
        <v>1</v>
      </c>
      <c r="D52" t="s">
        <v>65</v>
      </c>
      <c r="E52" t="s">
        <v>64</v>
      </c>
      <c r="F52" t="str">
        <f>UnitControlCenter!$B$9</f>
        <v>billion 2025 dollars / year</v>
      </c>
      <c r="G52" t="s">
        <v>2928</v>
      </c>
      <c r="H52" t="s">
        <v>2411</v>
      </c>
      <c r="I52" t="s">
        <v>2395</v>
      </c>
    </row>
    <row r="53" spans="1:10" x14ac:dyDescent="0.25">
      <c r="A53" s="291" t="s">
        <v>2334</v>
      </c>
      <c r="B53" s="399" t="s">
        <v>2741</v>
      </c>
      <c r="C53" s="17">
        <v>1</v>
      </c>
      <c r="D53" t="s">
        <v>63</v>
      </c>
      <c r="E53" t="s">
        <v>64</v>
      </c>
      <c r="F53" t="str">
        <f>UnitControlCenter!$B$9</f>
        <v>billion 2025 dollars / year</v>
      </c>
      <c r="G53" t="s">
        <v>2735</v>
      </c>
    </row>
    <row r="54" spans="1:10" x14ac:dyDescent="0.25">
      <c r="A54" s="291" t="s">
        <v>2334</v>
      </c>
      <c r="B54" s="291" t="s">
        <v>2917</v>
      </c>
      <c r="C54" s="17">
        <v>1</v>
      </c>
      <c r="D54" t="s">
        <v>65</v>
      </c>
      <c r="E54" t="s">
        <v>66</v>
      </c>
      <c r="F54" t="str">
        <f>UnitControlCenter!$B$9</f>
        <v>billion 2025 dollars / year</v>
      </c>
      <c r="G54" t="s">
        <v>2918</v>
      </c>
      <c r="H54" t="s">
        <v>2919</v>
      </c>
      <c r="I54" t="s">
        <v>2920</v>
      </c>
    </row>
    <row r="55" spans="1:10" x14ac:dyDescent="0.25">
      <c r="A55" s="291" t="s">
        <v>2334</v>
      </c>
      <c r="B55" s="399" t="s">
        <v>2921</v>
      </c>
      <c r="C55" s="17">
        <v>1</v>
      </c>
      <c r="D55" t="s">
        <v>63</v>
      </c>
      <c r="E55" t="s">
        <v>64</v>
      </c>
      <c r="F55" t="str">
        <f>UnitControlCenter!$B$10</f>
        <v>billion 2025 dollars</v>
      </c>
      <c r="G55" t="s">
        <v>2922</v>
      </c>
    </row>
    <row r="56" spans="1:10" x14ac:dyDescent="0.25">
      <c r="A56" s="291" t="s">
        <v>2334</v>
      </c>
      <c r="B56" s="399" t="s">
        <v>2923</v>
      </c>
      <c r="C56" s="17">
        <v>1</v>
      </c>
      <c r="D56" t="s">
        <v>63</v>
      </c>
      <c r="E56" t="s">
        <v>64</v>
      </c>
      <c r="F56" t="str">
        <f>UnitControlCenter!$B$9</f>
        <v>billion 2025 dollars / year</v>
      </c>
      <c r="G56" t="s">
        <v>2924</v>
      </c>
    </row>
    <row r="57" spans="1:10" x14ac:dyDescent="0.25">
      <c r="A57" s="291" t="s">
        <v>2334</v>
      </c>
      <c r="B57" s="399" t="s">
        <v>2997</v>
      </c>
      <c r="C57" s="17">
        <v>1</v>
      </c>
      <c r="D57" t="s">
        <v>65</v>
      </c>
      <c r="E57" t="s">
        <v>64</v>
      </c>
      <c r="F57" t="str">
        <f>UnitControlCenter!$B$9</f>
        <v>billion 2025 dollars / year</v>
      </c>
      <c r="G57" t="s">
        <v>3788</v>
      </c>
      <c r="H57" t="s">
        <v>3787</v>
      </c>
      <c r="I57" t="s">
        <v>3790</v>
      </c>
    </row>
    <row r="58" spans="1:10" ht="15.75" thickBot="1" x14ac:dyDescent="0.3">
      <c r="A58" s="396" t="s">
        <v>2334</v>
      </c>
      <c r="B58" s="400" t="s">
        <v>3829</v>
      </c>
      <c r="C58" s="397">
        <v>1</v>
      </c>
      <c r="D58" s="398" t="s">
        <v>65</v>
      </c>
      <c r="E58" s="398" t="s">
        <v>66</v>
      </c>
      <c r="F58" s="398" t="s">
        <v>3822</v>
      </c>
      <c r="G58" s="398" t="s">
        <v>3832</v>
      </c>
      <c r="H58" s="398" t="s">
        <v>3830</v>
      </c>
      <c r="I58" s="398" t="s">
        <v>3831</v>
      </c>
      <c r="J58" s="398"/>
    </row>
    <row r="59" spans="1:10" x14ac:dyDescent="0.25">
      <c r="A59" s="291" t="s">
        <v>2847</v>
      </c>
      <c r="B59" s="399" t="s">
        <v>2864</v>
      </c>
      <c r="C59" s="17">
        <v>1</v>
      </c>
      <c r="D59" t="s">
        <v>65</v>
      </c>
      <c r="E59" t="s">
        <v>64</v>
      </c>
      <c r="F59" t="str">
        <f>UnitControlCenter!$B$11</f>
        <v>jobs</v>
      </c>
      <c r="G59" t="s">
        <v>2855</v>
      </c>
      <c r="H59" t="s">
        <v>2854</v>
      </c>
      <c r="I59" t="s">
        <v>2396</v>
      </c>
    </row>
    <row r="60" spans="1:10" x14ac:dyDescent="0.25">
      <c r="A60" s="291" t="s">
        <v>2847</v>
      </c>
      <c r="B60" s="399" t="s">
        <v>3247</v>
      </c>
      <c r="C60" s="17">
        <v>0</v>
      </c>
      <c r="D60" t="s">
        <v>65</v>
      </c>
      <c r="E60" t="s">
        <v>66</v>
      </c>
      <c r="F60" t="str">
        <f>UnitControlCenter!$B$11</f>
        <v>jobs</v>
      </c>
      <c r="G60" t="s">
        <v>3136</v>
      </c>
      <c r="H60" t="s">
        <v>3137</v>
      </c>
      <c r="I60" t="s">
        <v>3138</v>
      </c>
    </row>
    <row r="61" spans="1:10" x14ac:dyDescent="0.25">
      <c r="A61" s="291" t="s">
        <v>2847</v>
      </c>
      <c r="B61" s="399" t="s">
        <v>3248</v>
      </c>
      <c r="C61" s="17">
        <v>0</v>
      </c>
      <c r="D61" t="s">
        <v>65</v>
      </c>
      <c r="E61" t="s">
        <v>64</v>
      </c>
      <c r="F61" t="str">
        <f>UnitControlCenter!$B$18</f>
        <v>% change</v>
      </c>
      <c r="G61" t="s">
        <v>3155</v>
      </c>
      <c r="H61" t="s">
        <v>3137</v>
      </c>
      <c r="I61" t="s">
        <v>3138</v>
      </c>
    </row>
    <row r="62" spans="1:10" x14ac:dyDescent="0.25">
      <c r="A62" s="291" t="s">
        <v>2847</v>
      </c>
      <c r="B62" s="399" t="s">
        <v>3120</v>
      </c>
      <c r="C62" s="17">
        <v>0</v>
      </c>
      <c r="D62" t="s">
        <v>65</v>
      </c>
      <c r="E62" t="s">
        <v>66</v>
      </c>
      <c r="F62" t="str">
        <f>UnitControlCenter!$B$11</f>
        <v>jobs</v>
      </c>
      <c r="G62" t="s">
        <v>3159</v>
      </c>
      <c r="H62" t="s">
        <v>3139</v>
      </c>
      <c r="I62" s="17" t="s">
        <v>3140</v>
      </c>
      <c r="J62" s="17"/>
    </row>
    <row r="63" spans="1:10" x14ac:dyDescent="0.25">
      <c r="A63" s="291" t="s">
        <v>2847</v>
      </c>
      <c r="B63" s="399" t="s">
        <v>3152</v>
      </c>
      <c r="C63" s="17">
        <v>0</v>
      </c>
      <c r="D63" t="s">
        <v>65</v>
      </c>
      <c r="E63" t="s">
        <v>64</v>
      </c>
      <c r="F63" t="str">
        <f>UnitControlCenter!$B$18</f>
        <v>% change</v>
      </c>
      <c r="G63" t="s">
        <v>3158</v>
      </c>
      <c r="H63" t="s">
        <v>3139</v>
      </c>
      <c r="I63" s="17" t="s">
        <v>3140</v>
      </c>
      <c r="J63" s="17"/>
    </row>
    <row r="64" spans="1:10" x14ac:dyDescent="0.25">
      <c r="A64" s="291" t="s">
        <v>2847</v>
      </c>
      <c r="B64" s="399" t="s">
        <v>3125</v>
      </c>
      <c r="C64" s="17">
        <v>0</v>
      </c>
      <c r="D64" t="s">
        <v>65</v>
      </c>
      <c r="E64" t="s">
        <v>66</v>
      </c>
      <c r="F64" t="str">
        <f>UnitControlCenter!$B$11</f>
        <v>jobs</v>
      </c>
      <c r="G64" t="s">
        <v>3141</v>
      </c>
      <c r="H64" t="s">
        <v>3142</v>
      </c>
      <c r="I64" t="s">
        <v>3143</v>
      </c>
    </row>
    <row r="65" spans="1:10" x14ac:dyDescent="0.25">
      <c r="A65" s="291" t="s">
        <v>2847</v>
      </c>
      <c r="B65" s="399" t="s">
        <v>3153</v>
      </c>
      <c r="C65" s="17">
        <v>0</v>
      </c>
      <c r="D65" t="s">
        <v>65</v>
      </c>
      <c r="E65" t="s">
        <v>64</v>
      </c>
      <c r="F65" t="str">
        <f>UnitControlCenter!$B$18</f>
        <v>% change</v>
      </c>
      <c r="G65" t="s">
        <v>3156</v>
      </c>
      <c r="H65" t="s">
        <v>3142</v>
      </c>
      <c r="I65" t="s">
        <v>3143</v>
      </c>
    </row>
    <row r="66" spans="1:10" x14ac:dyDescent="0.25">
      <c r="A66" s="291" t="s">
        <v>2847</v>
      </c>
      <c r="B66" s="399" t="s">
        <v>3128</v>
      </c>
      <c r="C66" s="17">
        <v>0</v>
      </c>
      <c r="D66" t="s">
        <v>65</v>
      </c>
      <c r="E66" t="s">
        <v>66</v>
      </c>
      <c r="F66" t="str">
        <f>UnitControlCenter!$B$11</f>
        <v>jobs</v>
      </c>
      <c r="G66" t="s">
        <v>3144</v>
      </c>
      <c r="H66" t="s">
        <v>3145</v>
      </c>
      <c r="I66" t="s">
        <v>3146</v>
      </c>
    </row>
    <row r="67" spans="1:10" x14ac:dyDescent="0.25">
      <c r="A67" s="291" t="s">
        <v>2847</v>
      </c>
      <c r="B67" s="399" t="s">
        <v>3154</v>
      </c>
      <c r="C67" s="17">
        <v>0</v>
      </c>
      <c r="D67" t="s">
        <v>65</v>
      </c>
      <c r="E67" t="s">
        <v>64</v>
      </c>
      <c r="F67" t="str">
        <f>UnitControlCenter!$B$18</f>
        <v>% change</v>
      </c>
      <c r="G67" t="s">
        <v>3157</v>
      </c>
      <c r="H67" t="s">
        <v>3145</v>
      </c>
      <c r="I67" t="s">
        <v>3146</v>
      </c>
    </row>
    <row r="68" spans="1:10" x14ac:dyDescent="0.25">
      <c r="A68" s="291" t="s">
        <v>2847</v>
      </c>
      <c r="B68" s="399" t="s">
        <v>3206</v>
      </c>
      <c r="C68" s="17">
        <v>1</v>
      </c>
      <c r="D68" t="s">
        <v>65</v>
      </c>
      <c r="E68" t="s">
        <v>66</v>
      </c>
      <c r="F68" t="str">
        <f>UnitControlCenter!$B$11</f>
        <v>jobs</v>
      </c>
      <c r="G68" t="s">
        <v>3207</v>
      </c>
      <c r="H68" t="s">
        <v>3208</v>
      </c>
      <c r="I68" t="s">
        <v>3209</v>
      </c>
    </row>
    <row r="69" spans="1:10" x14ac:dyDescent="0.25">
      <c r="A69" s="291" t="s">
        <v>2847</v>
      </c>
      <c r="B69" s="399" t="s">
        <v>3210</v>
      </c>
      <c r="C69" s="17">
        <v>1</v>
      </c>
      <c r="D69" t="s">
        <v>65</v>
      </c>
      <c r="E69" t="s">
        <v>64</v>
      </c>
      <c r="F69" t="str">
        <f>UnitControlCenter!$B$18</f>
        <v>% change</v>
      </c>
      <c r="G69" t="s">
        <v>3211</v>
      </c>
      <c r="H69" t="s">
        <v>3208</v>
      </c>
      <c r="I69" t="s">
        <v>3209</v>
      </c>
    </row>
    <row r="70" spans="1:10" x14ac:dyDescent="0.25">
      <c r="A70" s="291" t="s">
        <v>2847</v>
      </c>
      <c r="B70" s="399" t="s">
        <v>2902</v>
      </c>
      <c r="C70" s="17">
        <v>1</v>
      </c>
      <c r="D70" t="s">
        <v>65</v>
      </c>
      <c r="E70" t="s">
        <v>64</v>
      </c>
      <c r="F70" t="str">
        <f>UnitControlCenter!$B$11</f>
        <v>jobs</v>
      </c>
      <c r="G70" t="s">
        <v>2906</v>
      </c>
      <c r="H70" t="s">
        <v>2905</v>
      </c>
      <c r="I70" t="s">
        <v>2916</v>
      </c>
    </row>
    <row r="71" spans="1:10" x14ac:dyDescent="0.25">
      <c r="A71" s="291" t="s">
        <v>2847</v>
      </c>
      <c r="B71" s="399" t="s">
        <v>2957</v>
      </c>
      <c r="C71" s="17">
        <v>1</v>
      </c>
      <c r="D71" t="s">
        <v>65</v>
      </c>
      <c r="E71" t="s">
        <v>64</v>
      </c>
      <c r="F71" t="str">
        <f>UnitControlCenter!$B$11</f>
        <v>jobs</v>
      </c>
      <c r="G71" t="s">
        <v>2956</v>
      </c>
      <c r="H71" t="s">
        <v>2854</v>
      </c>
      <c r="I71" t="s">
        <v>2396</v>
      </c>
    </row>
    <row r="72" spans="1:10" x14ac:dyDescent="0.25">
      <c r="A72" s="291" t="s">
        <v>2847</v>
      </c>
      <c r="B72" s="399" t="s">
        <v>2849</v>
      </c>
      <c r="C72" s="17">
        <v>1</v>
      </c>
      <c r="D72" t="s">
        <v>65</v>
      </c>
      <c r="E72" t="s">
        <v>64</v>
      </c>
      <c r="F72" t="str">
        <f>UnitControlCenter!$B$9</f>
        <v>billion 2025 dollars / year</v>
      </c>
      <c r="G72" t="s">
        <v>2856</v>
      </c>
      <c r="H72" t="s">
        <v>2858</v>
      </c>
      <c r="I72" t="s">
        <v>2396</v>
      </c>
    </row>
    <row r="73" spans="1:10" x14ac:dyDescent="0.25">
      <c r="A73" s="291" t="s">
        <v>2847</v>
      </c>
      <c r="B73" s="399" t="s">
        <v>2868</v>
      </c>
      <c r="C73" s="17">
        <v>1</v>
      </c>
      <c r="D73" t="s">
        <v>65</v>
      </c>
      <c r="E73" t="s">
        <v>64</v>
      </c>
      <c r="F73" t="str">
        <f>UnitControlCenter!$B$18</f>
        <v>% change</v>
      </c>
      <c r="G73" t="s">
        <v>2870</v>
      </c>
      <c r="H73" t="s">
        <v>2858</v>
      </c>
      <c r="I73" t="s">
        <v>2396</v>
      </c>
    </row>
    <row r="74" spans="1:10" x14ac:dyDescent="0.25">
      <c r="A74" s="291" t="s">
        <v>2847</v>
      </c>
      <c r="B74" s="399" t="s">
        <v>2903</v>
      </c>
      <c r="C74" s="17">
        <v>1</v>
      </c>
      <c r="D74" t="s">
        <v>65</v>
      </c>
      <c r="E74" t="s">
        <v>64</v>
      </c>
      <c r="F74" t="str">
        <f>UnitControlCenter!$B$9</f>
        <v>billion 2025 dollars / year</v>
      </c>
      <c r="G74" t="s">
        <v>2907</v>
      </c>
      <c r="H74" t="s">
        <v>2905</v>
      </c>
      <c r="I74" t="s">
        <v>2916</v>
      </c>
    </row>
    <row r="75" spans="1:10" x14ac:dyDescent="0.25">
      <c r="A75" s="291" t="s">
        <v>2847</v>
      </c>
      <c r="B75" s="399" t="s">
        <v>2863</v>
      </c>
      <c r="C75" s="17">
        <v>1</v>
      </c>
      <c r="D75" t="s">
        <v>65</v>
      </c>
      <c r="E75" t="s">
        <v>64</v>
      </c>
      <c r="F75" t="str">
        <f>UnitControlCenter!$B$9</f>
        <v>billion 2025 dollars / year</v>
      </c>
      <c r="G75" t="s">
        <v>2859</v>
      </c>
      <c r="H75" t="s">
        <v>2857</v>
      </c>
      <c r="I75" t="s">
        <v>2396</v>
      </c>
    </row>
    <row r="76" spans="1:10" x14ac:dyDescent="0.25">
      <c r="A76" s="291" t="s">
        <v>2847</v>
      </c>
      <c r="B76" s="399" t="s">
        <v>2861</v>
      </c>
      <c r="C76" s="17">
        <v>1</v>
      </c>
      <c r="D76" t="s">
        <v>63</v>
      </c>
      <c r="E76" t="s">
        <v>64</v>
      </c>
      <c r="F76" t="str">
        <f>UnitControlCenter!$B$19</f>
        <v>2025 dollars / employee-year</v>
      </c>
      <c r="G76" t="s">
        <v>2862</v>
      </c>
    </row>
    <row r="77" spans="1:10" ht="15.75" thickBot="1" x14ac:dyDescent="0.3">
      <c r="A77" s="396" t="s">
        <v>2847</v>
      </c>
      <c r="B77" s="400" t="s">
        <v>2904</v>
      </c>
      <c r="C77" s="397">
        <v>1</v>
      </c>
      <c r="D77" s="398" t="s">
        <v>65</v>
      </c>
      <c r="E77" s="398" t="s">
        <v>64</v>
      </c>
      <c r="F77" s="398" t="str">
        <f>UnitControlCenter!$B$9</f>
        <v>billion 2025 dollars / year</v>
      </c>
      <c r="G77" s="398" t="s">
        <v>2908</v>
      </c>
      <c r="H77" s="398" t="s">
        <v>2905</v>
      </c>
      <c r="I77" s="398" t="s">
        <v>2916</v>
      </c>
      <c r="J77" s="398"/>
    </row>
    <row r="78" spans="1:10" x14ac:dyDescent="0.25">
      <c r="A78" s="291" t="s">
        <v>2848</v>
      </c>
      <c r="B78" s="291" t="s">
        <v>2654</v>
      </c>
      <c r="C78" s="17">
        <v>0</v>
      </c>
      <c r="D78" t="s">
        <v>65</v>
      </c>
      <c r="E78" t="s">
        <v>64</v>
      </c>
      <c r="F78" t="str">
        <f>UnitControlCenter!$B$9</f>
        <v>billion 2025 dollars / year</v>
      </c>
      <c r="G78" t="s">
        <v>2655</v>
      </c>
      <c r="H78" t="s">
        <v>2656</v>
      </c>
      <c r="I78" t="s">
        <v>2635</v>
      </c>
    </row>
    <row r="79" spans="1:10" x14ac:dyDescent="0.25">
      <c r="A79" s="291" t="s">
        <v>2848</v>
      </c>
      <c r="B79" s="291" t="s">
        <v>2658</v>
      </c>
      <c r="C79" s="17">
        <v>0</v>
      </c>
      <c r="D79" t="s">
        <v>65</v>
      </c>
      <c r="E79" t="s">
        <v>64</v>
      </c>
      <c r="F79" t="str">
        <f>UnitControlCenter!$B$9</f>
        <v>billion 2025 dollars / year</v>
      </c>
      <c r="G79" t="s">
        <v>2668</v>
      </c>
      <c r="H79" t="s">
        <v>2669</v>
      </c>
      <c r="I79" t="s">
        <v>2670</v>
      </c>
    </row>
    <row r="80" spans="1:10" x14ac:dyDescent="0.25">
      <c r="A80" s="291" t="s">
        <v>2848</v>
      </c>
      <c r="B80" s="291" t="s">
        <v>2659</v>
      </c>
      <c r="C80" s="17">
        <v>0</v>
      </c>
      <c r="D80" t="s">
        <v>65</v>
      </c>
      <c r="E80" t="s">
        <v>64</v>
      </c>
      <c r="F80" t="str">
        <f>UnitControlCenter!$B$9</f>
        <v>billion 2025 dollars / year</v>
      </c>
      <c r="G80" t="s">
        <v>2679</v>
      </c>
      <c r="H80" t="s">
        <v>2677</v>
      </c>
      <c r="I80" t="s">
        <v>2678</v>
      </c>
    </row>
    <row r="81" spans="1:10" x14ac:dyDescent="0.25">
      <c r="A81" s="291" t="s">
        <v>2848</v>
      </c>
      <c r="B81" s="291" t="s">
        <v>2660</v>
      </c>
      <c r="C81" s="17">
        <v>0</v>
      </c>
      <c r="D81" t="s">
        <v>65</v>
      </c>
      <c r="E81" t="s">
        <v>64</v>
      </c>
      <c r="F81" t="str">
        <f>UnitControlCenter!$B$9</f>
        <v>billion 2025 dollars / year</v>
      </c>
      <c r="G81" t="s">
        <v>2673</v>
      </c>
      <c r="H81" t="s">
        <v>2669</v>
      </c>
      <c r="I81" t="s">
        <v>2671</v>
      </c>
    </row>
    <row r="82" spans="1:10" x14ac:dyDescent="0.25">
      <c r="A82" s="291" t="s">
        <v>2848</v>
      </c>
      <c r="B82" s="291" t="s">
        <v>2661</v>
      </c>
      <c r="C82" s="17">
        <v>0</v>
      </c>
      <c r="D82" t="s">
        <v>65</v>
      </c>
      <c r="E82" t="s">
        <v>64</v>
      </c>
      <c r="F82" t="str">
        <f>UnitControlCenter!$B$9</f>
        <v>billion 2025 dollars / year</v>
      </c>
      <c r="G82" t="s">
        <v>2674</v>
      </c>
      <c r="H82" t="s">
        <v>2669</v>
      </c>
      <c r="I82" t="s">
        <v>2672</v>
      </c>
    </row>
    <row r="83" spans="1:10" x14ac:dyDescent="0.25">
      <c r="A83" s="291" t="s">
        <v>2848</v>
      </c>
      <c r="B83" s="291" t="s">
        <v>2662</v>
      </c>
      <c r="C83" s="17">
        <v>0</v>
      </c>
      <c r="D83" t="s">
        <v>65</v>
      </c>
      <c r="E83" t="s">
        <v>64</v>
      </c>
      <c r="F83" t="str">
        <f>UnitControlCenter!$B$9</f>
        <v>billion 2025 dollars / year</v>
      </c>
      <c r="G83" t="s">
        <v>2680</v>
      </c>
      <c r="H83" t="s">
        <v>2677</v>
      </c>
      <c r="I83" t="s">
        <v>2678</v>
      </c>
    </row>
    <row r="84" spans="1:10" x14ac:dyDescent="0.25">
      <c r="A84" s="291" t="s">
        <v>2848</v>
      </c>
      <c r="B84" s="291" t="s">
        <v>2663</v>
      </c>
      <c r="C84" s="17">
        <v>0</v>
      </c>
      <c r="D84" t="s">
        <v>65</v>
      </c>
      <c r="E84" t="s">
        <v>64</v>
      </c>
      <c r="F84" t="str">
        <f>UnitControlCenter!$B$9</f>
        <v>billion 2025 dollars / year</v>
      </c>
      <c r="G84" t="s">
        <v>2681</v>
      </c>
      <c r="H84" t="s">
        <v>2677</v>
      </c>
      <c r="I84" t="s">
        <v>2678</v>
      </c>
    </row>
    <row r="85" spans="1:10" x14ac:dyDescent="0.25">
      <c r="A85" s="291" t="s">
        <v>2848</v>
      </c>
      <c r="B85" s="291" t="s">
        <v>2664</v>
      </c>
      <c r="C85" s="17">
        <v>0</v>
      </c>
      <c r="D85" t="s">
        <v>65</v>
      </c>
      <c r="E85" t="s">
        <v>64</v>
      </c>
      <c r="F85" t="str">
        <f>UnitControlCenter!$B$9</f>
        <v>billion 2025 dollars / year</v>
      </c>
      <c r="G85" t="s">
        <v>2682</v>
      </c>
      <c r="H85" t="s">
        <v>2677</v>
      </c>
      <c r="I85" t="s">
        <v>2678</v>
      </c>
    </row>
    <row r="86" spans="1:10" x14ac:dyDescent="0.25">
      <c r="A86" s="291" t="s">
        <v>2848</v>
      </c>
      <c r="B86" s="291" t="s">
        <v>2687</v>
      </c>
      <c r="C86" s="17">
        <v>0</v>
      </c>
      <c r="D86" t="s">
        <v>65</v>
      </c>
      <c r="E86" t="s">
        <v>64</v>
      </c>
      <c r="F86" t="str">
        <f>UnitControlCenter!$B$9</f>
        <v>billion 2025 dollars / year</v>
      </c>
      <c r="G86" t="s">
        <v>2685</v>
      </c>
      <c r="H86" t="s">
        <v>2677</v>
      </c>
      <c r="I86" t="s">
        <v>2683</v>
      </c>
    </row>
    <row r="87" spans="1:10" ht="15.75" thickBot="1" x14ac:dyDescent="0.3">
      <c r="A87" s="396" t="s">
        <v>2848</v>
      </c>
      <c r="B87" s="396" t="s">
        <v>2688</v>
      </c>
      <c r="C87" s="397">
        <v>0</v>
      </c>
      <c r="D87" s="398" t="s">
        <v>65</v>
      </c>
      <c r="E87" s="398" t="s">
        <v>64</v>
      </c>
      <c r="F87" s="398" t="str">
        <f>UnitControlCenter!$B$9</f>
        <v>billion 2025 dollars / year</v>
      </c>
      <c r="G87" s="398" t="s">
        <v>2686</v>
      </c>
      <c r="H87" s="398" t="s">
        <v>2677</v>
      </c>
      <c r="I87" s="398" t="s">
        <v>2684</v>
      </c>
      <c r="J87" s="398"/>
    </row>
    <row r="88" spans="1:10" x14ac:dyDescent="0.25">
      <c r="A88" s="291" t="s">
        <v>2335</v>
      </c>
      <c r="B88" s="291" t="s">
        <v>2958</v>
      </c>
      <c r="C88" s="17">
        <v>1</v>
      </c>
      <c r="D88" t="s">
        <v>63</v>
      </c>
      <c r="E88" t="s">
        <v>2960</v>
      </c>
      <c r="F88" t="str">
        <f>UnitControlCenter!B12</f>
        <v>deaths / year</v>
      </c>
      <c r="G88" t="s">
        <v>3844</v>
      </c>
    </row>
    <row r="89" spans="1:10" x14ac:dyDescent="0.25">
      <c r="A89" s="291" t="s">
        <v>2335</v>
      </c>
      <c r="B89" s="291" t="s">
        <v>3165</v>
      </c>
      <c r="C89" s="17">
        <v>1</v>
      </c>
      <c r="D89" t="s">
        <v>63</v>
      </c>
      <c r="E89" t="s">
        <v>64</v>
      </c>
      <c r="F89" t="str">
        <f>UnitControlCenter!B18</f>
        <v>% change</v>
      </c>
      <c r="G89" t="s">
        <v>3166</v>
      </c>
    </row>
    <row r="90" spans="1:10" x14ac:dyDescent="0.25">
      <c r="A90" s="291" t="s">
        <v>2335</v>
      </c>
      <c r="B90" s="291" t="s">
        <v>3245</v>
      </c>
      <c r="C90" s="17">
        <v>1</v>
      </c>
      <c r="D90" t="s">
        <v>65</v>
      </c>
      <c r="E90" t="s">
        <v>66</v>
      </c>
      <c r="F90" t="str">
        <f>UnitControlCenter!B12</f>
        <v>deaths / year</v>
      </c>
      <c r="G90" t="s">
        <v>3149</v>
      </c>
      <c r="H90" t="s">
        <v>3137</v>
      </c>
      <c r="I90" t="s">
        <v>3138</v>
      </c>
    </row>
    <row r="91" spans="1:10" x14ac:dyDescent="0.25">
      <c r="A91" s="291" t="s">
        <v>2335</v>
      </c>
      <c r="B91" s="291" t="s">
        <v>3246</v>
      </c>
      <c r="C91" s="17">
        <v>1</v>
      </c>
      <c r="D91" t="s">
        <v>65</v>
      </c>
      <c r="E91" t="s">
        <v>64</v>
      </c>
      <c r="F91" t="str">
        <f>UnitControlCenter!B18</f>
        <v>% change</v>
      </c>
      <c r="G91" t="s">
        <v>3160</v>
      </c>
      <c r="H91" t="s">
        <v>3137</v>
      </c>
      <c r="I91" t="s">
        <v>3138</v>
      </c>
    </row>
    <row r="92" spans="1:10" x14ac:dyDescent="0.25">
      <c r="A92" s="291" t="s">
        <v>2335</v>
      </c>
      <c r="B92" s="291" t="s">
        <v>3147</v>
      </c>
      <c r="C92" s="17">
        <v>1</v>
      </c>
      <c r="D92" t="s">
        <v>65</v>
      </c>
      <c r="E92" t="s">
        <v>66</v>
      </c>
      <c r="F92" t="str">
        <f>UnitControlCenter!B12</f>
        <v>deaths / year</v>
      </c>
      <c r="G92" t="s">
        <v>3150</v>
      </c>
      <c r="H92" t="s">
        <v>3139</v>
      </c>
      <c r="I92" s="17" t="s">
        <v>3140</v>
      </c>
      <c r="J92" s="17"/>
    </row>
    <row r="93" spans="1:10" x14ac:dyDescent="0.25">
      <c r="A93" s="291" t="s">
        <v>2335</v>
      </c>
      <c r="B93" s="291" t="s">
        <v>3163</v>
      </c>
      <c r="C93" s="17">
        <v>1</v>
      </c>
      <c r="D93" t="s">
        <v>65</v>
      </c>
      <c r="E93" t="s">
        <v>64</v>
      </c>
      <c r="F93" t="str">
        <f>UnitControlCenter!B18</f>
        <v>% change</v>
      </c>
      <c r="G93" t="s">
        <v>3161</v>
      </c>
      <c r="H93" t="s">
        <v>3139</v>
      </c>
      <c r="I93" s="17" t="s">
        <v>3140</v>
      </c>
      <c r="J93" s="17"/>
    </row>
    <row r="94" spans="1:10" x14ac:dyDescent="0.25">
      <c r="A94" s="291" t="s">
        <v>2335</v>
      </c>
      <c r="B94" s="291" t="s">
        <v>3148</v>
      </c>
      <c r="C94" s="17">
        <v>1</v>
      </c>
      <c r="D94" t="s">
        <v>65</v>
      </c>
      <c r="E94" t="s">
        <v>66</v>
      </c>
      <c r="F94" t="str">
        <f>UnitControlCenter!B12</f>
        <v>deaths / year</v>
      </c>
      <c r="G94" t="s">
        <v>3151</v>
      </c>
      <c r="H94" t="s">
        <v>3142</v>
      </c>
      <c r="I94" t="s">
        <v>3143</v>
      </c>
    </row>
    <row r="95" spans="1:10" x14ac:dyDescent="0.25">
      <c r="A95" s="291" t="s">
        <v>2335</v>
      </c>
      <c r="B95" s="291" t="s">
        <v>3164</v>
      </c>
      <c r="C95" s="17">
        <v>1</v>
      </c>
      <c r="D95" t="s">
        <v>65</v>
      </c>
      <c r="E95" t="s">
        <v>64</v>
      </c>
      <c r="F95" t="str">
        <f>UnitControlCenter!B18</f>
        <v>% change</v>
      </c>
      <c r="G95" t="s">
        <v>3162</v>
      </c>
      <c r="H95" t="s">
        <v>3142</v>
      </c>
      <c r="I95" t="s">
        <v>3143</v>
      </c>
    </row>
    <row r="96" spans="1:10" x14ac:dyDescent="0.25">
      <c r="A96" s="291" t="s">
        <v>2335</v>
      </c>
      <c r="B96" s="291" t="s">
        <v>3845</v>
      </c>
      <c r="C96" s="17">
        <v>0</v>
      </c>
      <c r="D96" t="s">
        <v>63</v>
      </c>
      <c r="E96" t="s">
        <v>64</v>
      </c>
      <c r="F96" t="str">
        <f>UnitControlCenter!B12</f>
        <v>deaths / year</v>
      </c>
      <c r="G96" t="s">
        <v>2889</v>
      </c>
    </row>
    <row r="97" spans="1:10" x14ac:dyDescent="0.25">
      <c r="A97" s="291" t="s">
        <v>2335</v>
      </c>
      <c r="B97" s="291" t="s">
        <v>3846</v>
      </c>
      <c r="C97" s="17">
        <v>1</v>
      </c>
      <c r="D97" t="s">
        <v>63</v>
      </c>
      <c r="E97" t="s">
        <v>64</v>
      </c>
      <c r="F97" t="str">
        <f>UnitControlCenter!B12</f>
        <v>deaths / year</v>
      </c>
      <c r="G97" t="s">
        <v>3847</v>
      </c>
    </row>
    <row r="98" spans="1:10" x14ac:dyDescent="0.25">
      <c r="A98" s="291" t="s">
        <v>2335</v>
      </c>
      <c r="B98" s="291" t="s">
        <v>2336</v>
      </c>
      <c r="C98" s="17">
        <v>1</v>
      </c>
      <c r="D98" t="s">
        <v>63</v>
      </c>
      <c r="E98" t="s">
        <v>64</v>
      </c>
      <c r="F98" t="str">
        <f>UnitControlCenter!B9</f>
        <v>billion 2025 dollars / year</v>
      </c>
      <c r="G98" t="s">
        <v>67</v>
      </c>
    </row>
    <row r="99" spans="1:10" x14ac:dyDescent="0.25">
      <c r="A99" s="291" t="s">
        <v>2335</v>
      </c>
      <c r="B99" s="291" t="s">
        <v>2885</v>
      </c>
      <c r="C99" s="17">
        <v>1</v>
      </c>
      <c r="D99" t="s">
        <v>63</v>
      </c>
      <c r="E99" t="s">
        <v>64</v>
      </c>
      <c r="F99" t="str">
        <f>UnitControlCenter!B13</f>
        <v>days / year</v>
      </c>
      <c r="G99" t="s">
        <v>2890</v>
      </c>
    </row>
    <row r="100" spans="1:10" x14ac:dyDescent="0.25">
      <c r="A100" s="291" t="s">
        <v>2335</v>
      </c>
      <c r="B100" s="291" t="s">
        <v>2894</v>
      </c>
      <c r="C100" s="17">
        <v>1</v>
      </c>
      <c r="D100" t="s">
        <v>63</v>
      </c>
      <c r="E100" t="s">
        <v>64</v>
      </c>
      <c r="F100" t="str">
        <f>UnitControlCenter!B17</f>
        <v>events / year</v>
      </c>
      <c r="G100" t="s">
        <v>2895</v>
      </c>
    </row>
    <row r="101" spans="1:10" x14ac:dyDescent="0.25">
      <c r="A101" s="291" t="s">
        <v>2335</v>
      </c>
      <c r="B101" s="291" t="s">
        <v>3850</v>
      </c>
      <c r="C101" s="17">
        <v>1</v>
      </c>
      <c r="D101" t="s">
        <v>63</v>
      </c>
      <c r="E101" t="s">
        <v>64</v>
      </c>
      <c r="F101" t="str">
        <f>UnitControlCenter!B16</f>
        <v>cases / year</v>
      </c>
      <c r="G101" t="s">
        <v>3852</v>
      </c>
    </row>
    <row r="102" spans="1:10" x14ac:dyDescent="0.25">
      <c r="A102" s="291" t="s">
        <v>2335</v>
      </c>
      <c r="B102" s="291" t="s">
        <v>2886</v>
      </c>
      <c r="C102" s="17">
        <v>1</v>
      </c>
      <c r="D102" t="s">
        <v>63</v>
      </c>
      <c r="E102" t="s">
        <v>64</v>
      </c>
      <c r="F102" t="str">
        <f>UnitControlCenter!B17</f>
        <v>events / year</v>
      </c>
      <c r="G102" t="s">
        <v>2891</v>
      </c>
    </row>
    <row r="103" spans="1:10" x14ac:dyDescent="0.25">
      <c r="A103" s="291" t="s">
        <v>2335</v>
      </c>
      <c r="B103" s="291" t="s">
        <v>2887</v>
      </c>
      <c r="C103" s="17">
        <v>1</v>
      </c>
      <c r="D103" t="s">
        <v>63</v>
      </c>
      <c r="E103" t="s">
        <v>64</v>
      </c>
      <c r="F103" t="str">
        <f>UnitControlCenter!B14</f>
        <v>admissions / year</v>
      </c>
      <c r="G103" t="s">
        <v>2892</v>
      </c>
    </row>
    <row r="104" spans="1:10" x14ac:dyDescent="0.25">
      <c r="A104" s="291" t="s">
        <v>2335</v>
      </c>
      <c r="B104" s="291" t="s">
        <v>3866</v>
      </c>
      <c r="C104" s="17">
        <v>1</v>
      </c>
      <c r="D104" t="s">
        <v>63</v>
      </c>
      <c r="E104" t="s">
        <v>64</v>
      </c>
      <c r="F104" t="str">
        <f>UnitControlCenter!B15</f>
        <v>visits / year</v>
      </c>
      <c r="G104" t="s">
        <v>3865</v>
      </c>
    </row>
    <row r="105" spans="1:10" x14ac:dyDescent="0.25">
      <c r="A105" s="291" t="s">
        <v>2335</v>
      </c>
      <c r="B105" s="291" t="s">
        <v>2888</v>
      </c>
      <c r="C105" s="17">
        <v>1</v>
      </c>
      <c r="D105" t="s">
        <v>63</v>
      </c>
      <c r="E105" t="s">
        <v>64</v>
      </c>
      <c r="F105" t="str">
        <f>UnitControlCenter!B13</f>
        <v>days / year</v>
      </c>
      <c r="G105" t="s">
        <v>2893</v>
      </c>
    </row>
    <row r="106" spans="1:10" x14ac:dyDescent="0.25">
      <c r="A106" s="291" t="s">
        <v>2335</v>
      </c>
      <c r="B106" s="291" t="s">
        <v>3855</v>
      </c>
      <c r="C106" s="17">
        <v>1</v>
      </c>
      <c r="D106" t="s">
        <v>63</v>
      </c>
      <c r="E106" t="s">
        <v>64</v>
      </c>
      <c r="F106" t="str">
        <f>UnitControlCenter!B16</f>
        <v>cases / year</v>
      </c>
      <c r="G106" t="s">
        <v>3856</v>
      </c>
    </row>
    <row r="107" spans="1:10" x14ac:dyDescent="0.25">
      <c r="A107" s="291" t="s">
        <v>2335</v>
      </c>
      <c r="B107" s="291" t="s">
        <v>3857</v>
      </c>
      <c r="C107" s="17">
        <v>1</v>
      </c>
      <c r="D107" t="s">
        <v>63</v>
      </c>
      <c r="E107" t="s">
        <v>64</v>
      </c>
      <c r="F107" t="str">
        <f>UnitControlCenter!B16</f>
        <v>cases / year</v>
      </c>
      <c r="G107" t="s">
        <v>3858</v>
      </c>
    </row>
    <row r="108" spans="1:10" x14ac:dyDescent="0.25">
      <c r="A108" s="291" t="s">
        <v>2335</v>
      </c>
      <c r="B108" s="291" t="s">
        <v>3859</v>
      </c>
      <c r="C108" s="17">
        <v>1</v>
      </c>
      <c r="D108" t="s">
        <v>63</v>
      </c>
      <c r="E108" t="s">
        <v>64</v>
      </c>
      <c r="F108" t="str">
        <f>UnitControlCenter!B16</f>
        <v>cases / year</v>
      </c>
      <c r="G108" t="s">
        <v>3860</v>
      </c>
    </row>
    <row r="109" spans="1:10" x14ac:dyDescent="0.25">
      <c r="A109" s="291" t="s">
        <v>2335</v>
      </c>
      <c r="B109" s="291" t="s">
        <v>3861</v>
      </c>
      <c r="C109" s="17">
        <v>1</v>
      </c>
      <c r="D109" t="s">
        <v>63</v>
      </c>
      <c r="E109" t="s">
        <v>64</v>
      </c>
      <c r="F109" t="str">
        <f>UnitControlCenter!B16</f>
        <v>cases / year</v>
      </c>
      <c r="G109" t="s">
        <v>3862</v>
      </c>
    </row>
    <row r="110" spans="1:10" x14ac:dyDescent="0.25">
      <c r="A110" t="s">
        <v>2335</v>
      </c>
      <c r="B110" t="s">
        <v>2888</v>
      </c>
      <c r="C110" s="17">
        <v>1</v>
      </c>
      <c r="D110" t="s">
        <v>63</v>
      </c>
      <c r="E110" t="s">
        <v>64</v>
      </c>
      <c r="F110" t="str">
        <f>UnitControlCenter!B13</f>
        <v>days / year</v>
      </c>
      <c r="G110" t="s">
        <v>2893</v>
      </c>
    </row>
    <row r="111" spans="1:10" ht="15.75" thickBot="1" x14ac:dyDescent="0.3">
      <c r="A111" s="396" t="s">
        <v>2335</v>
      </c>
      <c r="B111" s="396" t="s">
        <v>3863</v>
      </c>
      <c r="C111" s="397">
        <v>1</v>
      </c>
      <c r="D111" s="398" t="s">
        <v>63</v>
      </c>
      <c r="E111" s="398" t="s">
        <v>64</v>
      </c>
      <c r="F111" s="398" t="str">
        <f>UnitControlCenter!B13</f>
        <v>days / year</v>
      </c>
      <c r="G111" s="398" t="s">
        <v>3864</v>
      </c>
      <c r="H111" s="398"/>
      <c r="I111" s="398"/>
      <c r="J111" s="398"/>
    </row>
    <row r="112" spans="1:10" x14ac:dyDescent="0.25">
      <c r="A112" s="291" t="s">
        <v>2461</v>
      </c>
      <c r="B112" s="291" t="s">
        <v>2337</v>
      </c>
      <c r="C112" s="17">
        <v>1</v>
      </c>
      <c r="D112" t="s">
        <v>65</v>
      </c>
      <c r="E112" t="s">
        <v>66</v>
      </c>
      <c r="F112" t="str">
        <f>UnitControlCenter!$B$21</f>
        <v>terawatt-hours (TWh) / year</v>
      </c>
      <c r="G112" t="s">
        <v>4041</v>
      </c>
      <c r="H112" t="s">
        <v>4042</v>
      </c>
      <c r="I112" t="s">
        <v>4043</v>
      </c>
    </row>
    <row r="113" spans="1:10" x14ac:dyDescent="0.25">
      <c r="A113" s="291" t="s">
        <v>2461</v>
      </c>
      <c r="B113" s="291" t="s">
        <v>2338</v>
      </c>
      <c r="C113" s="17">
        <v>1</v>
      </c>
      <c r="D113" t="s">
        <v>65</v>
      </c>
      <c r="E113" t="s">
        <v>64</v>
      </c>
      <c r="F113" t="str">
        <f>UnitControlCenter!$B$21</f>
        <v>terawatt-hours (TWh) / year</v>
      </c>
      <c r="G113" t="s">
        <v>4044</v>
      </c>
      <c r="H113" t="s">
        <v>4042</v>
      </c>
      <c r="I113" t="s">
        <v>4043</v>
      </c>
    </row>
    <row r="114" spans="1:10" x14ac:dyDescent="0.25">
      <c r="A114" s="291" t="s">
        <v>2461</v>
      </c>
      <c r="B114" s="291" t="s">
        <v>2339</v>
      </c>
      <c r="C114" s="17">
        <v>1</v>
      </c>
      <c r="D114" t="s">
        <v>65</v>
      </c>
      <c r="E114" t="s">
        <v>66</v>
      </c>
      <c r="F114" t="str">
        <f>UnitControlCenter!$B$26</f>
        <v>gigawatts (GW) / year</v>
      </c>
      <c r="G114" t="s">
        <v>4045</v>
      </c>
      <c r="H114" t="s">
        <v>4046</v>
      </c>
      <c r="I114" t="s">
        <v>4047</v>
      </c>
    </row>
    <row r="115" spans="1:10" x14ac:dyDescent="0.25">
      <c r="A115" s="291" t="s">
        <v>2461</v>
      </c>
      <c r="B115" s="291" t="s">
        <v>2340</v>
      </c>
      <c r="C115" s="17">
        <v>1</v>
      </c>
      <c r="D115" t="s">
        <v>65</v>
      </c>
      <c r="E115" t="s">
        <v>64</v>
      </c>
      <c r="F115" t="str">
        <f>UnitControlCenter!$B$26</f>
        <v>gigawatts (GW) / year</v>
      </c>
      <c r="G115" t="s">
        <v>4048</v>
      </c>
      <c r="H115" t="s">
        <v>4046</v>
      </c>
      <c r="I115" t="s">
        <v>4047</v>
      </c>
    </row>
    <row r="116" spans="1:10" x14ac:dyDescent="0.25">
      <c r="A116" s="291" t="s">
        <v>2461</v>
      </c>
      <c r="B116" s="291" t="s">
        <v>2462</v>
      </c>
      <c r="C116" s="17">
        <v>1</v>
      </c>
      <c r="D116" t="s">
        <v>65</v>
      </c>
      <c r="E116" t="s">
        <v>66</v>
      </c>
      <c r="F116" t="str">
        <f>UnitControlCenter!$B$21</f>
        <v>terawatt-hours (TWh) / year</v>
      </c>
      <c r="G116" t="s">
        <v>4004</v>
      </c>
      <c r="H116" t="s">
        <v>4005</v>
      </c>
      <c r="I116" t="s">
        <v>4007</v>
      </c>
    </row>
    <row r="117" spans="1:10" x14ac:dyDescent="0.25">
      <c r="A117" s="291" t="s">
        <v>2461</v>
      </c>
      <c r="B117" s="291" t="s">
        <v>3817</v>
      </c>
      <c r="C117" s="17">
        <v>1</v>
      </c>
      <c r="D117" t="s">
        <v>65</v>
      </c>
      <c r="E117" t="s">
        <v>64</v>
      </c>
      <c r="F117" t="str">
        <f>UnitControlCenter!B23</f>
        <v>%</v>
      </c>
      <c r="G117" t="s">
        <v>3818</v>
      </c>
      <c r="H117" t="s">
        <v>3819</v>
      </c>
      <c r="I117" t="s">
        <v>3820</v>
      </c>
    </row>
    <row r="118" spans="1:10" x14ac:dyDescent="0.25">
      <c r="A118" s="291" t="s">
        <v>2461</v>
      </c>
      <c r="B118" s="291" t="s">
        <v>3310</v>
      </c>
      <c r="C118" s="17">
        <v>1</v>
      </c>
      <c r="D118" t="s">
        <v>63</v>
      </c>
      <c r="E118" t="s">
        <v>64</v>
      </c>
      <c r="F118" t="str">
        <f>UnitControlCenter!B24</f>
        <v>metric tons CO2e / megawatt-hour (MWh)</v>
      </c>
      <c r="G118" t="s">
        <v>3309</v>
      </c>
    </row>
    <row r="119" spans="1:10" x14ac:dyDescent="0.25">
      <c r="A119" s="291" t="s">
        <v>2461</v>
      </c>
      <c r="B119" s="291" t="s">
        <v>3317</v>
      </c>
      <c r="C119" s="17">
        <v>1</v>
      </c>
      <c r="D119" t="s">
        <v>63</v>
      </c>
      <c r="E119" t="s">
        <v>64</v>
      </c>
      <c r="F119" t="str">
        <f>UnitControlCenter!B25</f>
        <v>kilowatt-hour / 2025 dollar</v>
      </c>
      <c r="G119" t="s">
        <v>3318</v>
      </c>
    </row>
    <row r="120" spans="1:10" x14ac:dyDescent="0.25">
      <c r="A120" s="291" t="s">
        <v>2461</v>
      </c>
      <c r="B120" s="291" t="s">
        <v>4008</v>
      </c>
      <c r="C120" s="17">
        <v>1</v>
      </c>
      <c r="D120" t="s">
        <v>65</v>
      </c>
      <c r="E120" t="s">
        <v>3520</v>
      </c>
      <c r="F120" t="str">
        <f>UnitControlCenter!$B$22</f>
        <v>terawatt-hours (TWh)</v>
      </c>
      <c r="G120" t="s">
        <v>4054</v>
      </c>
      <c r="H120" t="s">
        <v>4060</v>
      </c>
      <c r="I120" t="s">
        <v>4061</v>
      </c>
    </row>
    <row r="121" spans="1:10" x14ac:dyDescent="0.25">
      <c r="A121" s="291" t="s">
        <v>2461</v>
      </c>
      <c r="B121" s="291" t="s">
        <v>4009</v>
      </c>
      <c r="C121" s="17">
        <v>1</v>
      </c>
      <c r="D121" t="s">
        <v>65</v>
      </c>
      <c r="E121" t="s">
        <v>3520</v>
      </c>
      <c r="F121" t="str">
        <f>UnitControlCenter!$B$22</f>
        <v>terawatt-hours (TWh)</v>
      </c>
      <c r="G121" t="s">
        <v>4055</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0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1" t="s">
        <v>2461</v>
      </c>
      <c r="B122" s="291" t="s">
        <v>4010</v>
      </c>
      <c r="C122" s="17">
        <v>1</v>
      </c>
      <c r="D122" t="s">
        <v>65</v>
      </c>
      <c r="E122" t="s">
        <v>3520</v>
      </c>
      <c r="F122" t="str">
        <f>UnitControlCenter!$B$22</f>
        <v>terawatt-hours (TWh)</v>
      </c>
      <c r="G122" t="s">
        <v>4056</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0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1" t="s">
        <v>2461</v>
      </c>
      <c r="B123" s="291" t="s">
        <v>4011</v>
      </c>
      <c r="C123" s="17">
        <v>1</v>
      </c>
      <c r="D123" t="s">
        <v>65</v>
      </c>
      <c r="E123" t="s">
        <v>3520</v>
      </c>
      <c r="F123" t="str">
        <f>UnitControlCenter!$B$22</f>
        <v>terawatt-hours (TWh)</v>
      </c>
      <c r="G123" t="s">
        <v>4057</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0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1" t="s">
        <v>2461</v>
      </c>
      <c r="B124" s="291" t="s">
        <v>4012</v>
      </c>
      <c r="C124" s="17">
        <v>1</v>
      </c>
      <c r="D124" t="s">
        <v>65</v>
      </c>
      <c r="E124" t="s">
        <v>3520</v>
      </c>
      <c r="F124" t="str">
        <f>UnitControlCenter!$B$22</f>
        <v>terawatt-hours (TWh)</v>
      </c>
      <c r="G124" t="s">
        <v>4058</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0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1" t="s">
        <v>2461</v>
      </c>
      <c r="B125" s="291" t="s">
        <v>4013</v>
      </c>
      <c r="C125" s="17">
        <v>1</v>
      </c>
      <c r="D125" t="s">
        <v>65</v>
      </c>
      <c r="E125" t="s">
        <v>3520</v>
      </c>
      <c r="F125" t="str">
        <f>UnitControlCenter!$B$22</f>
        <v>terawatt-hours (TWh)</v>
      </c>
      <c r="G125" t="s">
        <v>4059</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0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1" t="s">
        <v>2461</v>
      </c>
      <c r="B126" s="291" t="s">
        <v>4014</v>
      </c>
      <c r="C126" s="17">
        <v>1</v>
      </c>
      <c r="D126" t="s">
        <v>65</v>
      </c>
      <c r="E126" t="s">
        <v>4003</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02" t="str">
        <f t="shared" si="1"/>
        <v>abd8a4, af64ff, b49f00, e5ffcc, ff9999, 620e7a, 65fffb, 00b050, ff6400, ffff00, f1bb18, c2dffd, 087bf1, 004185, ccff33, 04ffaf, bfb088, ff00ff, 000000, ad6600, 740000, db3a79, f593e0, 9b1cb0, c01b00, ff0000, 6e8000, 004d10, 009999, 969696, b49f00, af64ff</v>
      </c>
      <c r="J126" s="402"/>
    </row>
    <row r="127" spans="1:10" x14ac:dyDescent="0.25">
      <c r="A127" s="291" t="s">
        <v>2461</v>
      </c>
      <c r="B127" s="291" t="s">
        <v>4015</v>
      </c>
      <c r="C127" s="17">
        <v>1</v>
      </c>
      <c r="D127" t="s">
        <v>65</v>
      </c>
      <c r="E127" t="s">
        <v>4003</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02" t="str">
        <f t="shared" si="2"/>
        <v>abd8a4, af64ff, b49f00, e5ffcc, ff9999, 620e7a, 65fffb, 00b050, ff6400, ffff00, f1bb18, c2dffd, 087bf1, 004185, ccff33, 04ffaf, bfb088, ff00ff, 000000, ad6600, 740000, db3a79, f593e0, 9b1cb0, c01b00, ff0000, 6e8000, 004d10, 009999, 969696, b49f00, af64ff</v>
      </c>
      <c r="J127" s="402"/>
    </row>
    <row r="128" spans="1:10" x14ac:dyDescent="0.25">
      <c r="A128" s="291" t="s">
        <v>2461</v>
      </c>
      <c r="B128" s="291" t="s">
        <v>4016</v>
      </c>
      <c r="C128" s="17">
        <v>1</v>
      </c>
      <c r="D128" t="s">
        <v>65</v>
      </c>
      <c r="E128" t="s">
        <v>4003</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02" t="str">
        <f t="shared" si="3"/>
        <v>abd8a4, af64ff, b49f00, e5ffcc, ff9999, 620e7a, 65fffb, 00b050, ff6400, ffff00, f1bb18, c2dffd, 087bf1, 004185, ccff33, 04ffaf, bfb088, ff00ff, 000000, ad6600, 740000, db3a79, f593e0, 9b1cb0, c01b00, ff0000, 6e8000, 004d10, 009999, 969696, b49f00, af64ff</v>
      </c>
      <c r="J128" s="402"/>
    </row>
    <row r="129" spans="1:10" x14ac:dyDescent="0.25">
      <c r="A129" s="291" t="s">
        <v>2461</v>
      </c>
      <c r="B129" s="291" t="s">
        <v>4017</v>
      </c>
      <c r="C129" s="17">
        <v>1</v>
      </c>
      <c r="D129" t="s">
        <v>65</v>
      </c>
      <c r="E129" t="s">
        <v>4003</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02" t="str">
        <f t="shared" si="4"/>
        <v>abd8a4, af64ff, b49f00, e5ffcc, ff9999, 620e7a, 65fffb, 00b050, ff6400, ffff00, f1bb18, c2dffd, 087bf1, 004185, ccff33, 04ffaf, bfb088, ff00ff, 000000, ad6600, 740000, db3a79, f593e0, 9b1cb0, c01b00, ff0000, 6e8000, 004d10, 009999, 969696, b49f00, af64ff</v>
      </c>
      <c r="J129" s="402"/>
    </row>
    <row r="130" spans="1:10" x14ac:dyDescent="0.25">
      <c r="A130" s="291" t="s">
        <v>2461</v>
      </c>
      <c r="B130" s="291" t="s">
        <v>4018</v>
      </c>
      <c r="C130" s="17">
        <v>1</v>
      </c>
      <c r="D130" t="s">
        <v>65</v>
      </c>
      <c r="E130" t="s">
        <v>4003</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02" t="str">
        <f t="shared" si="5"/>
        <v>abd8a4, af64ff, b49f00, e5ffcc, ff9999, 620e7a, 65fffb, 00b050, ff6400, ffff00, f1bb18, c2dffd, 087bf1, 004185, ccff33, 04ffaf, bfb088, ff00ff, 000000, ad6600, 740000, db3a79, f593e0, 9b1cb0, c01b00, ff0000, 6e8000, 004d10, 009999, 969696, b49f00, af64ff</v>
      </c>
      <c r="J130" s="402"/>
    </row>
    <row r="131" spans="1:10" s="398" customFormat="1" ht="15.75" thickBot="1" x14ac:dyDescent="0.3">
      <c r="A131" s="396" t="s">
        <v>2461</v>
      </c>
      <c r="B131" s="396" t="s">
        <v>4019</v>
      </c>
      <c r="C131" s="397">
        <v>1</v>
      </c>
      <c r="D131" s="398" t="s">
        <v>65</v>
      </c>
      <c r="E131" s="398" t="s">
        <v>4003</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03" t="str">
        <f t="shared" si="6"/>
        <v>abd8a4, af64ff, b49f00, e5ffcc, ff9999, 620e7a, 65fffb, 00b050, ff6400, ffff00, f1bb18, c2dffd, 087bf1, 004185, ccff33, 04ffaf, bfb088, ff00ff, 000000, ad6600, 740000, db3a79, f593e0, 9b1cb0, c01b00, ff0000, 6e8000, 004d10, 009999, 969696, b49f00, af64ff</v>
      </c>
      <c r="J131" s="403"/>
    </row>
    <row r="132" spans="1:10" x14ac:dyDescent="0.25">
      <c r="A132" s="291" t="s">
        <v>3836</v>
      </c>
      <c r="B132" s="291" t="s">
        <v>3837</v>
      </c>
      <c r="C132" s="17">
        <v>1</v>
      </c>
      <c r="D132" t="s">
        <v>65</v>
      </c>
      <c r="E132" t="s">
        <v>2352</v>
      </c>
      <c r="F132" t="str">
        <f>UnitControlCenter!$B$50</f>
        <v>million 2025 dollars / megawatt (MW)</v>
      </c>
      <c r="G132" t="s">
        <v>3838</v>
      </c>
      <c r="H132" t="s">
        <v>3601</v>
      </c>
      <c r="I132" s="17" t="s">
        <v>3602</v>
      </c>
    </row>
    <row r="133" spans="1:10" x14ac:dyDescent="0.25">
      <c r="A133" s="291" t="s">
        <v>3836</v>
      </c>
      <c r="B133" s="291" t="s">
        <v>3709</v>
      </c>
      <c r="C133" s="17">
        <v>1</v>
      </c>
      <c r="D133" t="s">
        <v>63</v>
      </c>
      <c r="E133" t="s">
        <v>64</v>
      </c>
      <c r="F133" t="str">
        <f>UnitControlCenter!B27</f>
        <v>2025 dollars / megawatt-hour (MWh)</v>
      </c>
      <c r="G133" t="s">
        <v>3710</v>
      </c>
    </row>
    <row r="134" spans="1:10" x14ac:dyDescent="0.25">
      <c r="A134" s="291" t="s">
        <v>3836</v>
      </c>
      <c r="B134" s="291" t="s">
        <v>2341</v>
      </c>
      <c r="C134" s="17">
        <v>1</v>
      </c>
      <c r="D134" t="s">
        <v>65</v>
      </c>
      <c r="E134" t="s">
        <v>66</v>
      </c>
      <c r="F134" t="str">
        <f>UnitControlCenter!$B$21</f>
        <v>terawatt-hours (TWh) / year</v>
      </c>
      <c r="G134" t="s">
        <v>2759</v>
      </c>
      <c r="H134" t="s">
        <v>2760</v>
      </c>
      <c r="I134" t="s">
        <v>2761</v>
      </c>
    </row>
    <row r="135" spans="1:10" x14ac:dyDescent="0.25">
      <c r="A135" s="291" t="s">
        <v>3836</v>
      </c>
      <c r="B135" s="291" t="s">
        <v>3097</v>
      </c>
      <c r="C135" s="17">
        <v>1</v>
      </c>
      <c r="D135" t="s">
        <v>65</v>
      </c>
      <c r="E135" t="s">
        <v>66</v>
      </c>
      <c r="F135" t="str">
        <f>UnitControlCenter!$B$3</f>
        <v>million metric tons / year</v>
      </c>
      <c r="G135" t="s">
        <v>4050</v>
      </c>
      <c r="H135" t="s">
        <v>4051</v>
      </c>
      <c r="I135" s="17" t="s">
        <v>4052</v>
      </c>
    </row>
    <row r="136" spans="1:10" x14ac:dyDescent="0.25">
      <c r="A136" s="291" t="s">
        <v>3836</v>
      </c>
      <c r="B136" s="291" t="s">
        <v>2455</v>
      </c>
      <c r="C136" s="17">
        <v>1</v>
      </c>
      <c r="D136" t="s">
        <v>65</v>
      </c>
      <c r="E136" t="s">
        <v>66</v>
      </c>
      <c r="F136" t="str">
        <f>UnitControlCenter!$B$28</f>
        <v>cubic km / yr</v>
      </c>
      <c r="G136" t="s">
        <v>3545</v>
      </c>
      <c r="H136" t="s">
        <v>3601</v>
      </c>
      <c r="I136" s="17" t="s">
        <v>3602</v>
      </c>
    </row>
    <row r="137" spans="1:10" s="398" customFormat="1" ht="15.75" thickBot="1" x14ac:dyDescent="0.3">
      <c r="A137" s="396" t="s">
        <v>3836</v>
      </c>
      <c r="B137" s="396" t="s">
        <v>2456</v>
      </c>
      <c r="C137" s="397">
        <v>1</v>
      </c>
      <c r="D137" s="398" t="s">
        <v>65</v>
      </c>
      <c r="E137" s="398" t="s">
        <v>66</v>
      </c>
      <c r="F137" s="398" t="str">
        <f>UnitControlCenter!$B$28</f>
        <v>cubic km / yr</v>
      </c>
      <c r="G137" s="398" t="s">
        <v>3546</v>
      </c>
      <c r="H137" t="s">
        <v>3601</v>
      </c>
      <c r="I137" s="17" t="s">
        <v>3602</v>
      </c>
    </row>
    <row r="138" spans="1:10" x14ac:dyDescent="0.25">
      <c r="A138" s="291" t="s">
        <v>2736</v>
      </c>
      <c r="B138" s="291" t="s">
        <v>2737</v>
      </c>
      <c r="C138" s="17">
        <v>1</v>
      </c>
      <c r="D138" t="s">
        <v>65</v>
      </c>
      <c r="E138" t="s">
        <v>66</v>
      </c>
      <c r="F138" t="str">
        <f>UnitControlCenter!$B$31</f>
        <v>million vehicles / year</v>
      </c>
      <c r="G138" t="s">
        <v>2601</v>
      </c>
      <c r="H138" t="s">
        <v>2602</v>
      </c>
      <c r="I138" t="s">
        <v>2603</v>
      </c>
    </row>
    <row r="139" spans="1:10" x14ac:dyDescent="0.25">
      <c r="A139" s="291" t="s">
        <v>2736</v>
      </c>
      <c r="B139" s="291" t="s">
        <v>2738</v>
      </c>
      <c r="C139" s="17">
        <v>1</v>
      </c>
      <c r="D139" t="s">
        <v>65</v>
      </c>
      <c r="E139" t="s">
        <v>66</v>
      </c>
      <c r="F139" t="str">
        <f>UnitControlCenter!$B$32</f>
        <v>thousand vehicles / year</v>
      </c>
      <c r="G139" t="s">
        <v>2604</v>
      </c>
      <c r="H139" t="s">
        <v>2605</v>
      </c>
      <c r="I139" t="s">
        <v>2606</v>
      </c>
    </row>
    <row r="140" spans="1:10" x14ac:dyDescent="0.25">
      <c r="A140" s="291" t="s">
        <v>2736</v>
      </c>
      <c r="B140" s="291" t="s">
        <v>3098</v>
      </c>
      <c r="C140" s="17">
        <v>1</v>
      </c>
      <c r="D140" t="s">
        <v>65</v>
      </c>
      <c r="E140" t="s">
        <v>66</v>
      </c>
      <c r="F140" t="str">
        <f>UnitControlCenter!$B$32</f>
        <v>thousand vehicles / year</v>
      </c>
      <c r="G140" t="s">
        <v>2607</v>
      </c>
      <c r="H140" t="s">
        <v>2602</v>
      </c>
      <c r="I140" t="s">
        <v>2603</v>
      </c>
    </row>
    <row r="141" spans="1:10" x14ac:dyDescent="0.25">
      <c r="A141" s="291" t="s">
        <v>2736</v>
      </c>
      <c r="B141" s="291" t="s">
        <v>3101</v>
      </c>
      <c r="C141" s="17">
        <v>1</v>
      </c>
      <c r="D141" t="s">
        <v>65</v>
      </c>
      <c r="E141" t="s">
        <v>66</v>
      </c>
      <c r="F141" t="str">
        <f>UnitControlCenter!$B$32</f>
        <v>thousand vehicles / year</v>
      </c>
      <c r="G141" t="s">
        <v>2608</v>
      </c>
      <c r="H141" t="s">
        <v>2605</v>
      </c>
      <c r="I141" t="s">
        <v>2606</v>
      </c>
    </row>
    <row r="142" spans="1:10" x14ac:dyDescent="0.25">
      <c r="A142" s="291" t="s">
        <v>2736</v>
      </c>
      <c r="B142" s="291" t="s">
        <v>3340</v>
      </c>
      <c r="C142" s="17">
        <v>1</v>
      </c>
      <c r="D142" t="s">
        <v>65</v>
      </c>
      <c r="E142" t="s">
        <v>66</v>
      </c>
      <c r="F142" t="str">
        <f>UnitControlCenter!$B$32</f>
        <v>thousand vehicles / year</v>
      </c>
      <c r="G142" t="s">
        <v>2493</v>
      </c>
      <c r="H142" t="s">
        <v>2494</v>
      </c>
      <c r="I142" t="s">
        <v>2592</v>
      </c>
    </row>
    <row r="143" spans="1:10" x14ac:dyDescent="0.25">
      <c r="A143" s="291" t="s">
        <v>2736</v>
      </c>
      <c r="B143" s="291" t="s">
        <v>3341</v>
      </c>
      <c r="C143" s="17">
        <v>0</v>
      </c>
      <c r="D143" t="s">
        <v>65</v>
      </c>
      <c r="E143" t="s">
        <v>66</v>
      </c>
      <c r="F143" t="str">
        <f>UnitControlCenter!$B$32</f>
        <v>thousand vehicles / year</v>
      </c>
      <c r="G143" t="s">
        <v>3342</v>
      </c>
      <c r="H143" t="s">
        <v>2494</v>
      </c>
      <c r="I143" t="s">
        <v>2592</v>
      </c>
    </row>
    <row r="144" spans="1:10" x14ac:dyDescent="0.25">
      <c r="A144" s="291" t="s">
        <v>2736</v>
      </c>
      <c r="B144" s="291" t="s">
        <v>2739</v>
      </c>
      <c r="C144" s="17">
        <v>1</v>
      </c>
      <c r="D144" t="s">
        <v>65</v>
      </c>
      <c r="E144" t="s">
        <v>66</v>
      </c>
      <c r="F144" t="str">
        <f>UnitControlCenter!$B$33</f>
        <v>million vehicles</v>
      </c>
      <c r="G144" t="s">
        <v>2609</v>
      </c>
      <c r="H144" t="s">
        <v>2602</v>
      </c>
      <c r="I144" t="s">
        <v>2603</v>
      </c>
    </row>
    <row r="145" spans="1:10" x14ac:dyDescent="0.25">
      <c r="A145" s="291" t="s">
        <v>2736</v>
      </c>
      <c r="B145" s="291" t="s">
        <v>2740</v>
      </c>
      <c r="C145" s="17">
        <v>1</v>
      </c>
      <c r="D145" t="s">
        <v>65</v>
      </c>
      <c r="E145" t="s">
        <v>66</v>
      </c>
      <c r="F145" t="str">
        <f>UnitControlCenter!$B$34</f>
        <v>thousand vehicles</v>
      </c>
      <c r="G145" t="s">
        <v>2819</v>
      </c>
      <c r="H145" t="s">
        <v>2605</v>
      </c>
      <c r="I145" t="s">
        <v>2606</v>
      </c>
    </row>
    <row r="146" spans="1:10" x14ac:dyDescent="0.25">
      <c r="A146" s="291" t="s">
        <v>2736</v>
      </c>
      <c r="B146" s="291" t="s">
        <v>3099</v>
      </c>
      <c r="C146" s="17">
        <v>1</v>
      </c>
      <c r="D146" t="s">
        <v>65</v>
      </c>
      <c r="E146" t="s">
        <v>66</v>
      </c>
      <c r="F146" t="str">
        <f>UnitControlCenter!$B$33</f>
        <v>million vehicles</v>
      </c>
      <c r="G146" t="s">
        <v>2610</v>
      </c>
      <c r="H146" t="s">
        <v>2602</v>
      </c>
      <c r="I146" t="s">
        <v>2603</v>
      </c>
    </row>
    <row r="147" spans="1:10" x14ac:dyDescent="0.25">
      <c r="A147" s="291" t="s">
        <v>2736</v>
      </c>
      <c r="B147" s="291" t="s">
        <v>3102</v>
      </c>
      <c r="C147" s="17">
        <v>1</v>
      </c>
      <c r="D147" t="s">
        <v>65</v>
      </c>
      <c r="E147" t="s">
        <v>66</v>
      </c>
      <c r="F147" t="str">
        <f>UnitControlCenter!$B$33</f>
        <v>million vehicles</v>
      </c>
      <c r="G147" t="s">
        <v>2611</v>
      </c>
      <c r="H147" t="s">
        <v>2605</v>
      </c>
      <c r="I147" t="s">
        <v>2606</v>
      </c>
    </row>
    <row r="148" spans="1:10" x14ac:dyDescent="0.25">
      <c r="A148" s="291" t="s">
        <v>2736</v>
      </c>
      <c r="B148" s="291" t="s">
        <v>3343</v>
      </c>
      <c r="C148" s="17">
        <v>1</v>
      </c>
      <c r="D148" t="s">
        <v>65</v>
      </c>
      <c r="E148" t="s">
        <v>66</v>
      </c>
      <c r="F148" t="str">
        <f>UnitControlCenter!$B$33</f>
        <v>million vehicles</v>
      </c>
      <c r="G148" t="s">
        <v>2593</v>
      </c>
      <c r="H148" t="s">
        <v>2494</v>
      </c>
      <c r="I148" t="s">
        <v>2592</v>
      </c>
    </row>
    <row r="149" spans="1:10" s="398" customFormat="1" ht="15.75" thickBot="1" x14ac:dyDescent="0.3">
      <c r="A149" s="396" t="s">
        <v>2736</v>
      </c>
      <c r="B149" s="396" t="s">
        <v>3344</v>
      </c>
      <c r="C149" s="397">
        <v>0</v>
      </c>
      <c r="D149" s="398" t="s">
        <v>65</v>
      </c>
      <c r="E149" s="398" t="s">
        <v>66</v>
      </c>
      <c r="F149" s="398" t="str">
        <f>UnitControlCenter!$B$33</f>
        <v>million vehicles</v>
      </c>
      <c r="G149" s="398" t="s">
        <v>3345</v>
      </c>
      <c r="H149" s="398" t="s">
        <v>2494</v>
      </c>
      <c r="I149" s="398" t="s">
        <v>2592</v>
      </c>
    </row>
    <row r="150" spans="1:10" x14ac:dyDescent="0.25">
      <c r="A150" s="291" t="s">
        <v>2844</v>
      </c>
      <c r="B150" s="291" t="s">
        <v>2343</v>
      </c>
      <c r="C150" s="17">
        <v>1</v>
      </c>
      <c r="D150" t="s">
        <v>65</v>
      </c>
      <c r="E150" t="s">
        <v>66</v>
      </c>
      <c r="F150" t="str">
        <f>UnitControlCenter!$B$3</f>
        <v>million metric tons / year</v>
      </c>
      <c r="G150" t="s">
        <v>3250</v>
      </c>
      <c r="H150" t="s">
        <v>3249</v>
      </c>
      <c r="I150" t="s">
        <v>2594</v>
      </c>
    </row>
    <row r="151" spans="1:10" x14ac:dyDescent="0.25">
      <c r="A151" s="291" t="s">
        <v>2844</v>
      </c>
      <c r="B151" s="291" t="s">
        <v>2344</v>
      </c>
      <c r="C151" s="17">
        <v>1</v>
      </c>
      <c r="D151" t="s">
        <v>65</v>
      </c>
      <c r="E151" t="s">
        <v>66</v>
      </c>
      <c r="F151" t="str">
        <f>UnitControlCenter!$B$35</f>
        <v>quads / year</v>
      </c>
      <c r="G151" t="s">
        <v>2758</v>
      </c>
      <c r="H151" t="s">
        <v>2612</v>
      </c>
      <c r="I151" t="s">
        <v>2613</v>
      </c>
    </row>
    <row r="152" spans="1:10" x14ac:dyDescent="0.25">
      <c r="A152" s="291" t="s">
        <v>2844</v>
      </c>
      <c r="B152" s="291" t="s">
        <v>2394</v>
      </c>
      <c r="C152" s="17">
        <v>1</v>
      </c>
      <c r="D152" t="s">
        <v>65</v>
      </c>
      <c r="E152" t="s">
        <v>66</v>
      </c>
      <c r="F152" t="str">
        <f>UnitControlCenter!$B$35</f>
        <v>quads / year</v>
      </c>
      <c r="G152" t="s">
        <v>3251</v>
      </c>
      <c r="H152" t="s">
        <v>3249</v>
      </c>
      <c r="I152" t="s">
        <v>2594</v>
      </c>
    </row>
    <row r="153" spans="1:10" x14ac:dyDescent="0.25">
      <c r="A153" s="291" t="s">
        <v>2844</v>
      </c>
      <c r="B153" s="291" t="s">
        <v>3257</v>
      </c>
      <c r="C153" s="17">
        <v>1</v>
      </c>
      <c r="D153" t="s">
        <v>63</v>
      </c>
      <c r="E153" t="s">
        <v>64</v>
      </c>
      <c r="F153" t="str">
        <f>UnitControlCenter!$B$35</f>
        <v>quads / year</v>
      </c>
      <c r="G153" t="s">
        <v>3258</v>
      </c>
    </row>
    <row r="154" spans="1:10" x14ac:dyDescent="0.25">
      <c r="A154" s="291" t="s">
        <v>2844</v>
      </c>
      <c r="B154" s="291" t="s">
        <v>2845</v>
      </c>
      <c r="C154" s="17">
        <v>1</v>
      </c>
      <c r="D154" t="s">
        <v>65</v>
      </c>
      <c r="E154" t="s">
        <v>66</v>
      </c>
      <c r="F154" t="str">
        <f>UnitControlCenter!$B$29</f>
        <v>trillion passenger-miles / year</v>
      </c>
      <c r="G154" t="s">
        <v>2353</v>
      </c>
      <c r="H154" t="s">
        <v>2553</v>
      </c>
      <c r="I154" t="s">
        <v>2554</v>
      </c>
    </row>
    <row r="155" spans="1:10" ht="15.75" thickBot="1" x14ac:dyDescent="0.3">
      <c r="A155" s="396" t="s">
        <v>2844</v>
      </c>
      <c r="B155" s="396" t="s">
        <v>2846</v>
      </c>
      <c r="C155" s="397">
        <v>1</v>
      </c>
      <c r="D155" s="398" t="s">
        <v>65</v>
      </c>
      <c r="E155" s="398" t="s">
        <v>66</v>
      </c>
      <c r="F155" s="398" t="str">
        <f>UnitControlCenter!$B$30</f>
        <v>trillion freight ton-miles / year</v>
      </c>
      <c r="G155" s="398" t="s">
        <v>2590</v>
      </c>
      <c r="H155" s="398" t="s">
        <v>3106</v>
      </c>
      <c r="I155" s="398" t="s">
        <v>2591</v>
      </c>
      <c r="J155" s="398"/>
    </row>
    <row r="156" spans="1:10" x14ac:dyDescent="0.25">
      <c r="A156" s="291" t="s">
        <v>2345</v>
      </c>
      <c r="B156" s="291" t="s">
        <v>2728</v>
      </c>
      <c r="C156" s="17">
        <v>1</v>
      </c>
      <c r="D156" t="s">
        <v>65</v>
      </c>
      <c r="E156" t="s">
        <v>66</v>
      </c>
      <c r="F156" t="str">
        <f>UnitControlCenter!$B$35</f>
        <v>quads / year</v>
      </c>
      <c r="G156" t="s">
        <v>3043</v>
      </c>
      <c r="H156" t="s">
        <v>3041</v>
      </c>
      <c r="I156" s="14" t="s">
        <v>3042</v>
      </c>
      <c r="J156" s="14"/>
    </row>
    <row r="157" spans="1:10" x14ac:dyDescent="0.25">
      <c r="A157" s="291" t="s">
        <v>2345</v>
      </c>
      <c r="B157" s="291" t="s">
        <v>2729</v>
      </c>
      <c r="C157" s="17">
        <v>1</v>
      </c>
      <c r="D157" t="s">
        <v>65</v>
      </c>
      <c r="E157" t="s">
        <v>66</v>
      </c>
      <c r="F157" t="str">
        <f>UnitControlCenter!$B$35</f>
        <v>quads / year</v>
      </c>
      <c r="G157" t="s">
        <v>2730</v>
      </c>
      <c r="H157" t="s">
        <v>2724</v>
      </c>
      <c r="I157" t="s">
        <v>2725</v>
      </c>
    </row>
    <row r="158" spans="1:10" x14ac:dyDescent="0.25">
      <c r="A158" s="291" t="s">
        <v>2345</v>
      </c>
      <c r="B158" s="291" t="s">
        <v>3259</v>
      </c>
      <c r="C158" s="17">
        <v>1</v>
      </c>
      <c r="D158" t="s">
        <v>63</v>
      </c>
      <c r="E158" t="s">
        <v>64</v>
      </c>
      <c r="F158" t="str">
        <f>UnitControlCenter!$B$35</f>
        <v>quads / year</v>
      </c>
      <c r="G158" t="s">
        <v>3260</v>
      </c>
    </row>
    <row r="159" spans="1:10" x14ac:dyDescent="0.25">
      <c r="A159" s="291" t="s">
        <v>2345</v>
      </c>
      <c r="B159" s="291" t="s">
        <v>2726</v>
      </c>
      <c r="C159" s="17">
        <v>1</v>
      </c>
      <c r="D159" t="s">
        <v>65</v>
      </c>
      <c r="E159" t="s">
        <v>66</v>
      </c>
      <c r="F159" t="str">
        <f>UnitControlCenter!$B$35</f>
        <v>quads / year</v>
      </c>
      <c r="G159" t="s">
        <v>3040</v>
      </c>
      <c r="H159" t="s">
        <v>3041</v>
      </c>
      <c r="I159" s="14" t="s">
        <v>3042</v>
      </c>
      <c r="J159" s="14"/>
    </row>
    <row r="160" spans="1:10" x14ac:dyDescent="0.25">
      <c r="A160" s="291" t="s">
        <v>2345</v>
      </c>
      <c r="B160" s="291" t="s">
        <v>2727</v>
      </c>
      <c r="C160" s="17">
        <v>1</v>
      </c>
      <c r="D160" t="s">
        <v>65</v>
      </c>
      <c r="E160" t="s">
        <v>66</v>
      </c>
      <c r="F160" t="str">
        <f>UnitControlCenter!$B$35</f>
        <v>quads / year</v>
      </c>
      <c r="G160" t="s">
        <v>2723</v>
      </c>
      <c r="H160" t="s">
        <v>2724</v>
      </c>
      <c r="I160" t="s">
        <v>2725</v>
      </c>
    </row>
    <row r="161" spans="1:10" x14ac:dyDescent="0.25">
      <c r="A161" s="291" t="s">
        <v>2345</v>
      </c>
      <c r="B161" s="291" t="s">
        <v>3261</v>
      </c>
      <c r="C161" s="17">
        <v>1</v>
      </c>
      <c r="D161" t="s">
        <v>63</v>
      </c>
      <c r="E161" t="s">
        <v>64</v>
      </c>
      <c r="F161" t="str">
        <f>UnitControlCenter!$B$35</f>
        <v>quads / year</v>
      </c>
      <c r="G161" t="s">
        <v>3262</v>
      </c>
    </row>
    <row r="162" spans="1:10" x14ac:dyDescent="0.25">
      <c r="A162" s="291" t="s">
        <v>2345</v>
      </c>
      <c r="B162" s="291" t="s">
        <v>3503</v>
      </c>
      <c r="C162" s="17">
        <v>1</v>
      </c>
      <c r="D162" t="s">
        <v>65</v>
      </c>
      <c r="E162" t="s">
        <v>66</v>
      </c>
      <c r="F162" t="str">
        <f>UnitControlCenter!$B$35</f>
        <v>quads / year</v>
      </c>
      <c r="G162" t="s">
        <v>3616</v>
      </c>
      <c r="H162" t="s">
        <v>3507</v>
      </c>
      <c r="I162" t="s">
        <v>3508</v>
      </c>
    </row>
    <row r="163" spans="1:10" s="398" customFormat="1" ht="15.75" thickBot="1" x14ac:dyDescent="0.3">
      <c r="A163" s="396" t="s">
        <v>2345</v>
      </c>
      <c r="B163" s="396" t="s">
        <v>3504</v>
      </c>
      <c r="C163" s="397">
        <v>1</v>
      </c>
      <c r="D163" s="398" t="s">
        <v>65</v>
      </c>
      <c r="E163" s="398" t="s">
        <v>66</v>
      </c>
      <c r="F163" s="398" t="str">
        <f>UnitControlCenter!$B$21</f>
        <v>terawatt-hours (TWh) / year</v>
      </c>
      <c r="G163" s="398" t="s">
        <v>3617</v>
      </c>
      <c r="H163" s="398" t="s">
        <v>3505</v>
      </c>
      <c r="I163" s="398" t="s">
        <v>3506</v>
      </c>
    </row>
    <row r="164" spans="1:10" x14ac:dyDescent="0.25">
      <c r="A164" s="291" t="s">
        <v>2804</v>
      </c>
      <c r="B164" s="291" t="s">
        <v>2390</v>
      </c>
      <c r="C164" s="17">
        <v>1</v>
      </c>
      <c r="D164" t="s">
        <v>65</v>
      </c>
      <c r="E164" t="s">
        <v>66</v>
      </c>
      <c r="F164" t="str">
        <f>UnitControlCenter!$B$3</f>
        <v>million metric tons / year</v>
      </c>
      <c r="G164" t="s">
        <v>3044</v>
      </c>
      <c r="H164" t="s">
        <v>3041</v>
      </c>
      <c r="I164" s="14" t="s">
        <v>3042</v>
      </c>
      <c r="J164" s="14"/>
    </row>
    <row r="165" spans="1:10" x14ac:dyDescent="0.25">
      <c r="A165" s="291" t="s">
        <v>2804</v>
      </c>
      <c r="B165" s="291" t="s">
        <v>2391</v>
      </c>
      <c r="C165" s="17">
        <v>1</v>
      </c>
      <c r="D165" t="s">
        <v>65</v>
      </c>
      <c r="E165" t="s">
        <v>66</v>
      </c>
      <c r="F165" t="str">
        <f>UnitControlCenter!$B$3</f>
        <v>million metric tons / year</v>
      </c>
      <c r="G165" t="s">
        <v>2599</v>
      </c>
      <c r="H165" t="s">
        <v>2597</v>
      </c>
      <c r="I165" t="s">
        <v>2598</v>
      </c>
    </row>
    <row r="166" spans="1:10" x14ac:dyDescent="0.25">
      <c r="A166" s="291" t="s">
        <v>2804</v>
      </c>
      <c r="B166" s="291" t="s">
        <v>2392</v>
      </c>
      <c r="C166" s="17">
        <v>1</v>
      </c>
      <c r="D166" t="s">
        <v>65</v>
      </c>
      <c r="E166" t="s">
        <v>66</v>
      </c>
      <c r="F166" t="str">
        <f>UnitControlCenter!$B$3</f>
        <v>million metric tons / year</v>
      </c>
      <c r="G166" t="s">
        <v>3096</v>
      </c>
      <c r="H166" t="s">
        <v>3041</v>
      </c>
      <c r="I166" s="14" t="s">
        <v>3042</v>
      </c>
      <c r="J166" s="14"/>
    </row>
    <row r="167" spans="1:10" x14ac:dyDescent="0.25">
      <c r="A167" s="291" t="s">
        <v>2804</v>
      </c>
      <c r="B167" s="291" t="s">
        <v>2393</v>
      </c>
      <c r="C167" s="17">
        <v>1</v>
      </c>
      <c r="D167" t="s">
        <v>65</v>
      </c>
      <c r="E167" t="s">
        <v>66</v>
      </c>
      <c r="F167" t="str">
        <f>UnitControlCenter!$B$3</f>
        <v>million metric tons / year</v>
      </c>
      <c r="G167" t="s">
        <v>2600</v>
      </c>
      <c r="H167" t="s">
        <v>2597</v>
      </c>
      <c r="I167" t="s">
        <v>2598</v>
      </c>
    </row>
    <row r="168" spans="1:10" x14ac:dyDescent="0.25">
      <c r="A168" s="291" t="s">
        <v>2804</v>
      </c>
      <c r="B168" s="291" t="s">
        <v>2802</v>
      </c>
      <c r="C168" s="17">
        <v>1</v>
      </c>
      <c r="D168" t="s">
        <v>65</v>
      </c>
      <c r="E168" t="s">
        <v>66</v>
      </c>
      <c r="F168" t="str">
        <f>UnitControlCenter!$B$3</f>
        <v>million metric tons / year</v>
      </c>
      <c r="G168" t="s">
        <v>3045</v>
      </c>
      <c r="H168" t="s">
        <v>3041</v>
      </c>
      <c r="I168" s="14" t="s">
        <v>3042</v>
      </c>
      <c r="J168" s="14"/>
    </row>
    <row r="169" spans="1:10" x14ac:dyDescent="0.25">
      <c r="A169" s="291" t="s">
        <v>2804</v>
      </c>
      <c r="B169" s="291" t="s">
        <v>2803</v>
      </c>
      <c r="C169" s="17">
        <v>1</v>
      </c>
      <c r="D169" t="s">
        <v>65</v>
      </c>
      <c r="E169" t="s">
        <v>66</v>
      </c>
      <c r="F169" t="str">
        <f>UnitControlCenter!$B$3</f>
        <v>million metric tons / year</v>
      </c>
      <c r="G169" t="s">
        <v>2841</v>
      </c>
      <c r="H169" t="s">
        <v>2805</v>
      </c>
      <c r="I169" t="s">
        <v>2806</v>
      </c>
    </row>
    <row r="170" spans="1:10" x14ac:dyDescent="0.25">
      <c r="A170" s="291" t="s">
        <v>2804</v>
      </c>
      <c r="B170" s="291" t="s">
        <v>3319</v>
      </c>
      <c r="C170" s="17">
        <v>1</v>
      </c>
      <c r="D170" t="s">
        <v>65</v>
      </c>
      <c r="E170" t="s">
        <v>66</v>
      </c>
      <c r="F170" t="str">
        <f>UnitControlCenter!$B$3</f>
        <v>million metric tons / year</v>
      </c>
      <c r="G170" t="s">
        <v>3413</v>
      </c>
      <c r="H170" t="s">
        <v>3313</v>
      </c>
      <c r="I170" t="s">
        <v>3316</v>
      </c>
    </row>
    <row r="171" spans="1:10" x14ac:dyDescent="0.25">
      <c r="A171" s="291" t="s">
        <v>2804</v>
      </c>
      <c r="B171" s="291" t="s">
        <v>3311</v>
      </c>
      <c r="C171" s="17">
        <v>1</v>
      </c>
      <c r="D171" t="s">
        <v>65</v>
      </c>
      <c r="E171" t="s">
        <v>66</v>
      </c>
      <c r="F171" t="str">
        <f>UnitControlCenter!$B$3</f>
        <v>million metric tons / year</v>
      </c>
      <c r="G171" t="s">
        <v>3314</v>
      </c>
      <c r="H171" t="s">
        <v>3041</v>
      </c>
      <c r="I171" s="14" t="s">
        <v>3042</v>
      </c>
      <c r="J171" s="14"/>
    </row>
    <row r="172" spans="1:10" ht="15.75" thickBot="1" x14ac:dyDescent="0.3">
      <c r="A172" s="396" t="s">
        <v>2804</v>
      </c>
      <c r="B172" s="396" t="s">
        <v>3312</v>
      </c>
      <c r="C172" s="397">
        <v>1</v>
      </c>
      <c r="D172" s="396" t="s">
        <v>65</v>
      </c>
      <c r="E172" s="396" t="s">
        <v>66</v>
      </c>
      <c r="F172" s="396" t="str">
        <f>UnitControlCenter!$B$3</f>
        <v>million metric tons / year</v>
      </c>
      <c r="G172" s="396" t="s">
        <v>3315</v>
      </c>
      <c r="H172" s="396" t="s">
        <v>3041</v>
      </c>
      <c r="I172" s="396" t="s">
        <v>3042</v>
      </c>
      <c r="J172" s="396"/>
    </row>
    <row r="173" spans="1:10" x14ac:dyDescent="0.25">
      <c r="A173" s="291" t="s">
        <v>3440</v>
      </c>
      <c r="B173" s="291" t="s">
        <v>3441</v>
      </c>
      <c r="C173" s="17">
        <v>1</v>
      </c>
      <c r="D173" t="s">
        <v>65</v>
      </c>
      <c r="E173" t="s">
        <v>66</v>
      </c>
      <c r="F173" t="str">
        <f>UnitControlCenter!$B$35</f>
        <v>quads / year</v>
      </c>
      <c r="G173" t="s">
        <v>2356</v>
      </c>
      <c r="H173" t="s">
        <v>2357</v>
      </c>
      <c r="I173" t="s">
        <v>2583</v>
      </c>
    </row>
    <row r="174" spans="1:10" s="291" customFormat="1" x14ac:dyDescent="0.25">
      <c r="A174" s="291" t="s">
        <v>3440</v>
      </c>
      <c r="B174" s="291" t="s">
        <v>3442</v>
      </c>
      <c r="C174" s="17">
        <v>1</v>
      </c>
      <c r="D174" s="291" t="s">
        <v>65</v>
      </c>
      <c r="E174" s="291" t="s">
        <v>66</v>
      </c>
      <c r="F174" s="291" t="str">
        <f>UnitControlCenter!$B$35</f>
        <v>quads / year</v>
      </c>
      <c r="G174" s="291" t="s">
        <v>2374</v>
      </c>
      <c r="H174" s="291" t="s">
        <v>2358</v>
      </c>
      <c r="I174" s="291" t="s">
        <v>2359</v>
      </c>
    </row>
    <row r="175" spans="1:10" x14ac:dyDescent="0.25">
      <c r="A175" s="291" t="s">
        <v>3440</v>
      </c>
      <c r="B175" s="291" t="s">
        <v>3443</v>
      </c>
      <c r="C175" s="17">
        <v>1</v>
      </c>
      <c r="D175" t="s">
        <v>65</v>
      </c>
      <c r="E175" t="s">
        <v>66</v>
      </c>
      <c r="F175" t="str">
        <f>UnitControlCenter!$B$35</f>
        <v>quads / year</v>
      </c>
      <c r="G175" t="s">
        <v>2622</v>
      </c>
      <c r="H175" t="s">
        <v>2624</v>
      </c>
      <c r="I175" t="s">
        <v>2623</v>
      </c>
    </row>
    <row r="176" spans="1:10" s="291" customFormat="1" x14ac:dyDescent="0.25">
      <c r="A176" s="291" t="s">
        <v>3440</v>
      </c>
      <c r="B176" s="291" t="s">
        <v>3444</v>
      </c>
      <c r="C176" s="17">
        <v>1</v>
      </c>
      <c r="D176" s="291" t="s">
        <v>63</v>
      </c>
      <c r="E176" s="291" t="s">
        <v>64</v>
      </c>
      <c r="F176" s="291" t="str">
        <f>UnitControlCenter!$B$35</f>
        <v>quads / year</v>
      </c>
      <c r="G176" s="291" t="s">
        <v>3263</v>
      </c>
    </row>
    <row r="177" spans="1:10" x14ac:dyDescent="0.25">
      <c r="A177" s="291" t="s">
        <v>3440</v>
      </c>
      <c r="B177" s="291" t="s">
        <v>3445</v>
      </c>
      <c r="C177" s="17">
        <v>1</v>
      </c>
      <c r="D177" t="s">
        <v>65</v>
      </c>
      <c r="E177" t="s">
        <v>66</v>
      </c>
      <c r="F177" s="291" t="str">
        <f>UnitControlCenter!B3</f>
        <v>million metric tons / year</v>
      </c>
      <c r="G177" t="s">
        <v>3567</v>
      </c>
      <c r="H177" t="s">
        <v>3447</v>
      </c>
      <c r="I177" s="291" t="s">
        <v>3448</v>
      </c>
      <c r="J177" s="291"/>
    </row>
    <row r="178" spans="1:10" s="398" customFormat="1" ht="15.75" thickBot="1" x14ac:dyDescent="0.3">
      <c r="A178" s="291" t="s">
        <v>3440</v>
      </c>
      <c r="B178" s="396" t="s">
        <v>3446</v>
      </c>
      <c r="C178" s="397">
        <v>1</v>
      </c>
      <c r="D178" s="398" t="s">
        <v>65</v>
      </c>
      <c r="E178" s="398" t="s">
        <v>66</v>
      </c>
      <c r="F178" s="396" t="str">
        <f>UnitControlCenter!B3</f>
        <v>million metric tons / year</v>
      </c>
      <c r="G178" s="398" t="s">
        <v>3568</v>
      </c>
      <c r="H178" s="398" t="s">
        <v>3447</v>
      </c>
      <c r="I178" s="396" t="s">
        <v>3448</v>
      </c>
      <c r="J178" s="396"/>
    </row>
    <row r="179" spans="1:10" x14ac:dyDescent="0.25">
      <c r="A179" s="291" t="s">
        <v>2412</v>
      </c>
      <c r="B179" s="291" t="s">
        <v>2413</v>
      </c>
      <c r="C179" s="17">
        <v>1</v>
      </c>
      <c r="D179" t="s">
        <v>65</v>
      </c>
      <c r="E179" t="s">
        <v>66</v>
      </c>
      <c r="F179" t="str">
        <f>UnitControlCenter!$B$35</f>
        <v>quads / year</v>
      </c>
      <c r="G179" t="s">
        <v>3595</v>
      </c>
      <c r="H179" t="s">
        <v>3594</v>
      </c>
      <c r="I179" t="s">
        <v>3593</v>
      </c>
    </row>
    <row r="180" spans="1:10" x14ac:dyDescent="0.25">
      <c r="A180" s="291" t="s">
        <v>2412</v>
      </c>
      <c r="B180" s="291" t="s">
        <v>2414</v>
      </c>
      <c r="C180" s="17">
        <v>1</v>
      </c>
      <c r="D180" t="s">
        <v>65</v>
      </c>
      <c r="E180" t="s">
        <v>66</v>
      </c>
      <c r="F180" t="str">
        <f>UnitControlCenter!$B$35</f>
        <v>quads / year</v>
      </c>
      <c r="G180" t="s">
        <v>3596</v>
      </c>
      <c r="H180" t="s">
        <v>3255</v>
      </c>
      <c r="I180" t="s">
        <v>3256</v>
      </c>
    </row>
    <row r="181" spans="1:10" x14ac:dyDescent="0.25">
      <c r="A181" s="291" t="s">
        <v>2412</v>
      </c>
      <c r="B181" s="291" t="s">
        <v>3591</v>
      </c>
      <c r="C181" s="17">
        <v>1</v>
      </c>
      <c r="D181" t="s">
        <v>65</v>
      </c>
      <c r="E181" t="s">
        <v>66</v>
      </c>
      <c r="F181" t="str">
        <f>UnitControlCenter!$B$35</f>
        <v>quads / year</v>
      </c>
      <c r="G181" t="s">
        <v>3603</v>
      </c>
      <c r="H181" t="s">
        <v>3597</v>
      </c>
      <c r="I181" s="17" t="s">
        <v>3598</v>
      </c>
    </row>
    <row r="182" spans="1:10" x14ac:dyDescent="0.25">
      <c r="A182" s="291" t="s">
        <v>2412</v>
      </c>
      <c r="B182" s="291" t="s">
        <v>3592</v>
      </c>
      <c r="C182" s="17">
        <v>1</v>
      </c>
      <c r="D182" t="s">
        <v>65</v>
      </c>
      <c r="E182" t="s">
        <v>66</v>
      </c>
      <c r="F182" t="str">
        <f>UnitControlCenter!$B$35</f>
        <v>quads / year</v>
      </c>
      <c r="G182" t="s">
        <v>3782</v>
      </c>
      <c r="H182" t="s">
        <v>3781</v>
      </c>
      <c r="I182" t="s">
        <v>3780</v>
      </c>
    </row>
    <row r="183" spans="1:10" x14ac:dyDescent="0.25">
      <c r="A183" s="291" t="s">
        <v>2412</v>
      </c>
      <c r="B183" s="291" t="s">
        <v>2860</v>
      </c>
      <c r="C183" s="17">
        <v>0</v>
      </c>
      <c r="D183" t="s">
        <v>63</v>
      </c>
      <c r="E183" t="s">
        <v>64</v>
      </c>
      <c r="F183" t="str">
        <f>UnitControlCenter!$B$36</f>
        <v>thousand BTU / 2025 dollar</v>
      </c>
      <c r="G183" t="s">
        <v>2815</v>
      </c>
    </row>
    <row r="184" spans="1:10" x14ac:dyDescent="0.25">
      <c r="A184" s="291" t="s">
        <v>2412</v>
      </c>
      <c r="B184" s="291" t="s">
        <v>2415</v>
      </c>
      <c r="C184" s="17">
        <v>1</v>
      </c>
      <c r="D184" t="s">
        <v>63</v>
      </c>
      <c r="E184" t="s">
        <v>64</v>
      </c>
      <c r="F184" t="str">
        <f>UnitControlCenter!$B$21</f>
        <v>terawatt-hours (TWh) / year</v>
      </c>
      <c r="G184" t="s">
        <v>2316</v>
      </c>
    </row>
    <row r="185" spans="1:10" x14ac:dyDescent="0.25">
      <c r="A185" s="291" t="s">
        <v>2412</v>
      </c>
      <c r="B185" s="291" t="s">
        <v>2416</v>
      </c>
      <c r="C185" s="17">
        <v>1</v>
      </c>
      <c r="D185" t="s">
        <v>63</v>
      </c>
      <c r="E185" t="s">
        <v>64</v>
      </c>
      <c r="F185" t="str">
        <f>UnitControlCenter!$B$37</f>
        <v>millions of short tons / year</v>
      </c>
      <c r="G185" t="s">
        <v>2315</v>
      </c>
    </row>
    <row r="186" spans="1:10" x14ac:dyDescent="0.25">
      <c r="A186" s="291" t="s">
        <v>2412</v>
      </c>
      <c r="B186" s="291" t="s">
        <v>2417</v>
      </c>
      <c r="C186" s="17">
        <v>1</v>
      </c>
      <c r="D186" t="s">
        <v>63</v>
      </c>
      <c r="E186" t="s">
        <v>64</v>
      </c>
      <c r="F186" t="str">
        <f>UnitControlCenter!$B$37</f>
        <v>millions of short tons / year</v>
      </c>
      <c r="G186" t="s">
        <v>2314</v>
      </c>
    </row>
    <row r="187" spans="1:10" x14ac:dyDescent="0.25">
      <c r="A187" s="291" t="s">
        <v>2412</v>
      </c>
      <c r="B187" s="291" t="s">
        <v>2418</v>
      </c>
      <c r="C187" s="17">
        <v>1</v>
      </c>
      <c r="D187" t="s">
        <v>63</v>
      </c>
      <c r="E187" t="s">
        <v>64</v>
      </c>
      <c r="F187" t="str">
        <f>UnitControlCenter!$B$38</f>
        <v>trillion cubic feet / year</v>
      </c>
      <c r="G187" t="s">
        <v>2313</v>
      </c>
    </row>
    <row r="188" spans="1:10" x14ac:dyDescent="0.25">
      <c r="A188" s="291" t="s">
        <v>2412</v>
      </c>
      <c r="B188" s="291" t="s">
        <v>2419</v>
      </c>
      <c r="C188" s="17">
        <v>1</v>
      </c>
      <c r="D188" t="s">
        <v>63</v>
      </c>
      <c r="E188" t="s">
        <v>64</v>
      </c>
      <c r="F188" t="str">
        <f>UnitControlCenter!$B$39</f>
        <v>million barrels of oil / year</v>
      </c>
      <c r="G188" t="s">
        <v>2312</v>
      </c>
    </row>
    <row r="189" spans="1:10" x14ac:dyDescent="0.25">
      <c r="A189" s="291" t="s">
        <v>2412</v>
      </c>
      <c r="B189" s="291" t="s">
        <v>2420</v>
      </c>
      <c r="C189" s="17">
        <v>1</v>
      </c>
      <c r="D189" t="s">
        <v>63</v>
      </c>
      <c r="E189" t="s">
        <v>64</v>
      </c>
      <c r="F189" t="str">
        <f>UnitControlCenter!$B$39</f>
        <v>million barrels of oil / year</v>
      </c>
      <c r="G189" t="s">
        <v>2362</v>
      </c>
    </row>
    <row r="190" spans="1:10" x14ac:dyDescent="0.25">
      <c r="A190" s="291" t="s">
        <v>2412</v>
      </c>
      <c r="B190" s="291" t="s">
        <v>2421</v>
      </c>
      <c r="C190" s="17">
        <v>1</v>
      </c>
      <c r="D190" t="s">
        <v>63</v>
      </c>
      <c r="E190" t="s">
        <v>64</v>
      </c>
      <c r="F190" t="str">
        <f>UnitControlCenter!$B$37</f>
        <v>millions of short tons / year</v>
      </c>
      <c r="G190" t="s">
        <v>2363</v>
      </c>
    </row>
    <row r="191" spans="1:10" x14ac:dyDescent="0.25">
      <c r="A191" s="291" t="s">
        <v>2412</v>
      </c>
      <c r="B191" s="291" t="s">
        <v>2625</v>
      </c>
      <c r="C191" s="17">
        <v>1</v>
      </c>
      <c r="D191" t="s">
        <v>63</v>
      </c>
      <c r="E191" t="s">
        <v>64</v>
      </c>
      <c r="F191" t="str">
        <f>UnitControlCenter!$B$40</f>
        <v>million gallons / year</v>
      </c>
      <c r="G191" t="s">
        <v>2629</v>
      </c>
    </row>
    <row r="192" spans="1:10" x14ac:dyDescent="0.25">
      <c r="A192" s="291" t="s">
        <v>2412</v>
      </c>
      <c r="B192" s="291" t="s">
        <v>2626</v>
      </c>
      <c r="C192" s="17">
        <v>1</v>
      </c>
      <c r="D192" t="s">
        <v>63</v>
      </c>
      <c r="E192" t="s">
        <v>64</v>
      </c>
      <c r="F192" t="str">
        <f>UnitControlCenter!$B$37</f>
        <v>millions of short tons / year</v>
      </c>
      <c r="G192" t="s">
        <v>2630</v>
      </c>
    </row>
    <row r="193" spans="1:10" ht="15.75" thickBot="1" x14ac:dyDescent="0.3">
      <c r="A193" s="396" t="s">
        <v>2412</v>
      </c>
      <c r="B193" s="396" t="s">
        <v>2627</v>
      </c>
      <c r="C193" s="397">
        <v>1</v>
      </c>
      <c r="D193" s="398" t="s">
        <v>63</v>
      </c>
      <c r="E193" s="398" t="s">
        <v>64</v>
      </c>
      <c r="F193" s="398" t="str">
        <f>UnitControlCenter!$B$6</f>
        <v>thousand metric tons / year</v>
      </c>
      <c r="G193" s="398" t="s">
        <v>2631</v>
      </c>
      <c r="H193" s="398"/>
      <c r="I193" s="398"/>
      <c r="J193" s="398"/>
    </row>
    <row r="194" spans="1:10" x14ac:dyDescent="0.25">
      <c r="A194" s="291" t="s">
        <v>3322</v>
      </c>
      <c r="B194" s="291" t="s">
        <v>3349</v>
      </c>
      <c r="C194" s="17">
        <v>1</v>
      </c>
      <c r="D194" t="s">
        <v>65</v>
      </c>
      <c r="E194" t="s">
        <v>66</v>
      </c>
      <c r="F194" t="str">
        <f>UnitControlCenter!$B$41</f>
        <v>trillion BTU / year</v>
      </c>
      <c r="G194" t="s">
        <v>2636</v>
      </c>
      <c r="H194" t="s">
        <v>2637</v>
      </c>
      <c r="I194" t="s">
        <v>2638</v>
      </c>
    </row>
    <row r="195" spans="1:10" x14ac:dyDescent="0.25">
      <c r="A195" s="291" t="s">
        <v>3322</v>
      </c>
      <c r="B195" s="291" t="s">
        <v>3350</v>
      </c>
      <c r="C195" s="17">
        <v>1</v>
      </c>
      <c r="D195" t="s">
        <v>65</v>
      </c>
      <c r="E195" t="s">
        <v>66</v>
      </c>
      <c r="F195" t="str">
        <f>UnitControlCenter!$B$41</f>
        <v>trillion BTU / year</v>
      </c>
      <c r="G195" t="s">
        <v>2639</v>
      </c>
      <c r="H195" t="s">
        <v>2637</v>
      </c>
      <c r="I195" t="s">
        <v>2638</v>
      </c>
    </row>
    <row r="196" spans="1:10" x14ac:dyDescent="0.25">
      <c r="A196" s="291" t="s">
        <v>3322</v>
      </c>
      <c r="B196" s="291" t="s">
        <v>3351</v>
      </c>
      <c r="C196" s="17">
        <v>1</v>
      </c>
      <c r="D196" t="s">
        <v>65</v>
      </c>
      <c r="E196" t="s">
        <v>66</v>
      </c>
      <c r="F196" t="str">
        <f>UnitControlCenter!$B$9</f>
        <v>billion 2025 dollars / year</v>
      </c>
      <c r="G196" t="s">
        <v>2640</v>
      </c>
      <c r="H196" t="s">
        <v>2637</v>
      </c>
      <c r="I196" t="s">
        <v>2638</v>
      </c>
    </row>
    <row r="197" spans="1:10" x14ac:dyDescent="0.25">
      <c r="A197" s="291" t="s">
        <v>3322</v>
      </c>
      <c r="B197" s="291" t="s">
        <v>3352</v>
      </c>
      <c r="C197" s="17">
        <v>1</v>
      </c>
      <c r="D197" t="s">
        <v>65</v>
      </c>
      <c r="E197" t="s">
        <v>66</v>
      </c>
      <c r="F197" t="str">
        <f>UnitControlCenter!$B$9</f>
        <v>billion 2025 dollars / year</v>
      </c>
      <c r="G197" t="s">
        <v>2641</v>
      </c>
      <c r="H197" t="s">
        <v>2637</v>
      </c>
      <c r="I197" t="s">
        <v>2638</v>
      </c>
    </row>
    <row r="198" spans="1:10" x14ac:dyDescent="0.25">
      <c r="A198" s="291" t="s">
        <v>3322</v>
      </c>
      <c r="B198" s="291" t="s">
        <v>3353</v>
      </c>
      <c r="C198" s="17">
        <v>1</v>
      </c>
      <c r="D198" t="s">
        <v>65</v>
      </c>
      <c r="E198" t="s">
        <v>66</v>
      </c>
      <c r="F198" t="str">
        <f>UnitControlCenter!B3</f>
        <v>million metric tons / year</v>
      </c>
      <c r="G198" t="s">
        <v>2883</v>
      </c>
      <c r="H198" t="s">
        <v>2881</v>
      </c>
      <c r="I198" t="s">
        <v>2882</v>
      </c>
    </row>
    <row r="199" spans="1:10" x14ac:dyDescent="0.25">
      <c r="A199" s="291" t="s">
        <v>3322</v>
      </c>
      <c r="B199" s="291" t="s">
        <v>3354</v>
      </c>
      <c r="C199" s="17">
        <v>1</v>
      </c>
      <c r="D199" t="s">
        <v>65</v>
      </c>
      <c r="E199" t="s">
        <v>66</v>
      </c>
      <c r="F199" t="str">
        <f>UnitControlCenter!B3</f>
        <v>million metric tons / year</v>
      </c>
      <c r="G199" t="s">
        <v>2884</v>
      </c>
      <c r="H199" t="s">
        <v>2881</v>
      </c>
      <c r="I199" t="s">
        <v>2882</v>
      </c>
    </row>
    <row r="200" spans="1:10" x14ac:dyDescent="0.25">
      <c r="A200" s="291" t="s">
        <v>3322</v>
      </c>
      <c r="B200" s="291" t="s">
        <v>3355</v>
      </c>
      <c r="C200" s="17">
        <v>1</v>
      </c>
      <c r="D200" t="s">
        <v>65</v>
      </c>
      <c r="E200" t="s">
        <v>66</v>
      </c>
      <c r="F200" t="str">
        <f>UnitControlCenter!$B$41</f>
        <v>trillion BTU / year</v>
      </c>
      <c r="G200" t="s">
        <v>2718</v>
      </c>
      <c r="H200" t="s">
        <v>2713</v>
      </c>
      <c r="I200" t="s">
        <v>2714</v>
      </c>
    </row>
    <row r="201" spans="1:10" x14ac:dyDescent="0.25">
      <c r="A201" s="291" t="s">
        <v>3322</v>
      </c>
      <c r="B201" s="291" t="s">
        <v>3356</v>
      </c>
      <c r="C201" s="17">
        <v>1</v>
      </c>
      <c r="D201" t="s">
        <v>65</v>
      </c>
      <c r="E201" t="s">
        <v>66</v>
      </c>
      <c r="F201" t="str">
        <f>UnitControlCenter!$B$41</f>
        <v>trillion BTU / year</v>
      </c>
      <c r="G201" t="s">
        <v>2719</v>
      </c>
      <c r="H201" t="s">
        <v>2713</v>
      </c>
      <c r="I201" t="s">
        <v>2715</v>
      </c>
    </row>
    <row r="202" spans="1:10" x14ac:dyDescent="0.25">
      <c r="A202" s="291" t="s">
        <v>3322</v>
      </c>
      <c r="B202" s="291" t="s">
        <v>3357</v>
      </c>
      <c r="C202" s="17">
        <v>1</v>
      </c>
      <c r="D202" t="s">
        <v>65</v>
      </c>
      <c r="E202" t="s">
        <v>66</v>
      </c>
      <c r="F202" t="str">
        <f>UnitControlCenter!$B$9</f>
        <v>billion 2025 dollars / year</v>
      </c>
      <c r="G202" t="s">
        <v>2720</v>
      </c>
      <c r="H202" t="s">
        <v>2713</v>
      </c>
      <c r="I202" t="s">
        <v>2716</v>
      </c>
    </row>
    <row r="203" spans="1:10" x14ac:dyDescent="0.25">
      <c r="A203" s="291" t="s">
        <v>3322</v>
      </c>
      <c r="B203" s="291" t="s">
        <v>3358</v>
      </c>
      <c r="C203" s="17">
        <v>1</v>
      </c>
      <c r="D203" t="s">
        <v>65</v>
      </c>
      <c r="E203" t="s">
        <v>66</v>
      </c>
      <c r="F203" t="str">
        <f>UnitControlCenter!$B$9</f>
        <v>billion 2025 dollars / year</v>
      </c>
      <c r="G203" t="s">
        <v>2721</v>
      </c>
      <c r="H203" t="s">
        <v>2713</v>
      </c>
      <c r="I203" t="s">
        <v>2717</v>
      </c>
    </row>
    <row r="204" spans="1:10" x14ac:dyDescent="0.25">
      <c r="A204" s="291" t="s">
        <v>3322</v>
      </c>
      <c r="B204" s="291" t="s">
        <v>3359</v>
      </c>
      <c r="C204" s="17">
        <v>1</v>
      </c>
      <c r="D204" t="s">
        <v>65</v>
      </c>
      <c r="E204" t="s">
        <v>66</v>
      </c>
      <c r="F204" t="str">
        <f>UnitControlCenter!$B$35</f>
        <v>quads / year</v>
      </c>
      <c r="G204" t="s">
        <v>2746</v>
      </c>
      <c r="H204" t="s">
        <v>2748</v>
      </c>
      <c r="I204" t="s">
        <v>2749</v>
      </c>
    </row>
    <row r="205" spans="1:10" x14ac:dyDescent="0.25">
      <c r="A205" s="291" t="s">
        <v>3322</v>
      </c>
      <c r="B205" s="291" t="s">
        <v>3360</v>
      </c>
      <c r="C205" s="17">
        <v>1</v>
      </c>
      <c r="D205" t="s">
        <v>65</v>
      </c>
      <c r="E205" t="s">
        <v>66</v>
      </c>
      <c r="F205" t="str">
        <f>UnitControlCenter!$B$35</f>
        <v>quads / year</v>
      </c>
      <c r="G205" t="s">
        <v>2747</v>
      </c>
      <c r="H205" t="s">
        <v>2748</v>
      </c>
      <c r="I205" t="s">
        <v>2749</v>
      </c>
    </row>
    <row r="206" spans="1:10" ht="101.45" customHeight="1" x14ac:dyDescent="0.25">
      <c r="A206" s="291" t="s">
        <v>3322</v>
      </c>
      <c r="B206" s="291" t="s">
        <v>3626</v>
      </c>
      <c r="C206" s="17">
        <v>1</v>
      </c>
      <c r="D206" t="s">
        <v>65</v>
      </c>
      <c r="E206" t="s">
        <v>66</v>
      </c>
      <c r="F206" t="s">
        <v>351</v>
      </c>
      <c r="G206" t="s">
        <v>3711</v>
      </c>
      <c r="H206" t="s">
        <v>3712</v>
      </c>
      <c r="I206" t="s">
        <v>3725</v>
      </c>
    </row>
    <row r="207" spans="1:10" x14ac:dyDescent="0.25">
      <c r="A207" s="291" t="s">
        <v>3322</v>
      </c>
      <c r="B207" s="291" t="s">
        <v>3368</v>
      </c>
      <c r="C207" s="17">
        <v>1</v>
      </c>
      <c r="D207" t="s">
        <v>65</v>
      </c>
      <c r="E207" t="s">
        <v>66</v>
      </c>
      <c r="F207" t="str">
        <f>UnitControlCenter!$B$10</f>
        <v>billion 2025 dollars</v>
      </c>
      <c r="G207" t="s">
        <v>3325</v>
      </c>
      <c r="H207" t="s">
        <v>3324</v>
      </c>
      <c r="I207" s="14" t="s">
        <v>3323</v>
      </c>
      <c r="J207" s="14"/>
    </row>
    <row r="208" spans="1:10" x14ac:dyDescent="0.25">
      <c r="A208" s="291" t="s">
        <v>3322</v>
      </c>
      <c r="B208" s="291" t="s">
        <v>3361</v>
      </c>
      <c r="C208" s="17">
        <v>1</v>
      </c>
      <c r="D208" t="s">
        <v>65</v>
      </c>
      <c r="E208" t="s">
        <v>66</v>
      </c>
      <c r="F208" t="str">
        <f>UnitControlCenter!$B$10</f>
        <v>billion 2025 dollars</v>
      </c>
      <c r="G208" t="s">
        <v>3333</v>
      </c>
      <c r="H208" t="s">
        <v>3324</v>
      </c>
      <c r="I208" s="14" t="s">
        <v>3326</v>
      </c>
      <c r="J208" s="14"/>
    </row>
    <row r="209" spans="1:10" x14ac:dyDescent="0.25">
      <c r="A209" s="291" t="s">
        <v>3322</v>
      </c>
      <c r="B209" s="291" t="s">
        <v>3362</v>
      </c>
      <c r="C209" s="17">
        <v>1</v>
      </c>
      <c r="D209" t="s">
        <v>65</v>
      </c>
      <c r="E209" t="s">
        <v>66</v>
      </c>
      <c r="F209" t="str">
        <f>UnitControlCenter!$B$10</f>
        <v>billion 2025 dollars</v>
      </c>
      <c r="G209" t="s">
        <v>3334</v>
      </c>
      <c r="H209" t="s">
        <v>3324</v>
      </c>
      <c r="I209" s="14" t="s">
        <v>3327</v>
      </c>
      <c r="J209" s="14"/>
    </row>
    <row r="210" spans="1:10" x14ac:dyDescent="0.25">
      <c r="A210" s="291" t="s">
        <v>3322</v>
      </c>
      <c r="B210" s="291" t="s">
        <v>3363</v>
      </c>
      <c r="C210" s="17">
        <v>1</v>
      </c>
      <c r="D210" t="s">
        <v>65</v>
      </c>
      <c r="E210" t="s">
        <v>66</v>
      </c>
      <c r="F210" t="str">
        <f>UnitControlCenter!$B$10</f>
        <v>billion 2025 dollars</v>
      </c>
      <c r="G210" t="s">
        <v>3335</v>
      </c>
      <c r="H210" t="s">
        <v>3324</v>
      </c>
      <c r="I210" s="14" t="s">
        <v>3328</v>
      </c>
      <c r="J210" s="14"/>
    </row>
    <row r="211" spans="1:10" x14ac:dyDescent="0.25">
      <c r="A211" s="291" t="s">
        <v>3322</v>
      </c>
      <c r="B211" s="291" t="s">
        <v>3364</v>
      </c>
      <c r="C211" s="17">
        <v>1</v>
      </c>
      <c r="D211" t="s">
        <v>65</v>
      </c>
      <c r="E211" t="s">
        <v>66</v>
      </c>
      <c r="F211" t="str">
        <f>UnitControlCenter!$B$10</f>
        <v>billion 2025 dollars</v>
      </c>
      <c r="G211" t="s">
        <v>3338</v>
      </c>
      <c r="H211" t="s">
        <v>3324</v>
      </c>
      <c r="I211" s="14" t="s">
        <v>3329</v>
      </c>
      <c r="J211" s="14"/>
    </row>
    <row r="212" spans="1:10" x14ac:dyDescent="0.25">
      <c r="A212" s="291" t="s">
        <v>3322</v>
      </c>
      <c r="B212" s="291" t="s">
        <v>3365</v>
      </c>
      <c r="C212" s="17">
        <v>1</v>
      </c>
      <c r="D212" t="s">
        <v>65</v>
      </c>
      <c r="E212" t="s">
        <v>66</v>
      </c>
      <c r="F212" t="str">
        <f>UnitControlCenter!$B$10</f>
        <v>billion 2025 dollars</v>
      </c>
      <c r="G212" t="s">
        <v>3339</v>
      </c>
      <c r="H212" t="s">
        <v>3324</v>
      </c>
      <c r="I212" s="14" t="s">
        <v>3330</v>
      </c>
      <c r="J212" s="14"/>
    </row>
    <row r="213" spans="1:10" x14ac:dyDescent="0.25">
      <c r="A213" s="291" t="s">
        <v>3322</v>
      </c>
      <c r="B213" s="291" t="s">
        <v>3366</v>
      </c>
      <c r="C213" s="17">
        <v>1</v>
      </c>
      <c r="D213" t="s">
        <v>65</v>
      </c>
      <c r="E213" t="s">
        <v>66</v>
      </c>
      <c r="F213" t="str">
        <f>UnitControlCenter!$B$10</f>
        <v>billion 2025 dollars</v>
      </c>
      <c r="G213" t="s">
        <v>3336</v>
      </c>
      <c r="H213" t="s">
        <v>3324</v>
      </c>
      <c r="I213" s="14" t="s">
        <v>3331</v>
      </c>
      <c r="J213" s="14"/>
    </row>
    <row r="214" spans="1:10" ht="15.75" thickBot="1" x14ac:dyDescent="0.3">
      <c r="A214" s="396" t="s">
        <v>3322</v>
      </c>
      <c r="B214" s="396" t="s">
        <v>3367</v>
      </c>
      <c r="C214" s="397">
        <v>1</v>
      </c>
      <c r="D214" s="398" t="s">
        <v>65</v>
      </c>
      <c r="E214" s="398" t="s">
        <v>66</v>
      </c>
      <c r="F214" s="398" t="str">
        <f>UnitControlCenter!$B$10</f>
        <v>billion 2025 dollars</v>
      </c>
      <c r="G214" s="398" t="s">
        <v>3337</v>
      </c>
      <c r="H214" s="398" t="s">
        <v>3324</v>
      </c>
      <c r="I214" s="404" t="s">
        <v>3332</v>
      </c>
      <c r="J214" s="404"/>
    </row>
    <row r="215" spans="1:10" x14ac:dyDescent="0.25">
      <c r="A215" s="291" t="s">
        <v>2346</v>
      </c>
      <c r="B215" s="291" t="s">
        <v>93</v>
      </c>
      <c r="C215" s="17">
        <v>1</v>
      </c>
      <c r="D215" t="s">
        <v>65</v>
      </c>
      <c r="E215" t="s">
        <v>2352</v>
      </c>
      <c r="F215" t="str">
        <f>UnitControlCenter!$B$27</f>
        <v>2025 dollars / megawatt-hour (MWh)</v>
      </c>
      <c r="G215" t="s">
        <v>3279</v>
      </c>
      <c r="H215" t="s">
        <v>3278</v>
      </c>
      <c r="I215" t="s">
        <v>3599</v>
      </c>
    </row>
    <row r="216" spans="1:10" x14ac:dyDescent="0.25">
      <c r="A216" s="291" t="s">
        <v>2346</v>
      </c>
      <c r="B216" s="291" t="s">
        <v>445</v>
      </c>
      <c r="C216" s="17">
        <v>1</v>
      </c>
      <c r="D216" t="s">
        <v>65</v>
      </c>
      <c r="E216" t="s">
        <v>2352</v>
      </c>
      <c r="F216" t="str">
        <f>UnitControlCenter!$B$42</f>
        <v>2025 dollars / short ton</v>
      </c>
      <c r="G216" t="s">
        <v>2649</v>
      </c>
      <c r="H216" t="s">
        <v>2650</v>
      </c>
      <c r="I216" t="s">
        <v>2651</v>
      </c>
    </row>
    <row r="217" spans="1:10" x14ac:dyDescent="0.25">
      <c r="A217" s="291" t="s">
        <v>2346</v>
      </c>
      <c r="B217" s="291" t="s">
        <v>442</v>
      </c>
      <c r="C217" s="17">
        <v>1</v>
      </c>
      <c r="D217" t="s">
        <v>65</v>
      </c>
      <c r="E217" t="s">
        <v>2352</v>
      </c>
      <c r="F217" t="str">
        <f>UnitControlCenter!$B$42</f>
        <v>2025 dollars / short ton</v>
      </c>
      <c r="G217" t="s">
        <v>2365</v>
      </c>
      <c r="H217" t="s">
        <v>340</v>
      </c>
      <c r="I217" t="s">
        <v>2536</v>
      </c>
    </row>
    <row r="218" spans="1:10" x14ac:dyDescent="0.25">
      <c r="A218" s="291" t="s">
        <v>2346</v>
      </c>
      <c r="B218" s="291" t="s">
        <v>87</v>
      </c>
      <c r="C218" s="17">
        <v>1</v>
      </c>
      <c r="D218" t="s">
        <v>65</v>
      </c>
      <c r="E218" t="s">
        <v>2352</v>
      </c>
      <c r="F218" t="str">
        <f>UnitControlCenter!$B$43</f>
        <v>2025 dollars / thousand cubic feet</v>
      </c>
      <c r="G218" t="s">
        <v>3281</v>
      </c>
      <c r="H218" t="s">
        <v>3280</v>
      </c>
      <c r="I218" t="s">
        <v>3600</v>
      </c>
    </row>
    <row r="219" spans="1:10" x14ac:dyDescent="0.25">
      <c r="A219" s="291" t="s">
        <v>2346</v>
      </c>
      <c r="B219" s="291" t="s">
        <v>95</v>
      </c>
      <c r="C219" s="17">
        <v>1</v>
      </c>
      <c r="D219" t="s">
        <v>65</v>
      </c>
      <c r="E219" t="s">
        <v>2352</v>
      </c>
      <c r="F219" t="str">
        <f>UnitControlCenter!$B$44</f>
        <v>2025 dollars / gallon</v>
      </c>
      <c r="G219" t="s">
        <v>2367</v>
      </c>
      <c r="H219" t="s">
        <v>335</v>
      </c>
      <c r="I219" s="17">
        <v>969696</v>
      </c>
      <c r="J219" s="17"/>
    </row>
    <row r="220" spans="1:10" x14ac:dyDescent="0.25">
      <c r="A220" s="291" t="s">
        <v>2346</v>
      </c>
      <c r="B220" s="291" t="s">
        <v>96</v>
      </c>
      <c r="C220" s="17">
        <v>1</v>
      </c>
      <c r="D220" t="s">
        <v>65</v>
      </c>
      <c r="E220" t="s">
        <v>2352</v>
      </c>
      <c r="F220" t="str">
        <f>UnitControlCenter!$B$44</f>
        <v>2025 dollars / gallon</v>
      </c>
      <c r="G220" t="s">
        <v>2644</v>
      </c>
      <c r="H220" t="s">
        <v>2642</v>
      </c>
      <c r="I220" t="s">
        <v>2643</v>
      </c>
    </row>
    <row r="221" spans="1:10" x14ac:dyDescent="0.25">
      <c r="A221" s="291" t="s">
        <v>2346</v>
      </c>
      <c r="B221" s="291" t="s">
        <v>92</v>
      </c>
      <c r="C221" s="17">
        <v>1</v>
      </c>
      <c r="D221" t="s">
        <v>65</v>
      </c>
      <c r="E221" t="s">
        <v>2352</v>
      </c>
      <c r="F221" t="str">
        <f>UnitControlCenter!$B$42</f>
        <v>2025 dollars / short ton</v>
      </c>
      <c r="G221" t="s">
        <v>2645</v>
      </c>
      <c r="H221" t="s">
        <v>2646</v>
      </c>
      <c r="I221" t="s">
        <v>2647</v>
      </c>
    </row>
    <row r="222" spans="1:10" x14ac:dyDescent="0.25">
      <c r="A222" s="291" t="s">
        <v>2346</v>
      </c>
      <c r="B222" s="291" t="s">
        <v>2586</v>
      </c>
      <c r="C222" s="17">
        <v>1</v>
      </c>
      <c r="D222" t="s">
        <v>65</v>
      </c>
      <c r="E222" t="s">
        <v>2352</v>
      </c>
      <c r="F222" t="str">
        <f>UnitControlCenter!$B$45</f>
        <v>2025 dollars / barrel of oil</v>
      </c>
      <c r="G222" t="s">
        <v>2710</v>
      </c>
      <c r="H222" t="s">
        <v>2711</v>
      </c>
      <c r="I222" t="s">
        <v>2712</v>
      </c>
    </row>
    <row r="223" spans="1:10" x14ac:dyDescent="0.25">
      <c r="A223" s="291" t="s">
        <v>2346</v>
      </c>
      <c r="B223" s="291" t="s">
        <v>2648</v>
      </c>
      <c r="C223" s="17">
        <v>1</v>
      </c>
      <c r="D223" t="s">
        <v>65</v>
      </c>
      <c r="E223" t="s">
        <v>2352</v>
      </c>
      <c r="F223" t="str">
        <f>UnitControlCenter!$B$44</f>
        <v>2025 dollars / gallon</v>
      </c>
      <c r="G223" t="s">
        <v>2652</v>
      </c>
      <c r="H223" t="s">
        <v>2364</v>
      </c>
      <c r="I223" t="s">
        <v>2582</v>
      </c>
    </row>
    <row r="224" spans="1:10" ht="15.75" thickBot="1" x14ac:dyDescent="0.3">
      <c r="A224" s="396" t="s">
        <v>2346</v>
      </c>
      <c r="B224" s="396" t="s">
        <v>2470</v>
      </c>
      <c r="C224" s="397">
        <v>1</v>
      </c>
      <c r="D224" s="398" t="s">
        <v>65</v>
      </c>
      <c r="E224" s="398" t="s">
        <v>2352</v>
      </c>
      <c r="F224" s="398" t="str">
        <f>UnitControlCenter!$B$46</f>
        <v>2025 dollars / kg</v>
      </c>
      <c r="G224" s="398" t="s">
        <v>2754</v>
      </c>
      <c r="H224" s="398" t="s">
        <v>2755</v>
      </c>
      <c r="I224" s="398" t="s">
        <v>2756</v>
      </c>
      <c r="J224" s="398"/>
    </row>
    <row r="225" spans="1:10" x14ac:dyDescent="0.25">
      <c r="A225" s="291" t="s">
        <v>2347</v>
      </c>
      <c r="B225" s="291" t="s">
        <v>3454</v>
      </c>
      <c r="C225" s="17">
        <v>1</v>
      </c>
      <c r="D225" t="s">
        <v>63</v>
      </c>
      <c r="E225" t="s">
        <v>64</v>
      </c>
      <c r="F225" t="str">
        <f>UnitControlCenter!$B$47</f>
        <v>2025 dollars / kilowatt-hour (kWh)</v>
      </c>
      <c r="G225" t="s">
        <v>2368</v>
      </c>
    </row>
    <row r="226" spans="1:10" x14ac:dyDescent="0.25">
      <c r="A226" s="291" t="s">
        <v>2347</v>
      </c>
      <c r="B226" s="291" t="s">
        <v>2348</v>
      </c>
      <c r="C226" s="17">
        <v>0</v>
      </c>
      <c r="D226" t="s">
        <v>65</v>
      </c>
      <c r="E226" t="s">
        <v>64</v>
      </c>
      <c r="F226" t="str">
        <f>UnitControlCenter!$B$49</f>
        <v>cost of eqpt. to capture 1 metric ton CO2e/yr (2025 dollars)</v>
      </c>
      <c r="G226" t="s">
        <v>2372</v>
      </c>
      <c r="H226" t="s">
        <v>2373</v>
      </c>
      <c r="I226" t="s">
        <v>2543</v>
      </c>
    </row>
    <row r="227" spans="1:10" x14ac:dyDescent="0.25">
      <c r="A227" s="291" t="s">
        <v>2347</v>
      </c>
      <c r="B227" s="291" t="s">
        <v>2349</v>
      </c>
      <c r="C227" s="17">
        <v>1</v>
      </c>
      <c r="D227" t="s">
        <v>63</v>
      </c>
      <c r="E227" t="s">
        <v>64</v>
      </c>
      <c r="F227" t="str">
        <f>UnitControlCenter!$B$50</f>
        <v>million 2025 dollars / megawatt (MW)</v>
      </c>
      <c r="G227" t="s">
        <v>2369</v>
      </c>
    </row>
    <row r="228" spans="1:10" x14ac:dyDescent="0.25">
      <c r="A228" s="291" t="s">
        <v>2347</v>
      </c>
      <c r="B228" s="291" t="s">
        <v>2350</v>
      </c>
      <c r="C228" s="17">
        <v>1</v>
      </c>
      <c r="D228" t="s">
        <v>63</v>
      </c>
      <c r="E228" t="s">
        <v>64</v>
      </c>
      <c r="F228" t="str">
        <f>UnitControlCenter!$B$50</f>
        <v>million 2025 dollars / megawatt (MW)</v>
      </c>
      <c r="G228" t="s">
        <v>2370</v>
      </c>
    </row>
    <row r="229" spans="1:10" x14ac:dyDescent="0.25">
      <c r="A229" s="291" t="s">
        <v>2347</v>
      </c>
      <c r="B229" s="291" t="s">
        <v>2351</v>
      </c>
      <c r="C229" s="17">
        <v>1</v>
      </c>
      <c r="D229" t="s">
        <v>63</v>
      </c>
      <c r="E229" t="s">
        <v>64</v>
      </c>
      <c r="F229" t="str">
        <f>UnitControlCenter!$B$50</f>
        <v>million 2025 dollars / megawatt (MW)</v>
      </c>
      <c r="G229" t="s">
        <v>2371</v>
      </c>
    </row>
    <row r="230" spans="1:10" ht="15.75" thickBot="1" x14ac:dyDescent="0.3">
      <c r="A230" s="396" t="s">
        <v>2347</v>
      </c>
      <c r="B230" s="396" t="s">
        <v>2484</v>
      </c>
      <c r="C230" s="397">
        <v>1</v>
      </c>
      <c r="D230" s="398" t="s">
        <v>63</v>
      </c>
      <c r="E230" s="398" t="s">
        <v>64</v>
      </c>
      <c r="F230" s="398" t="str">
        <f>UnitControlCenter!$B$51</f>
        <v>cost of eqpt. to produce 1 kg H2/yr (2025 dollars)</v>
      </c>
      <c r="G230" s="398" t="s">
        <v>2485</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9"/>
  <sheetViews>
    <sheetView topLeftCell="A4" zoomScaleNormal="100" workbookViewId="0">
      <selection activeCell="H27" sqref="H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2532</v>
      </c>
      <c r="B1" s="159"/>
      <c r="C1" s="152"/>
      <c r="D1" s="152"/>
    </row>
    <row r="2" spans="1:5" x14ac:dyDescent="0.25">
      <c r="A2" s="6" t="s">
        <v>2496</v>
      </c>
      <c r="B2" s="160" t="s">
        <v>2497</v>
      </c>
      <c r="C2" s="6" t="s">
        <v>2498</v>
      </c>
      <c r="D2" s="6" t="s">
        <v>2499</v>
      </c>
    </row>
    <row r="3" spans="1:5" x14ac:dyDescent="0.25">
      <c r="A3" s="336" t="s">
        <v>3548</v>
      </c>
      <c r="B3" s="339" t="s">
        <v>3550</v>
      </c>
      <c r="C3" s="337"/>
      <c r="D3" s="338" t="s">
        <v>3549</v>
      </c>
    </row>
    <row r="4" spans="1:5" x14ac:dyDescent="0.25">
      <c r="A4" t="s">
        <v>2545</v>
      </c>
      <c r="B4" s="17" t="s">
        <v>2539</v>
      </c>
      <c r="C4" s="178"/>
      <c r="D4" s="340" t="s">
        <v>3551</v>
      </c>
      <c r="E4" t="s">
        <v>3554</v>
      </c>
    </row>
    <row r="5" spans="1:5" x14ac:dyDescent="0.25">
      <c r="A5" t="s">
        <v>3558</v>
      </c>
      <c r="B5" s="161" t="s">
        <v>3559</v>
      </c>
      <c r="C5" s="341"/>
      <c r="D5" s="340" t="s">
        <v>3553</v>
      </c>
      <c r="E5" t="s">
        <v>3557</v>
      </c>
    </row>
    <row r="6" spans="1:5" x14ac:dyDescent="0.25">
      <c r="A6" t="s">
        <v>3705</v>
      </c>
      <c r="B6" s="161" t="s">
        <v>3704</v>
      </c>
      <c r="C6" s="373"/>
      <c r="D6" s="370" t="s">
        <v>3698</v>
      </c>
    </row>
    <row r="7" spans="1:5" x14ac:dyDescent="0.25">
      <c r="A7" t="s">
        <v>3702</v>
      </c>
      <c r="B7" s="161" t="s">
        <v>3701</v>
      </c>
      <c r="C7" s="371"/>
      <c r="D7" s="370" t="s">
        <v>3699</v>
      </c>
    </row>
    <row r="8" spans="1:5" x14ac:dyDescent="0.25">
      <c r="A8" t="s">
        <v>3703</v>
      </c>
      <c r="B8" s="17">
        <v>6699</v>
      </c>
      <c r="C8" s="372"/>
      <c r="D8" s="370" t="s">
        <v>3700</v>
      </c>
    </row>
    <row r="9" spans="1:5" x14ac:dyDescent="0.25">
      <c r="A9" t="s">
        <v>3036</v>
      </c>
      <c r="B9" s="161" t="s">
        <v>3560</v>
      </c>
      <c r="C9" s="189"/>
      <c r="D9" t="s">
        <v>3564</v>
      </c>
    </row>
    <row r="10" spans="1:5" x14ac:dyDescent="0.25">
      <c r="A10" t="s">
        <v>3565</v>
      </c>
      <c r="B10" s="161" t="s">
        <v>3566</v>
      </c>
      <c r="C10" s="343"/>
      <c r="D10" s="342" t="s">
        <v>3540</v>
      </c>
    </row>
    <row r="11" spans="1:5" x14ac:dyDescent="0.25">
      <c r="A11" t="s">
        <v>2506</v>
      </c>
      <c r="B11" s="17" t="s">
        <v>2517</v>
      </c>
      <c r="C11" s="166"/>
      <c r="D11" t="s">
        <v>435</v>
      </c>
    </row>
    <row r="12" spans="1:5" x14ac:dyDescent="0.25">
      <c r="A12" t="s">
        <v>3524</v>
      </c>
      <c r="B12" s="17" t="s">
        <v>3523</v>
      </c>
      <c r="C12" s="330"/>
      <c r="D12" t="s">
        <v>3470</v>
      </c>
    </row>
    <row r="13" spans="1:5" x14ac:dyDescent="0.25">
      <c r="A13" t="s">
        <v>2514</v>
      </c>
      <c r="B13" s="161" t="s">
        <v>2515</v>
      </c>
      <c r="C13" s="165"/>
      <c r="D13" t="s">
        <v>92</v>
      </c>
    </row>
    <row r="14" spans="1:5" x14ac:dyDescent="0.25">
      <c r="A14" t="s">
        <v>2541</v>
      </c>
      <c r="B14" s="17" t="s">
        <v>2535</v>
      </c>
      <c r="C14" s="175"/>
      <c r="D14" t="s">
        <v>91</v>
      </c>
    </row>
    <row r="15" spans="1:5" x14ac:dyDescent="0.25">
      <c r="A15" t="s">
        <v>2521</v>
      </c>
      <c r="B15" s="17" t="s">
        <v>2536</v>
      </c>
      <c r="C15" s="170"/>
      <c r="D15" t="s">
        <v>2533</v>
      </c>
    </row>
    <row r="16" spans="1:5" x14ac:dyDescent="0.25">
      <c r="A16" t="s">
        <v>2542</v>
      </c>
      <c r="B16" s="17" t="s">
        <v>2366</v>
      </c>
      <c r="C16" s="174"/>
      <c r="D16" t="s">
        <v>2534</v>
      </c>
    </row>
    <row r="17" spans="1:4" x14ac:dyDescent="0.25">
      <c r="A17" t="s">
        <v>2540</v>
      </c>
      <c r="B17" s="17" t="s">
        <v>2537</v>
      </c>
      <c r="C17" s="177"/>
      <c r="D17" t="s">
        <v>450</v>
      </c>
    </row>
    <row r="18" spans="1:4" x14ac:dyDescent="0.25">
      <c r="A18" t="s">
        <v>2522</v>
      </c>
      <c r="B18" s="17" t="s">
        <v>2518</v>
      </c>
      <c r="C18" s="169"/>
      <c r="D18" t="s">
        <v>453</v>
      </c>
    </row>
    <row r="19" spans="1:4" x14ac:dyDescent="0.25">
      <c r="A19" t="s">
        <v>2495</v>
      </c>
      <c r="B19" s="162" t="s">
        <v>2502</v>
      </c>
      <c r="C19" s="158"/>
      <c r="D19" t="s">
        <v>89</v>
      </c>
    </row>
    <row r="20" spans="1:4" x14ac:dyDescent="0.25">
      <c r="A20" t="s">
        <v>3037</v>
      </c>
      <c r="B20" t="s">
        <v>3561</v>
      </c>
      <c r="C20" s="190"/>
      <c r="D20" t="s">
        <v>3472</v>
      </c>
    </row>
    <row r="21" spans="1:4" x14ac:dyDescent="0.25">
      <c r="A21" t="s">
        <v>2523</v>
      </c>
      <c r="B21" s="17" t="s">
        <v>2519</v>
      </c>
      <c r="C21" s="171"/>
      <c r="D21" t="s">
        <v>3473</v>
      </c>
    </row>
    <row r="22" spans="1:4" x14ac:dyDescent="0.25">
      <c r="A22" t="s">
        <v>2505</v>
      </c>
      <c r="B22" s="161" t="s">
        <v>2510</v>
      </c>
      <c r="C22" s="167"/>
      <c r="D22" t="s">
        <v>4053</v>
      </c>
    </row>
    <row r="23" spans="1:4" x14ac:dyDescent="0.25">
      <c r="A23" t="s">
        <v>2544</v>
      </c>
      <c r="B23" s="17" t="s">
        <v>2538</v>
      </c>
      <c r="C23" s="176"/>
      <c r="D23" t="s">
        <v>2469</v>
      </c>
    </row>
    <row r="24" spans="1:4" x14ac:dyDescent="0.25">
      <c r="A24" t="s">
        <v>2508</v>
      </c>
      <c r="B24" s="161" t="s">
        <v>2509</v>
      </c>
      <c r="C24" s="157"/>
      <c r="D24" t="s">
        <v>2619</v>
      </c>
    </row>
    <row r="25" spans="1:4" x14ac:dyDescent="0.25">
      <c r="A25" t="s">
        <v>2587</v>
      </c>
      <c r="B25" s="161" t="s">
        <v>2589</v>
      </c>
      <c r="C25" s="179"/>
      <c r="D25" t="s">
        <v>2586</v>
      </c>
    </row>
    <row r="26" spans="1:4" x14ac:dyDescent="0.25">
      <c r="A26" t="s">
        <v>2588</v>
      </c>
      <c r="B26" s="161">
        <v>740000</v>
      </c>
      <c r="C26" s="180"/>
      <c r="D26" t="s">
        <v>2467</v>
      </c>
    </row>
    <row r="27" spans="1:4" x14ac:dyDescent="0.25">
      <c r="A27" t="s">
        <v>4039</v>
      </c>
      <c r="B27" t="s">
        <v>4038</v>
      </c>
      <c r="C27" s="405"/>
      <c r="D27" t="s">
        <v>4037</v>
      </c>
    </row>
    <row r="28" spans="1:4" x14ac:dyDescent="0.25">
      <c r="A28" t="s">
        <v>2524</v>
      </c>
      <c r="B28" s="17" t="s">
        <v>2520</v>
      </c>
      <c r="C28" s="172"/>
      <c r="D28" t="s">
        <v>310</v>
      </c>
    </row>
    <row r="29" spans="1:4" x14ac:dyDescent="0.25">
      <c r="A29" t="s">
        <v>3522</v>
      </c>
      <c r="B29" s="17" t="s">
        <v>3562</v>
      </c>
      <c r="C29" s="329"/>
      <c r="D29" t="s">
        <v>3469</v>
      </c>
    </row>
    <row r="30" spans="1:4" x14ac:dyDescent="0.25">
      <c r="A30" t="s">
        <v>2507</v>
      </c>
      <c r="B30" s="161" t="s">
        <v>2512</v>
      </c>
      <c r="C30" s="164"/>
      <c r="D30" t="s">
        <v>3404</v>
      </c>
    </row>
    <row r="31" spans="1:4" x14ac:dyDescent="0.25">
      <c r="A31" t="s">
        <v>3405</v>
      </c>
      <c r="B31" s="161" t="s">
        <v>3406</v>
      </c>
      <c r="C31" s="328"/>
      <c r="D31" t="s">
        <v>3403</v>
      </c>
    </row>
    <row r="32" spans="1:4" x14ac:dyDescent="0.25">
      <c r="A32" t="s">
        <v>3038</v>
      </c>
      <c r="B32" s="14" t="s">
        <v>3563</v>
      </c>
      <c r="C32" s="191"/>
      <c r="D32" t="s">
        <v>3471</v>
      </c>
    </row>
    <row r="33" spans="1:5" x14ac:dyDescent="0.25">
      <c r="A33" t="s">
        <v>2531</v>
      </c>
      <c r="B33" s="17" t="s">
        <v>2530</v>
      </c>
      <c r="C33" s="173"/>
      <c r="D33" t="s">
        <v>442</v>
      </c>
    </row>
    <row r="34" spans="1:5" x14ac:dyDescent="0.25">
      <c r="A34" t="s">
        <v>3039</v>
      </c>
      <c r="B34" s="188" t="s">
        <v>3032</v>
      </c>
      <c r="C34" s="187"/>
      <c r="D34" t="s">
        <v>3468</v>
      </c>
    </row>
    <row r="35" spans="1:5" x14ac:dyDescent="0.25">
      <c r="A35" t="s">
        <v>2501</v>
      </c>
      <c r="B35" s="161" t="s">
        <v>2511</v>
      </c>
      <c r="C35" s="163"/>
      <c r="D35" t="s">
        <v>445</v>
      </c>
    </row>
    <row r="36" spans="1:5" x14ac:dyDescent="0.25">
      <c r="A36" t="s">
        <v>3558</v>
      </c>
      <c r="B36" s="161" t="s">
        <v>3559</v>
      </c>
      <c r="C36" s="341"/>
      <c r="D36" t="s">
        <v>3552</v>
      </c>
      <c r="E36" t="s">
        <v>3556</v>
      </c>
    </row>
    <row r="37" spans="1:5" x14ac:dyDescent="0.25">
      <c r="A37" t="s">
        <v>2545</v>
      </c>
      <c r="B37" s="17" t="s">
        <v>2539</v>
      </c>
      <c r="C37" s="178"/>
      <c r="D37" s="375" t="s">
        <v>3833</v>
      </c>
      <c r="E37" t="s">
        <v>3555</v>
      </c>
    </row>
    <row r="38" spans="1:5" x14ac:dyDescent="0.25">
      <c r="A38" t="s">
        <v>4040</v>
      </c>
      <c r="B38" s="17" t="s">
        <v>3835</v>
      </c>
      <c r="C38" s="376"/>
      <c r="D38" s="375" t="s">
        <v>3834</v>
      </c>
    </row>
    <row r="40" spans="1:5" x14ac:dyDescent="0.25">
      <c r="A40" s="39" t="s">
        <v>2516</v>
      </c>
      <c r="B40" s="159"/>
      <c r="C40" s="152"/>
      <c r="D40" s="152"/>
    </row>
    <row r="41" spans="1:5" s="6" customFormat="1" x14ac:dyDescent="0.25">
      <c r="A41" s="6" t="s">
        <v>2496</v>
      </c>
      <c r="B41" s="160" t="s">
        <v>2497</v>
      </c>
      <c r="C41" s="6" t="s">
        <v>2498</v>
      </c>
      <c r="D41" s="6" t="s">
        <v>2579</v>
      </c>
    </row>
    <row r="42" spans="1:5" x14ac:dyDescent="0.25">
      <c r="A42" t="s">
        <v>2522</v>
      </c>
      <c r="B42" s="17" t="s">
        <v>2518</v>
      </c>
      <c r="C42" s="169"/>
      <c r="D42" t="s">
        <v>2581</v>
      </c>
    </row>
    <row r="43" spans="1:5" x14ac:dyDescent="0.25">
      <c r="A43" t="s">
        <v>2495</v>
      </c>
      <c r="B43" s="162" t="s">
        <v>2502</v>
      </c>
      <c r="C43" s="158"/>
      <c r="D43" t="s">
        <v>2580</v>
      </c>
    </row>
    <row r="44" spans="1:5" x14ac:dyDescent="0.25">
      <c r="A44" t="s">
        <v>2507</v>
      </c>
      <c r="B44" s="17" t="s">
        <v>2512</v>
      </c>
      <c r="C44" s="164"/>
      <c r="D44" t="s">
        <v>4</v>
      </c>
    </row>
    <row r="45" spans="1:5" x14ac:dyDescent="0.25">
      <c r="A45" t="s">
        <v>2521</v>
      </c>
      <c r="B45" s="17" t="s">
        <v>2536</v>
      </c>
      <c r="C45" s="170"/>
      <c r="D45" t="s">
        <v>93</v>
      </c>
    </row>
    <row r="46" spans="1:5" x14ac:dyDescent="0.25">
      <c r="A46" t="s">
        <v>2501</v>
      </c>
      <c r="B46" s="17">
        <v>969696</v>
      </c>
      <c r="C46" s="163"/>
      <c r="D46" t="s">
        <v>9</v>
      </c>
    </row>
    <row r="47" spans="1:5" x14ac:dyDescent="0.25">
      <c r="A47" t="s">
        <v>2514</v>
      </c>
      <c r="B47" s="17" t="s">
        <v>2515</v>
      </c>
      <c r="C47" s="165"/>
      <c r="D47" t="s">
        <v>2426</v>
      </c>
    </row>
    <row r="48" spans="1:5" x14ac:dyDescent="0.25">
      <c r="A48" t="s">
        <v>2523</v>
      </c>
      <c r="B48" s="17" t="s">
        <v>2519</v>
      </c>
      <c r="C48" s="171"/>
      <c r="D48" t="s">
        <v>131</v>
      </c>
    </row>
    <row r="49" spans="1:4" x14ac:dyDescent="0.25">
      <c r="A49" t="s">
        <v>2524</v>
      </c>
      <c r="B49" s="17" t="s">
        <v>2520</v>
      </c>
      <c r="C49" s="172"/>
      <c r="D49" t="s">
        <v>2435</v>
      </c>
    </row>
    <row r="50" spans="1:4" x14ac:dyDescent="0.25">
      <c r="A50" t="s">
        <v>2506</v>
      </c>
      <c r="B50" s="17" t="s">
        <v>2517</v>
      </c>
      <c r="C50" s="168"/>
      <c r="D50" t="s">
        <v>3706</v>
      </c>
    </row>
    <row r="51" spans="1:4" x14ac:dyDescent="0.25">
      <c r="A51" t="s">
        <v>2541</v>
      </c>
      <c r="B51" s="17" t="s">
        <v>2535</v>
      </c>
      <c r="C51" s="175"/>
      <c r="D51" t="s">
        <v>3707</v>
      </c>
    </row>
    <row r="52" spans="1:4" x14ac:dyDescent="0.25">
      <c r="A52" t="s">
        <v>2521</v>
      </c>
      <c r="B52" s="17" t="s">
        <v>2536</v>
      </c>
      <c r="C52" s="170"/>
      <c r="D52" t="s">
        <v>3708</v>
      </c>
    </row>
    <row r="53" spans="1:4" x14ac:dyDescent="0.25">
      <c r="A53" t="s">
        <v>2587</v>
      </c>
      <c r="B53" s="161" t="s">
        <v>2589</v>
      </c>
      <c r="C53" s="179"/>
      <c r="D53" t="s">
        <v>2787</v>
      </c>
    </row>
    <row r="54" spans="1:4" x14ac:dyDescent="0.25">
      <c r="A54" t="s">
        <v>3522</v>
      </c>
      <c r="B54" s="17" t="s">
        <v>3562</v>
      </c>
      <c r="C54" s="329"/>
      <c r="D54" t="s">
        <v>4006</v>
      </c>
    </row>
    <row r="56" spans="1:4" x14ac:dyDescent="0.25">
      <c r="A56" s="39" t="s">
        <v>2525</v>
      </c>
      <c r="B56" s="159"/>
      <c r="C56" s="152"/>
      <c r="D56" s="152"/>
    </row>
    <row r="57" spans="1:4" x14ac:dyDescent="0.25">
      <c r="A57" s="6" t="s">
        <v>2496</v>
      </c>
      <c r="B57" s="160" t="s">
        <v>2497</v>
      </c>
      <c r="C57" s="6" t="s">
        <v>2498</v>
      </c>
      <c r="D57" s="6" t="s">
        <v>2499</v>
      </c>
    </row>
    <row r="58" spans="1:4" x14ac:dyDescent="0.25">
      <c r="A58" t="s">
        <v>2507</v>
      </c>
      <c r="B58" s="161" t="s">
        <v>2512</v>
      </c>
      <c r="C58" s="164"/>
      <c r="D58" t="s">
        <v>2526</v>
      </c>
    </row>
    <row r="59" spans="1:4" x14ac:dyDescent="0.25">
      <c r="A59" t="s">
        <v>2501</v>
      </c>
      <c r="B59" s="17">
        <v>969696</v>
      </c>
      <c r="C59" s="163"/>
      <c r="D59" t="s">
        <v>2527</v>
      </c>
    </row>
    <row r="60" spans="1:4" x14ac:dyDescent="0.25">
      <c r="A60" t="s">
        <v>2514</v>
      </c>
      <c r="B60" s="17" t="s">
        <v>2515</v>
      </c>
      <c r="C60" s="165"/>
      <c r="D60" t="s">
        <v>2528</v>
      </c>
    </row>
    <row r="61" spans="1:4" x14ac:dyDescent="0.25">
      <c r="A61" t="s">
        <v>2587</v>
      </c>
      <c r="B61" s="161" t="s">
        <v>2589</v>
      </c>
      <c r="C61" s="179"/>
      <c r="D61" t="s">
        <v>2788</v>
      </c>
    </row>
    <row r="63" spans="1:4" x14ac:dyDescent="0.25">
      <c r="A63" s="39" t="s">
        <v>2529</v>
      </c>
      <c r="B63" s="159"/>
      <c r="C63" s="152"/>
      <c r="D63" s="152"/>
    </row>
    <row r="64" spans="1:4" x14ac:dyDescent="0.25">
      <c r="A64" s="6" t="s">
        <v>2496</v>
      </c>
      <c r="B64" s="160" t="s">
        <v>2497</v>
      </c>
      <c r="C64" s="6" t="s">
        <v>2498</v>
      </c>
      <c r="D64" s="6" t="s">
        <v>2499</v>
      </c>
    </row>
    <row r="65" spans="1:4" x14ac:dyDescent="0.25">
      <c r="A65" t="s">
        <v>2514</v>
      </c>
      <c r="B65" s="17" t="s">
        <v>2515</v>
      </c>
      <c r="C65" s="165"/>
      <c r="D65" t="s">
        <v>2236</v>
      </c>
    </row>
    <row r="66" spans="1:4" x14ac:dyDescent="0.25">
      <c r="A66" t="s">
        <v>2508</v>
      </c>
      <c r="B66" s="161" t="s">
        <v>2509</v>
      </c>
      <c r="C66" s="157"/>
      <c r="D66" t="s">
        <v>845</v>
      </c>
    </row>
    <row r="67" spans="1:4" x14ac:dyDescent="0.25">
      <c r="A67" t="s">
        <v>2507</v>
      </c>
      <c r="B67" s="161" t="s">
        <v>2512</v>
      </c>
      <c r="C67" s="164"/>
      <c r="D67" t="s">
        <v>2234</v>
      </c>
    </row>
    <row r="68" spans="1:4" x14ac:dyDescent="0.25">
      <c r="A68" t="s">
        <v>2501</v>
      </c>
      <c r="B68" s="161" t="s">
        <v>2511</v>
      </c>
      <c r="C68" s="163"/>
      <c r="D68" t="s">
        <v>2218</v>
      </c>
    </row>
    <row r="69" spans="1:4" x14ac:dyDescent="0.25">
      <c r="B69" s="161"/>
    </row>
    <row r="70" spans="1:4" x14ac:dyDescent="0.25">
      <c r="A70" s="39" t="s">
        <v>2665</v>
      </c>
      <c r="B70" s="159"/>
      <c r="C70" s="152"/>
      <c r="D70" s="152"/>
    </row>
    <row r="71" spans="1:4" x14ac:dyDescent="0.25">
      <c r="A71" s="6" t="s">
        <v>2496</v>
      </c>
      <c r="B71" s="160" t="s">
        <v>2497</v>
      </c>
      <c r="C71" s="6" t="s">
        <v>2498</v>
      </c>
      <c r="D71" s="6" t="s">
        <v>2499</v>
      </c>
    </row>
    <row r="72" spans="1:4" x14ac:dyDescent="0.25">
      <c r="A72" t="s">
        <v>2507</v>
      </c>
      <c r="B72" s="161" t="s">
        <v>2512</v>
      </c>
      <c r="C72" s="164"/>
      <c r="D72" t="s">
        <v>2557</v>
      </c>
    </row>
    <row r="73" spans="1:4" x14ac:dyDescent="0.25">
      <c r="A73" t="s">
        <v>2522</v>
      </c>
      <c r="B73" s="17" t="s">
        <v>2518</v>
      </c>
      <c r="C73" s="169"/>
      <c r="D73" t="s">
        <v>2558</v>
      </c>
    </row>
    <row r="74" spans="1:4" x14ac:dyDescent="0.25">
      <c r="A74" t="s">
        <v>2521</v>
      </c>
      <c r="B74" s="17" t="s">
        <v>2536</v>
      </c>
      <c r="C74" s="170"/>
      <c r="D74" t="s">
        <v>2559</v>
      </c>
    </row>
    <row r="75" spans="1:4" x14ac:dyDescent="0.25">
      <c r="A75" t="s">
        <v>2514</v>
      </c>
      <c r="B75" s="161" t="s">
        <v>2515</v>
      </c>
      <c r="C75" s="165"/>
      <c r="D75" t="s">
        <v>2560</v>
      </c>
    </row>
    <row r="76" spans="1:4" x14ac:dyDescent="0.25">
      <c r="A76" t="s">
        <v>2508</v>
      </c>
      <c r="B76" s="161" t="s">
        <v>2509</v>
      </c>
      <c r="C76" s="157"/>
      <c r="D76" t="s">
        <v>2561</v>
      </c>
    </row>
    <row r="78" spans="1:4" x14ac:dyDescent="0.25">
      <c r="A78" s="39" t="s">
        <v>2925</v>
      </c>
      <c r="B78" s="159"/>
      <c r="C78" s="152"/>
      <c r="D78" s="152"/>
    </row>
    <row r="79" spans="1:4" x14ac:dyDescent="0.25">
      <c r="A79" s="6" t="s">
        <v>2496</v>
      </c>
      <c r="B79" s="160" t="s">
        <v>2497</v>
      </c>
      <c r="C79" s="6" t="s">
        <v>2498</v>
      </c>
      <c r="D79" s="6" t="s">
        <v>2499</v>
      </c>
    </row>
    <row r="80" spans="1:4" x14ac:dyDescent="0.25">
      <c r="A80" t="s">
        <v>2522</v>
      </c>
      <c r="B80" s="17" t="s">
        <v>2518</v>
      </c>
      <c r="C80" s="169"/>
      <c r="D80" t="s">
        <v>2915</v>
      </c>
    </row>
    <row r="81" spans="1:4" x14ac:dyDescent="0.25">
      <c r="A81" t="s">
        <v>2507</v>
      </c>
      <c r="B81" s="161" t="s">
        <v>2512</v>
      </c>
      <c r="C81" s="164"/>
      <c r="D81" t="s">
        <v>2914</v>
      </c>
    </row>
    <row r="82" spans="1:4" x14ac:dyDescent="0.25">
      <c r="A82" t="s">
        <v>2506</v>
      </c>
      <c r="B82" s="17" t="s">
        <v>2517</v>
      </c>
      <c r="C82" s="168"/>
      <c r="D82" t="s">
        <v>2911</v>
      </c>
    </row>
    <row r="83" spans="1:4" x14ac:dyDescent="0.25">
      <c r="A83" t="s">
        <v>2545</v>
      </c>
      <c r="B83" s="17" t="s">
        <v>2539</v>
      </c>
      <c r="C83" s="178"/>
      <c r="D83" t="s">
        <v>2912</v>
      </c>
    </row>
    <row r="84" spans="1:4" x14ac:dyDescent="0.25">
      <c r="A84" t="s">
        <v>2524</v>
      </c>
      <c r="B84" s="17" t="s">
        <v>2520</v>
      </c>
      <c r="C84" s="172"/>
      <c r="D84" t="s">
        <v>2913</v>
      </c>
    </row>
    <row r="86" spans="1:4" x14ac:dyDescent="0.25">
      <c r="A86" s="39" t="s">
        <v>2998</v>
      </c>
      <c r="B86" s="159"/>
      <c r="C86" s="152"/>
      <c r="D86" s="152"/>
    </row>
    <row r="87" spans="1:4" x14ac:dyDescent="0.25">
      <c r="A87" s="6" t="s">
        <v>2496</v>
      </c>
      <c r="B87" s="160" t="s">
        <v>2497</v>
      </c>
      <c r="C87" s="6" t="s">
        <v>2498</v>
      </c>
      <c r="D87" s="6" t="s">
        <v>2499</v>
      </c>
    </row>
    <row r="88" spans="1:4" x14ac:dyDescent="0.25">
      <c r="A88" t="s">
        <v>2587</v>
      </c>
      <c r="B88" s="161" t="s">
        <v>2589</v>
      </c>
      <c r="C88" s="179"/>
      <c r="D88" t="s">
        <v>2932</v>
      </c>
    </row>
    <row r="89" spans="1:4" x14ac:dyDescent="0.25">
      <c r="A89" t="s">
        <v>2522</v>
      </c>
      <c r="B89" s="17" t="s">
        <v>2518</v>
      </c>
      <c r="C89" s="169"/>
      <c r="D89" t="s">
        <v>2933</v>
      </c>
    </row>
    <row r="90" spans="1:4" x14ac:dyDescent="0.25">
      <c r="A90" t="s">
        <v>2524</v>
      </c>
      <c r="B90" s="17" t="s">
        <v>2520</v>
      </c>
      <c r="C90" s="172"/>
      <c r="D90" t="s">
        <v>457</v>
      </c>
    </row>
    <row r="91" spans="1:4" x14ac:dyDescent="0.25">
      <c r="A91" t="s">
        <v>2545</v>
      </c>
      <c r="B91" s="17" t="s">
        <v>2539</v>
      </c>
      <c r="C91" s="178"/>
      <c r="D91" t="s">
        <v>3789</v>
      </c>
    </row>
    <row r="92" spans="1:4" x14ac:dyDescent="0.25">
      <c r="A92" t="s">
        <v>2541</v>
      </c>
      <c r="B92" s="17" t="s">
        <v>2535</v>
      </c>
      <c r="C92" s="175"/>
      <c r="D92" t="s">
        <v>3570</v>
      </c>
    </row>
    <row r="93" spans="1:4" x14ac:dyDescent="0.25">
      <c r="A93" t="s">
        <v>2523</v>
      </c>
      <c r="B93" s="17" t="s">
        <v>2519</v>
      </c>
      <c r="C93" s="171"/>
      <c r="D93" t="s">
        <v>2934</v>
      </c>
    </row>
    <row r="94" spans="1:4" x14ac:dyDescent="0.25">
      <c r="A94" t="s">
        <v>2521</v>
      </c>
      <c r="B94" s="17" t="s">
        <v>2536</v>
      </c>
      <c r="C94" s="170"/>
      <c r="D94" t="s">
        <v>2935</v>
      </c>
    </row>
    <row r="95" spans="1:4" x14ac:dyDescent="0.25">
      <c r="A95" t="s">
        <v>2501</v>
      </c>
      <c r="B95" s="161" t="s">
        <v>2511</v>
      </c>
      <c r="C95" s="163"/>
      <c r="D95" t="s">
        <v>262</v>
      </c>
    </row>
    <row r="96" spans="1:4" x14ac:dyDescent="0.25">
      <c r="A96" t="s">
        <v>2507</v>
      </c>
      <c r="B96" s="161" t="s">
        <v>2512</v>
      </c>
      <c r="C96" s="164"/>
      <c r="D96" t="s">
        <v>2936</v>
      </c>
    </row>
    <row r="97" spans="1:4" x14ac:dyDescent="0.25">
      <c r="A97" t="s">
        <v>2514</v>
      </c>
      <c r="B97" s="161" t="s">
        <v>2515</v>
      </c>
      <c r="C97" s="165"/>
      <c r="D97" t="s">
        <v>2937</v>
      </c>
    </row>
    <row r="98" spans="1:4" x14ac:dyDescent="0.25">
      <c r="A98" t="s">
        <v>2506</v>
      </c>
      <c r="B98" s="17" t="s">
        <v>2517</v>
      </c>
      <c r="C98" s="168"/>
      <c r="D98" t="s">
        <v>2938</v>
      </c>
    </row>
    <row r="99" spans="1:4" x14ac:dyDescent="0.25">
      <c r="A99" t="s">
        <v>2508</v>
      </c>
      <c r="B99" s="161" t="s">
        <v>2509</v>
      </c>
      <c r="C99" s="157"/>
      <c r="D99" t="s">
        <v>2561</v>
      </c>
    </row>
    <row r="100" spans="1:4" x14ac:dyDescent="0.25">
      <c r="B100" s="161"/>
    </row>
    <row r="101" spans="1:4" x14ac:dyDescent="0.25">
      <c r="A101" s="39" t="s">
        <v>3821</v>
      </c>
      <c r="B101" s="159"/>
      <c r="C101" s="152"/>
      <c r="D101" s="152"/>
    </row>
    <row r="102" spans="1:4" x14ac:dyDescent="0.25">
      <c r="A102" s="6" t="s">
        <v>2496</v>
      </c>
      <c r="B102" s="160" t="s">
        <v>2497</v>
      </c>
      <c r="C102" s="6" t="s">
        <v>2498</v>
      </c>
      <c r="D102" s="6" t="s">
        <v>2499</v>
      </c>
    </row>
    <row r="103" spans="1:4" x14ac:dyDescent="0.25">
      <c r="A103" t="s">
        <v>2523</v>
      </c>
      <c r="B103" s="17" t="s">
        <v>2519</v>
      </c>
      <c r="C103" s="171"/>
      <c r="D103" t="s">
        <v>3823</v>
      </c>
    </row>
    <row r="104" spans="1:4" x14ac:dyDescent="0.25">
      <c r="A104" t="s">
        <v>2521</v>
      </c>
      <c r="B104" s="17" t="s">
        <v>2536</v>
      </c>
      <c r="C104" s="170"/>
      <c r="D104" t="s">
        <v>3824</v>
      </c>
    </row>
    <row r="105" spans="1:4" x14ac:dyDescent="0.25">
      <c r="A105" t="s">
        <v>2501</v>
      </c>
      <c r="B105" s="161" t="s">
        <v>2511</v>
      </c>
      <c r="C105" s="163"/>
      <c r="D105" t="s">
        <v>3825</v>
      </c>
    </row>
    <row r="106" spans="1:4" x14ac:dyDescent="0.25">
      <c r="A106" t="s">
        <v>2507</v>
      </c>
      <c r="B106" s="161" t="s">
        <v>2512</v>
      </c>
      <c r="C106" s="164"/>
      <c r="D106" t="s">
        <v>3826</v>
      </c>
    </row>
    <row r="107" spans="1:4" x14ac:dyDescent="0.25">
      <c r="A107" t="s">
        <v>2514</v>
      </c>
      <c r="B107" s="161" t="s">
        <v>2515</v>
      </c>
      <c r="C107" s="165"/>
      <c r="D107" t="s">
        <v>3827</v>
      </c>
    </row>
    <row r="108" spans="1:4" x14ac:dyDescent="0.25">
      <c r="A108" t="s">
        <v>2506</v>
      </c>
      <c r="B108" s="17" t="s">
        <v>2517</v>
      </c>
      <c r="C108" s="168"/>
      <c r="D108" t="s">
        <v>3828</v>
      </c>
    </row>
    <row r="109" spans="1:4" x14ac:dyDescent="0.25">
      <c r="B109" s="161"/>
    </row>
    <row r="110" spans="1:4" x14ac:dyDescent="0.25">
      <c r="A110" s="39" t="s">
        <v>2897</v>
      </c>
      <c r="B110" s="159"/>
      <c r="C110" s="152"/>
      <c r="D110" s="152"/>
    </row>
    <row r="111" spans="1:4" x14ac:dyDescent="0.25">
      <c r="A111" s="6" t="s">
        <v>2496</v>
      </c>
      <c r="B111" s="160" t="s">
        <v>2497</v>
      </c>
      <c r="C111" s="6" t="s">
        <v>2498</v>
      </c>
      <c r="D111" s="6" t="s">
        <v>2499</v>
      </c>
    </row>
    <row r="112" spans="1:4" x14ac:dyDescent="0.25">
      <c r="A112" t="s">
        <v>2507</v>
      </c>
      <c r="B112" s="161" t="s">
        <v>2512</v>
      </c>
      <c r="C112" s="164"/>
      <c r="D112" t="s">
        <v>2851</v>
      </c>
    </row>
    <row r="113" spans="1:4" x14ac:dyDescent="0.25">
      <c r="A113" t="s">
        <v>2522</v>
      </c>
      <c r="B113" s="17" t="s">
        <v>2518</v>
      </c>
      <c r="C113" s="169"/>
      <c r="D113" t="s">
        <v>2852</v>
      </c>
    </row>
    <row r="114" spans="1:4" x14ac:dyDescent="0.25">
      <c r="A114" t="s">
        <v>2521</v>
      </c>
      <c r="B114" s="17" t="s">
        <v>2536</v>
      </c>
      <c r="C114" s="170"/>
      <c r="D114" t="s">
        <v>2853</v>
      </c>
    </row>
    <row r="115" spans="1:4" x14ac:dyDescent="0.25">
      <c r="A115" t="s">
        <v>2508</v>
      </c>
      <c r="B115" s="161" t="s">
        <v>2509</v>
      </c>
      <c r="C115" s="157"/>
      <c r="D115" t="s">
        <v>2561</v>
      </c>
    </row>
    <row r="117" spans="1:4" x14ac:dyDescent="0.25">
      <c r="A117" s="39" t="s">
        <v>3247</v>
      </c>
      <c r="B117" s="159"/>
      <c r="C117" s="152"/>
      <c r="D117" s="152"/>
    </row>
    <row r="118" spans="1:4" x14ac:dyDescent="0.25">
      <c r="A118" s="6" t="s">
        <v>2496</v>
      </c>
      <c r="B118" s="160" t="s">
        <v>2497</v>
      </c>
      <c r="C118" s="6" t="s">
        <v>2498</v>
      </c>
      <c r="D118" s="6" t="s">
        <v>2499</v>
      </c>
    </row>
    <row r="119" spans="1:4" x14ac:dyDescent="0.25">
      <c r="A119" t="s">
        <v>2541</v>
      </c>
      <c r="B119" s="17" t="s">
        <v>2535</v>
      </c>
      <c r="C119" s="175"/>
      <c r="D119" t="s">
        <v>3118</v>
      </c>
    </row>
    <row r="120" spans="1:4" x14ac:dyDescent="0.25">
      <c r="A120" t="s">
        <v>2514</v>
      </c>
      <c r="B120" s="161" t="s">
        <v>2515</v>
      </c>
      <c r="C120" s="165"/>
      <c r="D120" t="s">
        <v>3119</v>
      </c>
    </row>
    <row r="122" spans="1:4" x14ac:dyDescent="0.25">
      <c r="A122" s="39" t="s">
        <v>3120</v>
      </c>
      <c r="B122" s="159"/>
      <c r="C122" s="152"/>
      <c r="D122" s="152"/>
    </row>
    <row r="123" spans="1:4" x14ac:dyDescent="0.25">
      <c r="A123" s="6" t="s">
        <v>2496</v>
      </c>
      <c r="B123" s="160" t="s">
        <v>2497</v>
      </c>
      <c r="C123" s="6" t="s">
        <v>2498</v>
      </c>
      <c r="D123" s="6" t="s">
        <v>2499</v>
      </c>
    </row>
    <row r="124" spans="1:4" x14ac:dyDescent="0.25">
      <c r="A124" t="s">
        <v>2507</v>
      </c>
      <c r="B124" s="161" t="s">
        <v>2512</v>
      </c>
      <c r="C124" s="164"/>
      <c r="D124" t="s">
        <v>3121</v>
      </c>
    </row>
    <row r="125" spans="1:4" x14ac:dyDescent="0.25">
      <c r="A125" t="s">
        <v>2521</v>
      </c>
      <c r="B125" s="17" t="s">
        <v>2536</v>
      </c>
      <c r="C125" s="170"/>
      <c r="D125" t="s">
        <v>3122</v>
      </c>
    </row>
    <row r="126" spans="1:4" x14ac:dyDescent="0.25">
      <c r="A126" t="s">
        <v>2514</v>
      </c>
      <c r="B126" s="161" t="s">
        <v>2515</v>
      </c>
      <c r="C126" s="165"/>
      <c r="D126" t="s">
        <v>3123</v>
      </c>
    </row>
    <row r="127" spans="1:4" x14ac:dyDescent="0.25">
      <c r="A127" t="s">
        <v>2522</v>
      </c>
      <c r="B127" s="17" t="s">
        <v>2518</v>
      </c>
      <c r="C127" s="169"/>
      <c r="D127" t="s">
        <v>3124</v>
      </c>
    </row>
    <row r="129" spans="1:4" x14ac:dyDescent="0.25">
      <c r="A129" s="39" t="s">
        <v>3125</v>
      </c>
      <c r="B129" s="159"/>
      <c r="C129" s="152"/>
      <c r="D129" s="152"/>
    </row>
    <row r="130" spans="1:4" x14ac:dyDescent="0.25">
      <c r="A130" s="6" t="s">
        <v>2496</v>
      </c>
      <c r="B130" s="160" t="s">
        <v>2497</v>
      </c>
      <c r="C130" s="6" t="s">
        <v>2498</v>
      </c>
      <c r="D130" s="6" t="s">
        <v>2499</v>
      </c>
    </row>
    <row r="131" spans="1:4" x14ac:dyDescent="0.25">
      <c r="A131" t="s">
        <v>2545</v>
      </c>
      <c r="B131" s="17" t="s">
        <v>2539</v>
      </c>
      <c r="C131" s="178"/>
      <c r="D131" t="s">
        <v>3126</v>
      </c>
    </row>
    <row r="132" spans="1:4" x14ac:dyDescent="0.25">
      <c r="A132" t="s">
        <v>2523</v>
      </c>
      <c r="B132" s="17" t="s">
        <v>2519</v>
      </c>
      <c r="C132" s="171"/>
      <c r="D132" t="s">
        <v>3127</v>
      </c>
    </row>
    <row r="134" spans="1:4" x14ac:dyDescent="0.25">
      <c r="A134" s="39" t="s">
        <v>3128</v>
      </c>
      <c r="B134" s="159"/>
      <c r="C134" s="152"/>
      <c r="D134" s="152"/>
    </row>
    <row r="135" spans="1:4" x14ac:dyDescent="0.25">
      <c r="A135" s="6" t="s">
        <v>2496</v>
      </c>
      <c r="B135" s="160" t="s">
        <v>2497</v>
      </c>
      <c r="C135" s="6" t="s">
        <v>2498</v>
      </c>
      <c r="D135" s="6" t="s">
        <v>2499</v>
      </c>
    </row>
    <row r="136" spans="1:4" x14ac:dyDescent="0.25">
      <c r="A136" t="s">
        <v>2541</v>
      </c>
      <c r="B136" s="17" t="s">
        <v>2535</v>
      </c>
      <c r="C136" s="175"/>
      <c r="D136" t="s">
        <v>3129</v>
      </c>
    </row>
    <row r="137" spans="1:4" x14ac:dyDescent="0.25">
      <c r="A137" t="s">
        <v>2522</v>
      </c>
      <c r="B137" s="17" t="s">
        <v>2518</v>
      </c>
      <c r="C137" s="169"/>
      <c r="D137" t="s">
        <v>3130</v>
      </c>
    </row>
    <row r="138" spans="1:4" x14ac:dyDescent="0.25">
      <c r="A138" t="s">
        <v>2524</v>
      </c>
      <c r="B138" s="17" t="s">
        <v>2520</v>
      </c>
      <c r="C138" s="172"/>
      <c r="D138" t="s">
        <v>3131</v>
      </c>
    </row>
    <row r="139" spans="1:4" x14ac:dyDescent="0.25">
      <c r="A139" t="s">
        <v>2514</v>
      </c>
      <c r="B139" s="161" t="s">
        <v>2515</v>
      </c>
      <c r="C139" s="165"/>
      <c r="D139" t="s">
        <v>3132</v>
      </c>
    </row>
    <row r="140" spans="1:4" x14ac:dyDescent="0.25">
      <c r="A140" t="s">
        <v>2521</v>
      </c>
      <c r="B140" s="17" t="s">
        <v>2536</v>
      </c>
      <c r="C140" s="170"/>
      <c r="D140" t="s">
        <v>3133</v>
      </c>
    </row>
    <row r="141" spans="1:4" x14ac:dyDescent="0.25">
      <c r="A141" t="s">
        <v>2501</v>
      </c>
      <c r="B141" s="161" t="s">
        <v>2511</v>
      </c>
      <c r="C141" s="163"/>
      <c r="D141" t="s">
        <v>3134</v>
      </c>
    </row>
    <row r="142" spans="1:4" x14ac:dyDescent="0.25">
      <c r="A142" t="s">
        <v>2507</v>
      </c>
      <c r="B142" s="161" t="s">
        <v>2512</v>
      </c>
      <c r="C142" s="164"/>
      <c r="D142" t="s">
        <v>3135</v>
      </c>
    </row>
    <row r="144" spans="1:4" x14ac:dyDescent="0.25">
      <c r="A144" s="39" t="s">
        <v>2865</v>
      </c>
      <c r="B144" s="159"/>
      <c r="C144" s="152"/>
      <c r="D144" s="152"/>
    </row>
    <row r="145" spans="1:4" x14ac:dyDescent="0.25">
      <c r="A145" s="6" t="s">
        <v>2496</v>
      </c>
      <c r="B145" s="160" t="s">
        <v>2497</v>
      </c>
      <c r="C145" s="6" t="s">
        <v>2498</v>
      </c>
      <c r="D145" s="6" t="s">
        <v>2499</v>
      </c>
    </row>
    <row r="146" spans="1:4" x14ac:dyDescent="0.25">
      <c r="A146" t="s">
        <v>2522</v>
      </c>
      <c r="B146" s="17" t="s">
        <v>2518</v>
      </c>
      <c r="C146" s="169"/>
      <c r="D146" t="s">
        <v>2866</v>
      </c>
    </row>
    <row r="147" spans="1:4" x14ac:dyDescent="0.25">
      <c r="A147" t="s">
        <v>2514</v>
      </c>
      <c r="B147" s="161" t="s">
        <v>2515</v>
      </c>
      <c r="C147" s="165"/>
      <c r="D147" t="s">
        <v>2867</v>
      </c>
    </row>
    <row r="148" spans="1:4" x14ac:dyDescent="0.25">
      <c r="A148" t="s">
        <v>2508</v>
      </c>
      <c r="B148" s="161" t="s">
        <v>2509</v>
      </c>
      <c r="C148" s="157"/>
      <c r="D148" t="s">
        <v>2561</v>
      </c>
    </row>
    <row r="149" spans="1:4" x14ac:dyDescent="0.25">
      <c r="B149" s="161"/>
    </row>
    <row r="150" spans="1:4" x14ac:dyDescent="0.25">
      <c r="A150" s="39" t="s">
        <v>2898</v>
      </c>
      <c r="B150" s="159"/>
      <c r="C150" s="152"/>
      <c r="D150" s="152"/>
    </row>
    <row r="151" spans="1:4" x14ac:dyDescent="0.25">
      <c r="A151" s="6" t="s">
        <v>2496</v>
      </c>
      <c r="B151" s="160" t="s">
        <v>2497</v>
      </c>
      <c r="C151" s="6" t="s">
        <v>2498</v>
      </c>
      <c r="D151" s="6" t="s">
        <v>2499</v>
      </c>
    </row>
    <row r="152" spans="1:4" x14ac:dyDescent="0.25">
      <c r="A152" t="s">
        <v>2507</v>
      </c>
      <c r="B152" s="161" t="s">
        <v>2512</v>
      </c>
      <c r="C152" s="164"/>
      <c r="D152" t="s">
        <v>2899</v>
      </c>
    </row>
    <row r="153" spans="1:4" x14ac:dyDescent="0.25">
      <c r="A153" t="s">
        <v>2545</v>
      </c>
      <c r="B153" s="17" t="s">
        <v>2539</v>
      </c>
      <c r="C153" s="178"/>
      <c r="D153" t="s">
        <v>2900</v>
      </c>
    </row>
    <row r="154" spans="1:4" x14ac:dyDescent="0.25">
      <c r="A154" t="s">
        <v>2524</v>
      </c>
      <c r="B154" s="17" t="s">
        <v>2520</v>
      </c>
      <c r="C154" s="172"/>
      <c r="D154" t="s">
        <v>2901</v>
      </c>
    </row>
    <row r="155" spans="1:4" x14ac:dyDescent="0.25">
      <c r="A155" t="s">
        <v>2508</v>
      </c>
      <c r="B155" s="161" t="s">
        <v>2509</v>
      </c>
      <c r="C155" s="157"/>
      <c r="D155" t="s">
        <v>2561</v>
      </c>
    </row>
    <row r="157" spans="1:4" x14ac:dyDescent="0.25">
      <c r="A157" s="39" t="s">
        <v>2563</v>
      </c>
      <c r="B157" s="159"/>
      <c r="C157" s="152"/>
      <c r="D157" s="152"/>
    </row>
    <row r="158" spans="1:4" x14ac:dyDescent="0.25">
      <c r="A158" s="6" t="s">
        <v>2496</v>
      </c>
      <c r="B158" s="160" t="s">
        <v>2497</v>
      </c>
      <c r="C158" s="6" t="s">
        <v>2498</v>
      </c>
      <c r="D158" s="6" t="s">
        <v>2499</v>
      </c>
    </row>
    <row r="159" spans="1:4" x14ac:dyDescent="0.25">
      <c r="A159" t="s">
        <v>2508</v>
      </c>
      <c r="B159" s="161" t="s">
        <v>2509</v>
      </c>
      <c r="C159" s="157"/>
      <c r="D159" t="s">
        <v>2564</v>
      </c>
    </row>
    <row r="160" spans="1:4" x14ac:dyDescent="0.25">
      <c r="A160" t="s">
        <v>2522</v>
      </c>
      <c r="B160" s="17" t="s">
        <v>2518</v>
      </c>
      <c r="C160" s="169"/>
      <c r="D160" t="s">
        <v>2565</v>
      </c>
    </row>
    <row r="161" spans="1:4" x14ac:dyDescent="0.25">
      <c r="A161" t="s">
        <v>2524</v>
      </c>
      <c r="B161" s="17" t="s">
        <v>2520</v>
      </c>
      <c r="C161" s="172"/>
      <c r="D161" t="s">
        <v>2657</v>
      </c>
    </row>
    <row r="162" spans="1:4" x14ac:dyDescent="0.25">
      <c r="A162" t="s">
        <v>2523</v>
      </c>
      <c r="B162" s="17" t="s">
        <v>2519</v>
      </c>
      <c r="C162" s="171"/>
      <c r="D162" t="s">
        <v>2566</v>
      </c>
    </row>
    <row r="163" spans="1:4" x14ac:dyDescent="0.25">
      <c r="A163" t="s">
        <v>2521</v>
      </c>
      <c r="B163" s="17" t="s">
        <v>2536</v>
      </c>
      <c r="C163" s="170"/>
      <c r="D163" t="s">
        <v>2567</v>
      </c>
    </row>
    <row r="164" spans="1:4" x14ac:dyDescent="0.25">
      <c r="A164" t="s">
        <v>2501</v>
      </c>
      <c r="B164" s="161" t="s">
        <v>2511</v>
      </c>
      <c r="C164" s="163"/>
      <c r="D164" t="s">
        <v>2568</v>
      </c>
    </row>
    <row r="165" spans="1:4" x14ac:dyDescent="0.25">
      <c r="A165" t="s">
        <v>2507</v>
      </c>
      <c r="B165" s="161" t="s">
        <v>2512</v>
      </c>
      <c r="C165" s="164"/>
      <c r="D165" t="s">
        <v>2569</v>
      </c>
    </row>
    <row r="166" spans="1:4" x14ac:dyDescent="0.25">
      <c r="A166" t="s">
        <v>2514</v>
      </c>
      <c r="B166" s="161" t="s">
        <v>2515</v>
      </c>
      <c r="C166" s="165"/>
      <c r="D166" t="s">
        <v>2570</v>
      </c>
    </row>
    <row r="167" spans="1:4" x14ac:dyDescent="0.25">
      <c r="A167" t="s">
        <v>2506</v>
      </c>
      <c r="B167" s="17" t="s">
        <v>2517</v>
      </c>
      <c r="C167" s="168"/>
      <c r="D167" t="s">
        <v>2571</v>
      </c>
    </row>
    <row r="169" spans="1:4" x14ac:dyDescent="0.25">
      <c r="A169" s="39" t="s">
        <v>2562</v>
      </c>
      <c r="B169" s="159"/>
      <c r="C169" s="152"/>
      <c r="D169" s="152"/>
    </row>
    <row r="170" spans="1:4" x14ac:dyDescent="0.25">
      <c r="A170" s="6" t="s">
        <v>2496</v>
      </c>
      <c r="B170" s="160" t="s">
        <v>2497</v>
      </c>
      <c r="C170" s="6" t="s">
        <v>2498</v>
      </c>
      <c r="D170" s="6" t="s">
        <v>2499</v>
      </c>
    </row>
    <row r="171" spans="1:4" x14ac:dyDescent="0.25">
      <c r="A171" t="s">
        <v>2514</v>
      </c>
      <c r="B171" s="161" t="s">
        <v>2515</v>
      </c>
      <c r="C171" s="165"/>
      <c r="D171" t="s">
        <v>2675</v>
      </c>
    </row>
    <row r="172" spans="1:4" x14ac:dyDescent="0.25">
      <c r="A172" t="s">
        <v>2521</v>
      </c>
      <c r="B172" s="17" t="s">
        <v>2536</v>
      </c>
      <c r="C172" s="170"/>
      <c r="D172" t="s">
        <v>2676</v>
      </c>
    </row>
    <row r="173" spans="1:4" x14ac:dyDescent="0.25">
      <c r="A173" t="s">
        <v>2507</v>
      </c>
      <c r="B173" s="161" t="s">
        <v>2512</v>
      </c>
      <c r="C173" s="164"/>
      <c r="D173" t="s">
        <v>2666</v>
      </c>
    </row>
    <row r="174" spans="1:4" x14ac:dyDescent="0.25">
      <c r="A174" t="s">
        <v>2522</v>
      </c>
      <c r="B174" s="17" t="s">
        <v>2518</v>
      </c>
      <c r="C174" s="169"/>
      <c r="D174" t="s">
        <v>2667</v>
      </c>
    </row>
    <row r="175" spans="1:4" x14ac:dyDescent="0.25">
      <c r="A175" t="s">
        <v>2508</v>
      </c>
      <c r="B175" s="161" t="s">
        <v>2509</v>
      </c>
      <c r="C175" s="157"/>
      <c r="D175" t="s">
        <v>2561</v>
      </c>
    </row>
    <row r="177" spans="1:4" x14ac:dyDescent="0.25">
      <c r="A177" s="39" t="s">
        <v>2500</v>
      </c>
      <c r="B177" s="159"/>
      <c r="C177" s="152"/>
      <c r="D177" s="152"/>
    </row>
    <row r="178" spans="1:4" x14ac:dyDescent="0.25">
      <c r="A178" s="6" t="s">
        <v>2496</v>
      </c>
      <c r="B178" s="160" t="s">
        <v>2497</v>
      </c>
      <c r="C178" s="6" t="s">
        <v>2498</v>
      </c>
      <c r="D178" s="6" t="s">
        <v>2499</v>
      </c>
    </row>
    <row r="179" spans="1:4" x14ac:dyDescent="0.25">
      <c r="A179" t="s">
        <v>2521</v>
      </c>
      <c r="B179" s="17" t="s">
        <v>2536</v>
      </c>
      <c r="C179" s="170"/>
      <c r="D179" t="s">
        <v>2244</v>
      </c>
    </row>
    <row r="180" spans="1:4" x14ac:dyDescent="0.25">
      <c r="A180" t="s">
        <v>2501</v>
      </c>
      <c r="B180" s="161" t="s">
        <v>2511</v>
      </c>
      <c r="C180" s="163"/>
      <c r="D180" t="s">
        <v>2246</v>
      </c>
    </row>
    <row r="181" spans="1:4" x14ac:dyDescent="0.25">
      <c r="A181" t="s">
        <v>2507</v>
      </c>
      <c r="B181" s="161" t="s">
        <v>2512</v>
      </c>
      <c r="C181" s="164"/>
      <c r="D181" t="s">
        <v>2245</v>
      </c>
    </row>
    <row r="182" spans="1:4" x14ac:dyDescent="0.25">
      <c r="A182" t="s">
        <v>2506</v>
      </c>
      <c r="B182" s="17" t="s">
        <v>2517</v>
      </c>
      <c r="C182" s="166"/>
      <c r="D182" t="s">
        <v>2503</v>
      </c>
    </row>
    <row r="183" spans="1:4" x14ac:dyDescent="0.25">
      <c r="A183" t="s">
        <v>2522</v>
      </c>
      <c r="B183" s="17" t="s">
        <v>2518</v>
      </c>
      <c r="C183" s="169"/>
      <c r="D183" t="s">
        <v>2504</v>
      </c>
    </row>
    <row r="184" spans="1:4" x14ac:dyDescent="0.25">
      <c r="A184" t="s">
        <v>2508</v>
      </c>
      <c r="B184" s="161" t="s">
        <v>2509</v>
      </c>
      <c r="C184" s="157"/>
      <c r="D184" t="s">
        <v>2247</v>
      </c>
    </row>
    <row r="185" spans="1:4" x14ac:dyDescent="0.25">
      <c r="A185" t="s">
        <v>2514</v>
      </c>
      <c r="B185" s="161" t="s">
        <v>2515</v>
      </c>
      <c r="C185" s="165"/>
      <c r="D185" t="s">
        <v>2513</v>
      </c>
    </row>
    <row r="187" spans="1:4" x14ac:dyDescent="0.25">
      <c r="A187" s="39" t="s">
        <v>2546</v>
      </c>
      <c r="B187" s="159"/>
      <c r="C187" s="152"/>
      <c r="D187" s="152"/>
    </row>
    <row r="188" spans="1:4" x14ac:dyDescent="0.25">
      <c r="A188" s="6" t="s">
        <v>2496</v>
      </c>
      <c r="B188" s="160" t="s">
        <v>2497</v>
      </c>
      <c r="C188" s="6" t="s">
        <v>2498</v>
      </c>
      <c r="D188" s="6" t="s">
        <v>2499</v>
      </c>
    </row>
    <row r="189" spans="1:4" x14ac:dyDescent="0.25">
      <c r="A189" t="s">
        <v>2507</v>
      </c>
      <c r="B189" s="161" t="s">
        <v>2512</v>
      </c>
      <c r="C189" s="164"/>
      <c r="D189" t="s">
        <v>142</v>
      </c>
    </row>
    <row r="190" spans="1:4" x14ac:dyDescent="0.25">
      <c r="A190" t="s">
        <v>2495</v>
      </c>
      <c r="B190" s="162" t="s">
        <v>2502</v>
      </c>
      <c r="C190" s="158"/>
      <c r="D190" t="s">
        <v>2548</v>
      </c>
    </row>
    <row r="191" spans="1:4" x14ac:dyDescent="0.25">
      <c r="A191" t="s">
        <v>2545</v>
      </c>
      <c r="B191" s="17" t="s">
        <v>2539</v>
      </c>
      <c r="C191" s="178"/>
      <c r="D191" t="s">
        <v>2555</v>
      </c>
    </row>
    <row r="192" spans="1:4" x14ac:dyDescent="0.25">
      <c r="A192" t="s">
        <v>2514</v>
      </c>
      <c r="B192" s="161" t="s">
        <v>2515</v>
      </c>
      <c r="C192" s="165"/>
      <c r="D192" t="s">
        <v>2549</v>
      </c>
    </row>
    <row r="193" spans="1:4" x14ac:dyDescent="0.25">
      <c r="A193" t="s">
        <v>2523</v>
      </c>
      <c r="B193" s="17" t="s">
        <v>2519</v>
      </c>
      <c r="C193" s="171"/>
      <c r="D193" t="s">
        <v>2550</v>
      </c>
    </row>
    <row r="194" spans="1:4" x14ac:dyDescent="0.25">
      <c r="A194" t="s">
        <v>2522</v>
      </c>
      <c r="B194" s="17" t="s">
        <v>2518</v>
      </c>
      <c r="C194" s="169"/>
      <c r="D194" t="s">
        <v>2551</v>
      </c>
    </row>
    <row r="195" spans="1:4" x14ac:dyDescent="0.25">
      <c r="A195" t="s">
        <v>2540</v>
      </c>
      <c r="B195" s="17" t="s">
        <v>2537</v>
      </c>
      <c r="C195" s="177"/>
      <c r="D195" t="s">
        <v>2552</v>
      </c>
    </row>
    <row r="196" spans="1:4" x14ac:dyDescent="0.25">
      <c r="A196" t="s">
        <v>2508</v>
      </c>
      <c r="B196" s="161" t="s">
        <v>2509</v>
      </c>
      <c r="C196" s="157"/>
      <c r="D196" t="s">
        <v>2556</v>
      </c>
    </row>
    <row r="197" spans="1:4" x14ac:dyDescent="0.25">
      <c r="A197" t="s">
        <v>2521</v>
      </c>
      <c r="B197" s="17" t="s">
        <v>2536</v>
      </c>
      <c r="C197" s="170"/>
      <c r="D197" t="s">
        <v>2342</v>
      </c>
    </row>
    <row r="198" spans="1:4" x14ac:dyDescent="0.25">
      <c r="A198" t="s">
        <v>2524</v>
      </c>
      <c r="B198" s="17" t="s">
        <v>2520</v>
      </c>
      <c r="C198" s="172"/>
      <c r="D198" t="s">
        <v>3100</v>
      </c>
    </row>
    <row r="199" spans="1:4" x14ac:dyDescent="0.25">
      <c r="A199" t="s">
        <v>2501</v>
      </c>
      <c r="B199" s="161" t="s">
        <v>2511</v>
      </c>
      <c r="C199" s="163"/>
      <c r="D199" t="s">
        <v>2547</v>
      </c>
    </row>
    <row r="201" spans="1:4" x14ac:dyDescent="0.25">
      <c r="A201" s="39" t="s">
        <v>2572</v>
      </c>
      <c r="B201" s="159"/>
      <c r="C201" s="152"/>
      <c r="D201" s="152"/>
    </row>
    <row r="202" spans="1:4" x14ac:dyDescent="0.25">
      <c r="A202" s="6" t="s">
        <v>2496</v>
      </c>
      <c r="B202" s="160" t="s">
        <v>2497</v>
      </c>
      <c r="C202" s="6" t="s">
        <v>2498</v>
      </c>
      <c r="D202" s="6" t="s">
        <v>2499</v>
      </c>
    </row>
    <row r="203" spans="1:4" x14ac:dyDescent="0.25">
      <c r="A203" t="s">
        <v>2501</v>
      </c>
      <c r="B203" s="161" t="s">
        <v>2511</v>
      </c>
      <c r="C203" s="163"/>
      <c r="D203" t="s">
        <v>2753</v>
      </c>
    </row>
    <row r="204" spans="1:4" x14ac:dyDescent="0.25">
      <c r="A204" t="s">
        <v>2507</v>
      </c>
      <c r="B204" s="161" t="s">
        <v>2512</v>
      </c>
      <c r="C204" s="164"/>
      <c r="D204" t="s">
        <v>3012</v>
      </c>
    </row>
    <row r="205" spans="1:4" x14ac:dyDescent="0.25">
      <c r="A205" t="s">
        <v>2506</v>
      </c>
      <c r="B205" s="17" t="s">
        <v>2517</v>
      </c>
      <c r="C205" s="166"/>
      <c r="D205" t="s">
        <v>3013</v>
      </c>
    </row>
    <row r="206" spans="1:4" x14ac:dyDescent="0.25">
      <c r="A206" t="s">
        <v>2541</v>
      </c>
      <c r="B206" s="17" t="s">
        <v>2535</v>
      </c>
      <c r="C206" s="175"/>
      <c r="D206" t="s">
        <v>3014</v>
      </c>
    </row>
    <row r="207" spans="1:4" x14ac:dyDescent="0.25">
      <c r="A207" t="s">
        <v>2542</v>
      </c>
      <c r="B207" s="17" t="s">
        <v>2366</v>
      </c>
      <c r="C207" s="174"/>
      <c r="D207" t="s">
        <v>3015</v>
      </c>
    </row>
    <row r="208" spans="1:4" x14ac:dyDescent="0.25">
      <c r="A208" t="s">
        <v>2514</v>
      </c>
      <c r="B208" s="161" t="s">
        <v>2515</v>
      </c>
      <c r="C208" s="165"/>
      <c r="D208" t="s">
        <v>3016</v>
      </c>
    </row>
    <row r="209" spans="1:4" x14ac:dyDescent="0.25">
      <c r="A209" t="s">
        <v>2523</v>
      </c>
      <c r="B209" s="17" t="s">
        <v>2519</v>
      </c>
      <c r="C209" s="171"/>
      <c r="D209" t="s">
        <v>3017</v>
      </c>
    </row>
    <row r="210" spans="1:4" x14ac:dyDescent="0.25">
      <c r="A210" t="s">
        <v>2508</v>
      </c>
      <c r="B210" s="161" t="s">
        <v>2509</v>
      </c>
      <c r="C210" s="157"/>
      <c r="D210" t="s">
        <v>3018</v>
      </c>
    </row>
    <row r="211" spans="1:4" x14ac:dyDescent="0.25">
      <c r="A211" t="s">
        <v>2521</v>
      </c>
      <c r="B211" s="17" t="s">
        <v>2536</v>
      </c>
      <c r="C211" s="170"/>
      <c r="D211" t="s">
        <v>2573</v>
      </c>
    </row>
    <row r="212" spans="1:4" x14ac:dyDescent="0.25">
      <c r="A212" t="s">
        <v>2544</v>
      </c>
      <c r="B212" s="17" t="s">
        <v>2538</v>
      </c>
      <c r="C212" s="176"/>
      <c r="D212" t="s">
        <v>3019</v>
      </c>
    </row>
    <row r="213" spans="1:4" x14ac:dyDescent="0.25">
      <c r="A213" t="s">
        <v>2587</v>
      </c>
      <c r="B213" s="161" t="s">
        <v>2589</v>
      </c>
      <c r="C213" s="179"/>
      <c r="D213" t="s">
        <v>3020</v>
      </c>
    </row>
    <row r="214" spans="1:4" x14ac:dyDescent="0.25">
      <c r="A214" t="s">
        <v>2540</v>
      </c>
      <c r="B214" s="17" t="s">
        <v>2537</v>
      </c>
      <c r="C214" s="177"/>
      <c r="D214" t="s">
        <v>3021</v>
      </c>
    </row>
    <row r="215" spans="1:4" x14ac:dyDescent="0.25">
      <c r="A215" t="s">
        <v>2495</v>
      </c>
      <c r="B215" s="162" t="s">
        <v>2502</v>
      </c>
      <c r="C215" s="158"/>
      <c r="D215" t="s">
        <v>2574</v>
      </c>
    </row>
    <row r="216" spans="1:4" x14ac:dyDescent="0.25">
      <c r="A216" t="s">
        <v>2522</v>
      </c>
      <c r="B216" s="17" t="s">
        <v>2518</v>
      </c>
      <c r="C216" s="169"/>
      <c r="D216" t="s">
        <v>3022</v>
      </c>
    </row>
    <row r="217" spans="1:4" x14ac:dyDescent="0.25">
      <c r="A217" t="s">
        <v>2588</v>
      </c>
      <c r="B217" s="161">
        <v>740000</v>
      </c>
      <c r="C217" s="180"/>
      <c r="D217" t="s">
        <v>3023</v>
      </c>
    </row>
    <row r="218" spans="1:4" x14ac:dyDescent="0.25">
      <c r="A218" t="s">
        <v>2524</v>
      </c>
      <c r="B218" s="17" t="s">
        <v>2520</v>
      </c>
      <c r="C218" s="172"/>
      <c r="D218" t="s">
        <v>3024</v>
      </c>
    </row>
    <row r="219" spans="1:4" x14ac:dyDescent="0.25">
      <c r="A219" t="s">
        <v>2531</v>
      </c>
      <c r="B219" s="17" t="s">
        <v>2530</v>
      </c>
      <c r="C219" s="173"/>
      <c r="D219" t="s">
        <v>3025</v>
      </c>
    </row>
    <row r="220" spans="1:4" x14ac:dyDescent="0.25">
      <c r="A220" t="s">
        <v>2545</v>
      </c>
      <c r="B220" s="17" t="s">
        <v>2539</v>
      </c>
      <c r="C220" s="178"/>
      <c r="D220" t="s">
        <v>3026</v>
      </c>
    </row>
    <row r="221" spans="1:4" x14ac:dyDescent="0.25">
      <c r="A221" t="s">
        <v>2505</v>
      </c>
      <c r="B221" s="161" t="s">
        <v>2510</v>
      </c>
      <c r="C221" s="167"/>
      <c r="D221" t="s">
        <v>3027</v>
      </c>
    </row>
    <row r="222" spans="1:4" x14ac:dyDescent="0.25">
      <c r="A222" t="s">
        <v>3039</v>
      </c>
      <c r="B222" s="188" t="s">
        <v>3032</v>
      </c>
      <c r="C222" s="187"/>
      <c r="D222" t="s">
        <v>3028</v>
      </c>
    </row>
    <row r="223" spans="1:4" x14ac:dyDescent="0.25">
      <c r="A223" t="s">
        <v>3036</v>
      </c>
      <c r="B223" s="161" t="s">
        <v>3033</v>
      </c>
      <c r="C223" s="189"/>
      <c r="D223" t="s">
        <v>3029</v>
      </c>
    </row>
    <row r="224" spans="1:4" x14ac:dyDescent="0.25">
      <c r="A224" t="s">
        <v>3037</v>
      </c>
      <c r="B224" t="s">
        <v>3034</v>
      </c>
      <c r="C224" s="190"/>
      <c r="D224" t="s">
        <v>3030</v>
      </c>
    </row>
    <row r="225" spans="1:4" x14ac:dyDescent="0.25">
      <c r="A225" t="s">
        <v>3038</v>
      </c>
      <c r="B225" s="14" t="s">
        <v>3035</v>
      </c>
      <c r="C225" s="191"/>
      <c r="D225" t="s">
        <v>3031</v>
      </c>
    </row>
    <row r="227" spans="1:4" x14ac:dyDescent="0.25">
      <c r="A227" s="39" t="s">
        <v>2575</v>
      </c>
      <c r="B227" s="159"/>
      <c r="C227" s="152"/>
      <c r="D227" s="152"/>
    </row>
    <row r="228" spans="1:4" x14ac:dyDescent="0.25">
      <c r="A228" s="6" t="s">
        <v>2496</v>
      </c>
      <c r="B228" s="160" t="s">
        <v>2497</v>
      </c>
      <c r="C228" s="6" t="s">
        <v>2498</v>
      </c>
      <c r="D228" s="6" t="s">
        <v>2499</v>
      </c>
    </row>
    <row r="229" spans="1:4" x14ac:dyDescent="0.25">
      <c r="A229" t="s">
        <v>2508</v>
      </c>
      <c r="B229" s="161" t="s">
        <v>2509</v>
      </c>
      <c r="C229" s="157"/>
      <c r="D229" t="s">
        <v>125</v>
      </c>
    </row>
    <row r="230" spans="1:4" x14ac:dyDescent="0.25">
      <c r="A230" t="s">
        <v>2514</v>
      </c>
      <c r="B230" s="161" t="s">
        <v>2515</v>
      </c>
      <c r="C230" s="165"/>
      <c r="D230" t="s">
        <v>124</v>
      </c>
    </row>
    <row r="231" spans="1:4" x14ac:dyDescent="0.25">
      <c r="A231" t="s">
        <v>2521</v>
      </c>
      <c r="B231" s="17" t="s">
        <v>2536</v>
      </c>
      <c r="C231" s="170"/>
      <c r="D231" t="s">
        <v>123</v>
      </c>
    </row>
    <row r="232" spans="1:4" x14ac:dyDescent="0.25">
      <c r="A232" t="s">
        <v>2522</v>
      </c>
      <c r="B232" s="17" t="s">
        <v>2518</v>
      </c>
      <c r="C232" s="169"/>
      <c r="D232" t="s">
        <v>121</v>
      </c>
    </row>
    <row r="233" spans="1:4" x14ac:dyDescent="0.25">
      <c r="A233" t="s">
        <v>2507</v>
      </c>
      <c r="B233" s="161" t="s">
        <v>2512</v>
      </c>
      <c r="C233" s="164"/>
      <c r="D233" t="s">
        <v>120</v>
      </c>
    </row>
    <row r="235" spans="1:4" x14ac:dyDescent="0.25">
      <c r="A235" s="39" t="s">
        <v>2576</v>
      </c>
      <c r="B235" s="159"/>
      <c r="C235" s="152"/>
      <c r="D235" s="152"/>
    </row>
    <row r="236" spans="1:4" x14ac:dyDescent="0.25">
      <c r="A236" s="6" t="s">
        <v>2496</v>
      </c>
      <c r="B236" s="160" t="s">
        <v>2497</v>
      </c>
      <c r="C236" s="6" t="s">
        <v>2498</v>
      </c>
      <c r="D236" s="6" t="s">
        <v>2499</v>
      </c>
    </row>
    <row r="237" spans="1:4" x14ac:dyDescent="0.25">
      <c r="A237" t="s">
        <v>2495</v>
      </c>
      <c r="B237" s="162" t="s">
        <v>2502</v>
      </c>
      <c r="C237" s="158"/>
      <c r="D237" t="s">
        <v>163</v>
      </c>
    </row>
    <row r="238" spans="1:4" x14ac:dyDescent="0.25">
      <c r="A238" t="s">
        <v>2514</v>
      </c>
      <c r="B238" s="161" t="s">
        <v>2515</v>
      </c>
      <c r="C238" s="165"/>
      <c r="D238" t="s">
        <v>278</v>
      </c>
    </row>
    <row r="239" spans="1:4" x14ac:dyDescent="0.25">
      <c r="A239" t="s">
        <v>2501</v>
      </c>
      <c r="B239" s="161" t="s">
        <v>2511</v>
      </c>
      <c r="C239" s="163"/>
      <c r="D239" t="s">
        <v>279</v>
      </c>
    </row>
    <row r="241" spans="1:4" x14ac:dyDescent="0.25">
      <c r="A241" s="39" t="s">
        <v>2615</v>
      </c>
      <c r="B241" s="159"/>
      <c r="C241" s="152"/>
      <c r="D241" s="152"/>
    </row>
    <row r="242" spans="1:4" x14ac:dyDescent="0.25">
      <c r="A242" s="6" t="s">
        <v>2496</v>
      </c>
      <c r="B242" s="160" t="s">
        <v>2497</v>
      </c>
      <c r="C242" s="6" t="s">
        <v>2498</v>
      </c>
      <c r="D242" s="6" t="s">
        <v>2499</v>
      </c>
    </row>
    <row r="243" spans="1:4" x14ac:dyDescent="0.25">
      <c r="A243" t="s">
        <v>2506</v>
      </c>
      <c r="B243" s="17" t="s">
        <v>2517</v>
      </c>
      <c r="C243" s="166"/>
      <c r="D243" t="s">
        <v>2470</v>
      </c>
    </row>
    <row r="244" spans="1:4" x14ac:dyDescent="0.25">
      <c r="A244" t="s">
        <v>2521</v>
      </c>
      <c r="B244" s="17" t="s">
        <v>2536</v>
      </c>
      <c r="C244" s="170"/>
      <c r="D244" t="s">
        <v>93</v>
      </c>
    </row>
    <row r="245" spans="1:4" x14ac:dyDescent="0.25">
      <c r="A245" t="s">
        <v>2507</v>
      </c>
      <c r="B245" s="161" t="s">
        <v>2512</v>
      </c>
      <c r="C245" s="164"/>
      <c r="D245" t="s">
        <v>87</v>
      </c>
    </row>
    <row r="246" spans="1:4" x14ac:dyDescent="0.25">
      <c r="A246" t="s">
        <v>2540</v>
      </c>
      <c r="B246" s="17" t="s">
        <v>2537</v>
      </c>
      <c r="C246" s="177"/>
      <c r="D246" t="s">
        <v>2616</v>
      </c>
    </row>
    <row r="247" spans="1:4" x14ac:dyDescent="0.25">
      <c r="A247" t="s">
        <v>2522</v>
      </c>
      <c r="B247" s="17" t="s">
        <v>2518</v>
      </c>
      <c r="C247" s="169"/>
      <c r="D247" t="s">
        <v>2617</v>
      </c>
    </row>
    <row r="248" spans="1:4" x14ac:dyDescent="0.25">
      <c r="A248" t="s">
        <v>2514</v>
      </c>
      <c r="B248" s="161" t="s">
        <v>2515</v>
      </c>
      <c r="C248" s="165"/>
      <c r="D248" t="s">
        <v>98</v>
      </c>
    </row>
    <row r="249" spans="1:4" x14ac:dyDescent="0.25">
      <c r="A249" t="s">
        <v>2523</v>
      </c>
      <c r="B249" s="17" t="s">
        <v>2519</v>
      </c>
      <c r="C249" s="171"/>
      <c r="D249" t="s">
        <v>97</v>
      </c>
    </row>
    <row r="250" spans="1:4" x14ac:dyDescent="0.25">
      <c r="A250" t="s">
        <v>2508</v>
      </c>
      <c r="B250" s="161" t="s">
        <v>2509</v>
      </c>
      <c r="C250" s="157"/>
      <c r="D250" t="s">
        <v>96</v>
      </c>
    </row>
    <row r="251" spans="1:4" x14ac:dyDescent="0.25">
      <c r="A251" t="s">
        <v>2501</v>
      </c>
      <c r="B251" s="161" t="s">
        <v>2511</v>
      </c>
      <c r="C251" s="163"/>
      <c r="D251" t="s">
        <v>95</v>
      </c>
    </row>
    <row r="253" spans="1:4" x14ac:dyDescent="0.25">
      <c r="A253" s="39" t="s">
        <v>2620</v>
      </c>
      <c r="B253" s="159"/>
      <c r="C253" s="152"/>
      <c r="D253" s="152"/>
    </row>
    <row r="254" spans="1:4" x14ac:dyDescent="0.25">
      <c r="A254" s="6" t="s">
        <v>2496</v>
      </c>
      <c r="B254" s="160" t="s">
        <v>2497</v>
      </c>
      <c r="C254" s="6" t="s">
        <v>2498</v>
      </c>
      <c r="D254" s="6" t="s">
        <v>2499</v>
      </c>
    </row>
    <row r="255" spans="1:4" x14ac:dyDescent="0.25">
      <c r="A255" t="s">
        <v>2506</v>
      </c>
      <c r="B255" s="17" t="s">
        <v>2517</v>
      </c>
      <c r="C255" s="166"/>
      <c r="D255" t="s">
        <v>2470</v>
      </c>
    </row>
    <row r="256" spans="1:4" x14ac:dyDescent="0.25">
      <c r="A256" t="s">
        <v>2524</v>
      </c>
      <c r="B256" s="17" t="s">
        <v>2520</v>
      </c>
      <c r="C256" s="172"/>
      <c r="D256" t="s">
        <v>2578</v>
      </c>
    </row>
    <row r="257" spans="1:4" x14ac:dyDescent="0.25">
      <c r="A257" t="s">
        <v>2514</v>
      </c>
      <c r="B257" s="161" t="s">
        <v>2515</v>
      </c>
      <c r="C257" s="165"/>
      <c r="D257" t="s">
        <v>92</v>
      </c>
    </row>
    <row r="258" spans="1:4" x14ac:dyDescent="0.25">
      <c r="A258" t="s">
        <v>2521</v>
      </c>
      <c r="B258" s="17" t="s">
        <v>2536</v>
      </c>
      <c r="C258" s="170"/>
      <c r="D258" t="s">
        <v>93</v>
      </c>
    </row>
    <row r="259" spans="1:4" x14ac:dyDescent="0.25">
      <c r="A259" t="s">
        <v>2507</v>
      </c>
      <c r="B259" s="161" t="s">
        <v>2512</v>
      </c>
      <c r="C259" s="164"/>
      <c r="D259" t="s">
        <v>87</v>
      </c>
    </row>
    <row r="260" spans="1:4" x14ac:dyDescent="0.25">
      <c r="A260" t="s">
        <v>2522</v>
      </c>
      <c r="B260" s="17" t="s">
        <v>2518</v>
      </c>
      <c r="C260" s="169"/>
      <c r="D260" t="s">
        <v>2618</v>
      </c>
    </row>
    <row r="261" spans="1:4" x14ac:dyDescent="0.25">
      <c r="A261" t="s">
        <v>2501</v>
      </c>
      <c r="B261" s="161" t="s">
        <v>2511</v>
      </c>
      <c r="C261" s="163"/>
      <c r="D261" t="s">
        <v>445</v>
      </c>
    </row>
    <row r="262" spans="1:4" x14ac:dyDescent="0.25">
      <c r="A262" t="s">
        <v>2587</v>
      </c>
      <c r="B262" s="161" t="s">
        <v>2589</v>
      </c>
      <c r="C262" s="179"/>
      <c r="D262" t="s">
        <v>2586</v>
      </c>
    </row>
    <row r="263" spans="1:4" x14ac:dyDescent="0.25">
      <c r="A263" t="s">
        <v>2588</v>
      </c>
      <c r="B263" s="161">
        <v>740000</v>
      </c>
      <c r="C263" s="180"/>
      <c r="D263" t="s">
        <v>2467</v>
      </c>
    </row>
    <row r="264" spans="1:4" x14ac:dyDescent="0.25">
      <c r="A264" t="s">
        <v>2508</v>
      </c>
      <c r="B264" s="161" t="s">
        <v>2509</v>
      </c>
      <c r="C264" s="157"/>
      <c r="D264" t="s">
        <v>2619</v>
      </c>
    </row>
    <row r="266" spans="1:4" x14ac:dyDescent="0.25">
      <c r="A266" s="39" t="s">
        <v>3487</v>
      </c>
      <c r="B266" s="159"/>
      <c r="C266" s="152"/>
      <c r="D266" s="152"/>
    </row>
    <row r="267" spans="1:4" x14ac:dyDescent="0.25">
      <c r="A267" s="6" t="s">
        <v>2496</v>
      </c>
      <c r="B267" s="160" t="s">
        <v>2497</v>
      </c>
      <c r="C267" s="6" t="s">
        <v>2498</v>
      </c>
      <c r="D267" s="6" t="s">
        <v>2499</v>
      </c>
    </row>
    <row r="268" spans="1:4" x14ac:dyDescent="0.25">
      <c r="A268" t="s">
        <v>2542</v>
      </c>
      <c r="B268" s="17" t="s">
        <v>2366</v>
      </c>
      <c r="C268" s="174"/>
      <c r="D268" t="s">
        <v>3495</v>
      </c>
    </row>
    <row r="269" spans="1:4" x14ac:dyDescent="0.25">
      <c r="A269" t="s">
        <v>2521</v>
      </c>
      <c r="B269" s="17" t="s">
        <v>2536</v>
      </c>
      <c r="C269" s="170"/>
      <c r="D269" t="s">
        <v>3496</v>
      </c>
    </row>
    <row r="270" spans="1:4" x14ac:dyDescent="0.25">
      <c r="A270" t="s">
        <v>2541</v>
      </c>
      <c r="B270" s="17" t="s">
        <v>2535</v>
      </c>
      <c r="C270" s="175"/>
      <c r="D270" t="s">
        <v>3497</v>
      </c>
    </row>
    <row r="271" spans="1:4" x14ac:dyDescent="0.25">
      <c r="A271" t="s">
        <v>2507</v>
      </c>
      <c r="B271" s="161" t="s">
        <v>2512</v>
      </c>
      <c r="C271" s="164"/>
      <c r="D271" t="s">
        <v>3498</v>
      </c>
    </row>
    <row r="272" spans="1:4" x14ac:dyDescent="0.25">
      <c r="A272" t="s">
        <v>2522</v>
      </c>
      <c r="B272" s="17" t="s">
        <v>2518</v>
      </c>
      <c r="C272" s="169"/>
      <c r="D272" t="s">
        <v>3499</v>
      </c>
    </row>
    <row r="273" spans="1:4" x14ac:dyDescent="0.25">
      <c r="A273" t="s">
        <v>2501</v>
      </c>
      <c r="B273" s="161" t="s">
        <v>2511</v>
      </c>
      <c r="C273" s="163"/>
      <c r="D273" t="s">
        <v>3500</v>
      </c>
    </row>
    <row r="274" spans="1:4" x14ac:dyDescent="0.25">
      <c r="A274" t="s">
        <v>2523</v>
      </c>
      <c r="B274" s="17" t="s">
        <v>2519</v>
      </c>
      <c r="C274" s="171"/>
      <c r="D274" t="s">
        <v>3501</v>
      </c>
    </row>
    <row r="275" spans="1:4" x14ac:dyDescent="0.25">
      <c r="A275" t="s">
        <v>2545</v>
      </c>
      <c r="B275" s="17" t="s">
        <v>2539</v>
      </c>
      <c r="C275" s="178"/>
      <c r="D275" t="s">
        <v>3502</v>
      </c>
    </row>
    <row r="277" spans="1:4" x14ac:dyDescent="0.25">
      <c r="A277" s="39" t="s">
        <v>2621</v>
      </c>
      <c r="B277" s="159"/>
      <c r="C277" s="152"/>
      <c r="D277" s="152"/>
    </row>
    <row r="278" spans="1:4" x14ac:dyDescent="0.25">
      <c r="A278" s="6" t="s">
        <v>2496</v>
      </c>
      <c r="B278" s="160" t="s">
        <v>2497</v>
      </c>
      <c r="C278" s="6" t="s">
        <v>2498</v>
      </c>
      <c r="D278" s="6" t="s">
        <v>2499</v>
      </c>
    </row>
    <row r="279" spans="1:4" x14ac:dyDescent="0.25">
      <c r="A279" t="s">
        <v>2506</v>
      </c>
      <c r="B279" s="17" t="s">
        <v>2517</v>
      </c>
      <c r="C279" s="166"/>
      <c r="D279" t="s">
        <v>2470</v>
      </c>
    </row>
    <row r="280" spans="1:4" x14ac:dyDescent="0.25">
      <c r="A280" t="s">
        <v>2501</v>
      </c>
      <c r="B280" s="161" t="s">
        <v>2511</v>
      </c>
      <c r="C280" s="163"/>
      <c r="D280" t="s">
        <v>445</v>
      </c>
    </row>
    <row r="281" spans="1:4" x14ac:dyDescent="0.25">
      <c r="A281" t="s">
        <v>2524</v>
      </c>
      <c r="B281" s="17" t="s">
        <v>2520</v>
      </c>
      <c r="C281" s="172"/>
      <c r="D281" t="s">
        <v>2578</v>
      </c>
    </row>
    <row r="282" spans="1:4" x14ac:dyDescent="0.25">
      <c r="A282" t="s">
        <v>2514</v>
      </c>
      <c r="B282" s="161" t="s">
        <v>2515</v>
      </c>
      <c r="C282" s="165"/>
      <c r="D282" t="s">
        <v>92</v>
      </c>
    </row>
    <row r="283" spans="1:4" x14ac:dyDescent="0.25">
      <c r="A283" t="s">
        <v>2540</v>
      </c>
      <c r="B283" s="17" t="s">
        <v>2537</v>
      </c>
      <c r="C283" s="177"/>
      <c r="D283" t="s">
        <v>2614</v>
      </c>
    </row>
    <row r="284" spans="1:4" x14ac:dyDescent="0.25">
      <c r="A284" t="s">
        <v>2587</v>
      </c>
      <c r="B284" s="161" t="s">
        <v>2589</v>
      </c>
      <c r="C284" s="179"/>
      <c r="D284" t="s">
        <v>2586</v>
      </c>
    </row>
    <row r="285" spans="1:4" x14ac:dyDescent="0.25">
      <c r="A285" t="s">
        <v>2508</v>
      </c>
      <c r="B285" s="161" t="s">
        <v>2509</v>
      </c>
      <c r="C285" s="157"/>
      <c r="D285" t="s">
        <v>2619</v>
      </c>
    </row>
    <row r="286" spans="1:4" x14ac:dyDescent="0.25">
      <c r="A286" t="s">
        <v>2522</v>
      </c>
      <c r="B286" s="17" t="s">
        <v>2518</v>
      </c>
      <c r="C286" s="169"/>
      <c r="D286" t="s">
        <v>2618</v>
      </c>
    </row>
    <row r="287" spans="1:4" x14ac:dyDescent="0.25">
      <c r="A287" t="s">
        <v>2507</v>
      </c>
      <c r="B287" s="161" t="s">
        <v>2512</v>
      </c>
      <c r="C287" s="164"/>
      <c r="D287" t="s">
        <v>87</v>
      </c>
    </row>
    <row r="288" spans="1:4" x14ac:dyDescent="0.25">
      <c r="A288" t="s">
        <v>2521</v>
      </c>
      <c r="B288" s="17" t="s">
        <v>2536</v>
      </c>
      <c r="C288" s="170"/>
      <c r="D288" t="s">
        <v>93</v>
      </c>
    </row>
    <row r="290" spans="1:4" x14ac:dyDescent="0.25">
      <c r="A290" s="39" t="s">
        <v>2595</v>
      </c>
      <c r="B290" s="159"/>
      <c r="C290" s="152"/>
      <c r="D290" s="152"/>
    </row>
    <row r="291" spans="1:4" x14ac:dyDescent="0.25">
      <c r="A291" s="6" t="s">
        <v>2496</v>
      </c>
      <c r="B291" s="160" t="s">
        <v>2497</v>
      </c>
      <c r="C291" s="6" t="s">
        <v>2498</v>
      </c>
      <c r="D291" s="6" t="s">
        <v>2499</v>
      </c>
    </row>
    <row r="292" spans="1:4" x14ac:dyDescent="0.25">
      <c r="A292" t="s">
        <v>2506</v>
      </c>
      <c r="B292" s="17" t="s">
        <v>2517</v>
      </c>
      <c r="C292" s="166"/>
      <c r="D292" t="s">
        <v>435</v>
      </c>
    </row>
    <row r="293" spans="1:4" x14ac:dyDescent="0.25">
      <c r="A293" t="s">
        <v>2544</v>
      </c>
      <c r="B293" s="17" t="s">
        <v>2538</v>
      </c>
      <c r="C293" s="176"/>
      <c r="D293" t="s">
        <v>2469</v>
      </c>
    </row>
    <row r="294" spans="1:4" x14ac:dyDescent="0.25">
      <c r="A294" t="s">
        <v>2514</v>
      </c>
      <c r="B294" s="161" t="s">
        <v>2515</v>
      </c>
      <c r="C294" s="165"/>
      <c r="D294" t="s">
        <v>92</v>
      </c>
    </row>
    <row r="295" spans="1:4" x14ac:dyDescent="0.25">
      <c r="A295" t="s">
        <v>2521</v>
      </c>
      <c r="B295" s="17" t="s">
        <v>2536</v>
      </c>
      <c r="C295" s="170"/>
      <c r="D295" t="s">
        <v>2584</v>
      </c>
    </row>
    <row r="296" spans="1:4" x14ac:dyDescent="0.25">
      <c r="A296" t="s">
        <v>2540</v>
      </c>
      <c r="B296" s="17" t="s">
        <v>2537</v>
      </c>
      <c r="C296" s="177"/>
      <c r="D296" t="s">
        <v>2585</v>
      </c>
    </row>
    <row r="297" spans="1:4" x14ac:dyDescent="0.25">
      <c r="A297" t="s">
        <v>2495</v>
      </c>
      <c r="B297" s="162" t="s">
        <v>2502</v>
      </c>
      <c r="C297" s="158"/>
      <c r="D297" t="s">
        <v>89</v>
      </c>
    </row>
    <row r="298" spans="1:4" x14ac:dyDescent="0.25">
      <c r="A298" t="s">
        <v>2523</v>
      </c>
      <c r="B298" s="17" t="s">
        <v>2519</v>
      </c>
      <c r="C298" s="171"/>
      <c r="D298" t="s">
        <v>88</v>
      </c>
    </row>
    <row r="299" spans="1:4" x14ac:dyDescent="0.25">
      <c r="A299" t="s">
        <v>2507</v>
      </c>
      <c r="B299" s="161" t="s">
        <v>2512</v>
      </c>
      <c r="C299" s="164"/>
      <c r="D299" t="s">
        <v>87</v>
      </c>
    </row>
    <row r="300" spans="1:4" x14ac:dyDescent="0.25">
      <c r="A300" t="s">
        <v>2531</v>
      </c>
      <c r="B300" s="17" t="s">
        <v>2530</v>
      </c>
      <c r="C300" s="173"/>
      <c r="D300" t="s">
        <v>442</v>
      </c>
    </row>
    <row r="301" spans="1:4" x14ac:dyDescent="0.25">
      <c r="A301" t="s">
        <v>2501</v>
      </c>
      <c r="B301" s="161" t="s">
        <v>2511</v>
      </c>
      <c r="C301" s="163"/>
      <c r="D301" t="s">
        <v>445</v>
      </c>
    </row>
    <row r="302" spans="1:4" x14ac:dyDescent="0.25">
      <c r="A302" t="s">
        <v>2588</v>
      </c>
      <c r="B302" s="161">
        <v>740000</v>
      </c>
      <c r="C302" s="180"/>
      <c r="D302" t="s">
        <v>2467</v>
      </c>
    </row>
    <row r="303" spans="1:4" x14ac:dyDescent="0.25">
      <c r="B303" s="161"/>
    </row>
    <row r="304" spans="1:4" x14ac:dyDescent="0.25">
      <c r="A304" s="39" t="s">
        <v>2595</v>
      </c>
      <c r="B304" s="159"/>
      <c r="C304" s="152"/>
      <c r="D304" s="152"/>
    </row>
    <row r="305" spans="1:4" x14ac:dyDescent="0.25">
      <c r="A305" s="6" t="s">
        <v>2496</v>
      </c>
      <c r="B305" s="160" t="s">
        <v>2497</v>
      </c>
      <c r="C305" s="6" t="s">
        <v>2498</v>
      </c>
      <c r="D305" s="6" t="s">
        <v>2499</v>
      </c>
    </row>
    <row r="306" spans="1:4" x14ac:dyDescent="0.25">
      <c r="A306" t="s">
        <v>2506</v>
      </c>
      <c r="B306" s="17" t="s">
        <v>2517</v>
      </c>
      <c r="C306" s="166"/>
      <c r="D306" s="344" t="s">
        <v>2470</v>
      </c>
    </row>
    <row r="307" spans="1:4" x14ac:dyDescent="0.25">
      <c r="A307" t="s">
        <v>2545</v>
      </c>
      <c r="B307" s="17" t="s">
        <v>2539</v>
      </c>
      <c r="C307" s="178"/>
      <c r="D307" t="s">
        <v>2577</v>
      </c>
    </row>
    <row r="308" spans="1:4" x14ac:dyDescent="0.25">
      <c r="A308" t="s">
        <v>2514</v>
      </c>
      <c r="B308" s="161" t="s">
        <v>2515</v>
      </c>
      <c r="C308" s="165"/>
      <c r="D308" t="s">
        <v>92</v>
      </c>
    </row>
    <row r="309" spans="1:4" x14ac:dyDescent="0.25">
      <c r="A309" t="s">
        <v>2508</v>
      </c>
      <c r="B309" s="161" t="s">
        <v>2509</v>
      </c>
      <c r="C309" s="157"/>
      <c r="D309" t="s">
        <v>2632</v>
      </c>
    </row>
    <row r="310" spans="1:4" x14ac:dyDescent="0.25">
      <c r="A310" t="s">
        <v>2507</v>
      </c>
      <c r="B310" s="161" t="s">
        <v>2512</v>
      </c>
      <c r="C310" s="164"/>
      <c r="D310" t="s">
        <v>87</v>
      </c>
    </row>
    <row r="311" spans="1:4" x14ac:dyDescent="0.25">
      <c r="A311" t="s">
        <v>2531</v>
      </c>
      <c r="B311" s="17" t="s">
        <v>2530</v>
      </c>
      <c r="C311" s="173"/>
      <c r="D311" t="s">
        <v>442</v>
      </c>
    </row>
    <row r="312" spans="1:4" x14ac:dyDescent="0.25">
      <c r="A312" t="s">
        <v>2501</v>
      </c>
      <c r="B312" s="161" t="s">
        <v>2511</v>
      </c>
      <c r="C312" s="163"/>
      <c r="D312" t="s">
        <v>445</v>
      </c>
    </row>
    <row r="313" spans="1:4" x14ac:dyDescent="0.25">
      <c r="A313" t="s">
        <v>2588</v>
      </c>
      <c r="B313" s="161">
        <v>740000</v>
      </c>
      <c r="C313" s="180"/>
      <c r="D313" t="s">
        <v>2467</v>
      </c>
    </row>
    <row r="314" spans="1:4" x14ac:dyDescent="0.25">
      <c r="A314" t="s">
        <v>2524</v>
      </c>
      <c r="B314" s="17" t="s">
        <v>2520</v>
      </c>
      <c r="C314" s="172"/>
      <c r="D314" t="s">
        <v>2578</v>
      </c>
    </row>
    <row r="315" spans="1:4" x14ac:dyDescent="0.25">
      <c r="A315" t="s">
        <v>2521</v>
      </c>
      <c r="B315" s="17" t="s">
        <v>2536</v>
      </c>
      <c r="C315" s="170"/>
      <c r="D315" t="s">
        <v>93</v>
      </c>
    </row>
    <row r="316" spans="1:4" x14ac:dyDescent="0.25">
      <c r="B316"/>
    </row>
    <row r="317" spans="1:4" x14ac:dyDescent="0.25">
      <c r="A317" s="39" t="s">
        <v>2745</v>
      </c>
      <c r="B317" s="159"/>
      <c r="C317" s="152"/>
      <c r="D317" s="152"/>
    </row>
    <row r="318" spans="1:4" x14ac:dyDescent="0.25">
      <c r="A318" s="6" t="s">
        <v>2496</v>
      </c>
      <c r="B318" s="160" t="s">
        <v>2497</v>
      </c>
      <c r="C318" s="6" t="s">
        <v>2498</v>
      </c>
      <c r="D318" s="6" t="s">
        <v>2499</v>
      </c>
    </row>
    <row r="319" spans="1:4" x14ac:dyDescent="0.25">
      <c r="A319" t="s">
        <v>2506</v>
      </c>
      <c r="B319" s="17" t="s">
        <v>2517</v>
      </c>
      <c r="C319" s="166"/>
      <c r="D319" t="s">
        <v>2470</v>
      </c>
    </row>
    <row r="320" spans="1:4" x14ac:dyDescent="0.25">
      <c r="A320" t="s">
        <v>2521</v>
      </c>
      <c r="B320" s="17" t="s">
        <v>2536</v>
      </c>
      <c r="C320" s="170"/>
      <c r="D320" t="s">
        <v>93</v>
      </c>
    </row>
    <row r="321" spans="1:4" x14ac:dyDescent="0.25">
      <c r="A321" t="s">
        <v>2524</v>
      </c>
      <c r="B321" s="17" t="s">
        <v>2520</v>
      </c>
      <c r="C321" s="172"/>
      <c r="D321" t="s">
        <v>2578</v>
      </c>
    </row>
    <row r="322" spans="1:4" x14ac:dyDescent="0.25">
      <c r="A322" t="s">
        <v>2544</v>
      </c>
      <c r="B322" s="17" t="s">
        <v>2538</v>
      </c>
      <c r="C322" s="176"/>
      <c r="D322" t="s">
        <v>2469</v>
      </c>
    </row>
    <row r="323" spans="1:4" x14ac:dyDescent="0.25">
      <c r="A323" t="s">
        <v>2545</v>
      </c>
      <c r="B323" s="17" t="s">
        <v>2539</v>
      </c>
      <c r="C323" s="178"/>
      <c r="D323" t="s">
        <v>2577</v>
      </c>
    </row>
    <row r="324" spans="1:4" x14ac:dyDescent="0.25">
      <c r="A324" t="s">
        <v>2514</v>
      </c>
      <c r="B324" s="161" t="s">
        <v>2515</v>
      </c>
      <c r="C324" s="165"/>
      <c r="D324" t="s">
        <v>92</v>
      </c>
    </row>
    <row r="325" spans="1:4" x14ac:dyDescent="0.25">
      <c r="A325" t="s">
        <v>2523</v>
      </c>
      <c r="B325" s="17" t="s">
        <v>2519</v>
      </c>
      <c r="C325" s="171"/>
      <c r="D325" t="s">
        <v>2634</v>
      </c>
    </row>
    <row r="326" spans="1:4" x14ac:dyDescent="0.25">
      <c r="A326" t="s">
        <v>2501</v>
      </c>
      <c r="B326" s="161" t="s">
        <v>2511</v>
      </c>
      <c r="C326" s="163"/>
      <c r="D326" t="s">
        <v>2633</v>
      </c>
    </row>
    <row r="327" spans="1:4" x14ac:dyDescent="0.25">
      <c r="A327" t="s">
        <v>2507</v>
      </c>
      <c r="B327" s="161" t="s">
        <v>2512</v>
      </c>
      <c r="C327" s="164"/>
      <c r="D327" t="s">
        <v>87</v>
      </c>
    </row>
    <row r="328" spans="1:4" x14ac:dyDescent="0.25">
      <c r="A328" t="s">
        <v>2508</v>
      </c>
      <c r="B328" s="161" t="s">
        <v>2509</v>
      </c>
      <c r="C328" s="157"/>
      <c r="D328" t="s">
        <v>2632</v>
      </c>
    </row>
    <row r="329" spans="1:4" x14ac:dyDescent="0.25">
      <c r="A329" t="s">
        <v>2588</v>
      </c>
      <c r="B329" s="161">
        <v>740000</v>
      </c>
      <c r="C329" s="180"/>
      <c r="D329" t="s">
        <v>2467</v>
      </c>
    </row>
    <row r="331" spans="1:4" x14ac:dyDescent="0.25">
      <c r="A331" s="39" t="s">
        <v>3714</v>
      </c>
      <c r="B331" s="159"/>
      <c r="C331" s="152"/>
      <c r="D331" s="152"/>
    </row>
    <row r="332" spans="1:4" x14ac:dyDescent="0.25">
      <c r="A332" s="6" t="s">
        <v>2496</v>
      </c>
      <c r="B332" s="160" t="s">
        <v>2497</v>
      </c>
      <c r="C332" s="6" t="s">
        <v>2498</v>
      </c>
      <c r="D332" s="6" t="s">
        <v>2499</v>
      </c>
    </row>
    <row r="333" spans="1:4" x14ac:dyDescent="0.25">
      <c r="A333" t="s">
        <v>2521</v>
      </c>
      <c r="B333" s="17" t="s">
        <v>2536</v>
      </c>
      <c r="C333" s="170"/>
      <c r="D333" t="s">
        <v>3715</v>
      </c>
    </row>
    <row r="334" spans="1:4" x14ac:dyDescent="0.25">
      <c r="A334" t="s">
        <v>3723</v>
      </c>
      <c r="B334" s="17" t="s">
        <v>3722</v>
      </c>
      <c r="C334" s="152"/>
      <c r="D334" t="s">
        <v>3716</v>
      </c>
    </row>
    <row r="335" spans="1:4" x14ac:dyDescent="0.25">
      <c r="A335" t="s">
        <v>2508</v>
      </c>
      <c r="B335" s="161" t="s">
        <v>2509</v>
      </c>
      <c r="C335" s="157"/>
      <c r="D335" t="s">
        <v>3717</v>
      </c>
    </row>
    <row r="336" spans="1:4" x14ac:dyDescent="0.25">
      <c r="A336" t="s">
        <v>2587</v>
      </c>
      <c r="B336" s="161" t="s">
        <v>2589</v>
      </c>
      <c r="C336" s="179"/>
      <c r="D336" t="s">
        <v>3718</v>
      </c>
    </row>
    <row r="337" spans="1:4" x14ac:dyDescent="0.25">
      <c r="A337" t="s">
        <v>3724</v>
      </c>
      <c r="B337" s="161">
        <v>808080</v>
      </c>
      <c r="C337" s="374"/>
      <c r="D337" t="s">
        <v>3719</v>
      </c>
    </row>
    <row r="338" spans="1:4" x14ac:dyDescent="0.25">
      <c r="A338" t="s">
        <v>2514</v>
      </c>
      <c r="B338" s="161" t="s">
        <v>2515</v>
      </c>
      <c r="C338" s="165"/>
      <c r="D338" t="s">
        <v>3720</v>
      </c>
    </row>
    <row r="339" spans="1:4" x14ac:dyDescent="0.25">
      <c r="A339" t="s">
        <v>2522</v>
      </c>
      <c r="B339" s="17" t="s">
        <v>2518</v>
      </c>
      <c r="C339" s="169"/>
      <c r="D339" t="s">
        <v>3721</v>
      </c>
    </row>
  </sheetData>
  <pageMargins left="0.7" right="0.7" top="0.75" bottom="0.75" header="0.3" footer="0.3"/>
  <pageSetup orientation="portrait" r:id="rId1"/>
  <ignoredErrors>
    <ignoredError sqref="B180:B181 B184 B76 B159:B164 B39:B47 B68 B190:B200 B290:B292 B66 B227:B240 B55:B58 B115 B203 B210:B213 B215:B222 B294:B301 B25:B26 B3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3680</v>
      </c>
      <c r="B2" t="s">
        <v>3401</v>
      </c>
      <c r="C2" s="156" t="s">
        <v>3402</v>
      </c>
    </row>
    <row r="3" spans="1:3" x14ac:dyDescent="0.25">
      <c r="A3" t="s">
        <v>3867</v>
      </c>
      <c r="B3" t="s">
        <v>3868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2578125" defaultRowHeight="15" x14ac:dyDescent="0.25"/>
  <cols>
    <col min="1" max="1" width="11.140625" customWidth="1"/>
    <col min="2" max="2" width="25.140625" customWidth="1"/>
    <col min="3" max="3" width="10.140625" style="335" customWidth="1"/>
    <col min="4" max="29" width="10.140625" customWidth="1"/>
  </cols>
  <sheetData>
    <row r="1" spans="1:29" x14ac:dyDescent="0.25">
      <c r="A1" s="331" t="s">
        <v>3525</v>
      </c>
      <c r="B1" s="332" t="s">
        <v>3547</v>
      </c>
      <c r="C1" s="334" t="s">
        <v>2498</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x14ac:dyDescent="0.25">
      <c r="A2" s="1" t="s">
        <v>3531</v>
      </c>
      <c r="B2" t="s">
        <v>3975</v>
      </c>
      <c r="C2" s="335" t="s">
        <v>3976</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1" t="s">
        <v>3525</v>
      </c>
      <c r="B1" s="332" t="s">
        <v>3526</v>
      </c>
      <c r="C1" s="332" t="s">
        <v>3527</v>
      </c>
      <c r="D1" s="332" t="s">
        <v>3528</v>
      </c>
      <c r="E1" s="332" t="s">
        <v>3529</v>
      </c>
      <c r="F1" s="333" t="s">
        <v>3530</v>
      </c>
    </row>
    <row r="2" spans="1:6" ht="30" x14ac:dyDescent="0.25">
      <c r="A2" s="1" t="s">
        <v>3531</v>
      </c>
      <c r="B2" s="1" t="s">
        <v>3116</v>
      </c>
      <c r="C2" s="1">
        <v>2030</v>
      </c>
      <c r="D2" s="3">
        <f>0.48*'EPA GHG Inventory'!Q16</f>
        <v>3161.7119999999995</v>
      </c>
      <c r="E2" s="3">
        <f>0.5*'EPA GHG Inventory'!Q16</f>
        <v>3293.45</v>
      </c>
      <c r="F2" t="s">
        <v>3117</v>
      </c>
    </row>
    <row r="3" spans="1:6" x14ac:dyDescent="0.25">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3650</v>
      </c>
    </row>
    <row r="2" spans="1:35" x14ac:dyDescent="0.25">
      <c r="A2" t="s">
        <v>3651</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3660</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3661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3662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3652</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3653</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3663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3664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3654</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3655</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3665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3666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3656</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3667</v>
      </c>
    </row>
    <row r="18" spans="1:17" x14ac:dyDescent="0.25">
      <c r="A18" t="s">
        <v>3668</v>
      </c>
    </row>
    <row r="19" spans="1:17" x14ac:dyDescent="0.25">
      <c r="A19" t="s">
        <v>3669</v>
      </c>
    </row>
    <row r="20" spans="1:17" x14ac:dyDescent="0.25">
      <c r="A20" t="s">
        <v>3670</v>
      </c>
    </row>
    <row r="21" spans="1:17" x14ac:dyDescent="0.25">
      <c r="A21" t="s">
        <v>3657</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4"/>
      <c r="C1" s="184"/>
      <c r="D1" s="184"/>
      <c r="E1" s="2"/>
    </row>
    <row r="2" spans="1:8" ht="15.75" x14ac:dyDescent="0.25">
      <c r="A2" s="428" t="s">
        <v>475</v>
      </c>
      <c r="B2" s="428"/>
      <c r="C2" s="195"/>
      <c r="D2" s="195"/>
      <c r="E2" s="195"/>
      <c r="F2" s="195"/>
      <c r="G2" s="195"/>
      <c r="H2" s="42" t="s">
        <v>476</v>
      </c>
    </row>
    <row r="3" spans="1:8" ht="15.75" x14ac:dyDescent="0.25">
      <c r="A3" s="195" t="s">
        <v>721</v>
      </c>
      <c r="B3" s="195"/>
      <c r="C3" s="195"/>
      <c r="D3" s="195"/>
      <c r="E3" s="195"/>
      <c r="F3" s="195"/>
      <c r="G3" s="195"/>
      <c r="H3" s="42" t="s">
        <v>3379</v>
      </c>
    </row>
    <row r="4" spans="1:8" x14ac:dyDescent="0.25">
      <c r="A4" s="196"/>
      <c r="B4" s="196"/>
      <c r="C4" s="196"/>
      <c r="D4" s="196"/>
      <c r="E4" s="196"/>
      <c r="F4" s="196"/>
      <c r="G4" s="42"/>
      <c r="H4" s="42" t="s">
        <v>477</v>
      </c>
    </row>
    <row r="5" spans="1:8" x14ac:dyDescent="0.25">
      <c r="A5" s="196"/>
      <c r="B5" s="196"/>
      <c r="C5" s="196"/>
      <c r="D5" s="196"/>
      <c r="E5" s="196"/>
      <c r="F5" s="196"/>
      <c r="G5" s="196"/>
      <c r="H5" s="196"/>
    </row>
    <row r="6" spans="1:8" x14ac:dyDescent="0.25">
      <c r="A6" s="433" t="s">
        <v>478</v>
      </c>
      <c r="B6" s="243" t="s">
        <v>479</v>
      </c>
      <c r="C6" s="243" t="s">
        <v>480</v>
      </c>
      <c r="D6" s="243" t="s">
        <v>481</v>
      </c>
      <c r="E6" s="243" t="s">
        <v>482</v>
      </c>
      <c r="F6" s="243" t="s">
        <v>483</v>
      </c>
      <c r="G6" s="243" t="s">
        <v>484</v>
      </c>
      <c r="H6" s="243" t="s">
        <v>485</v>
      </c>
    </row>
    <row r="7" spans="1:8" ht="15.75" thickBot="1" x14ac:dyDescent="0.3">
      <c r="A7" s="434"/>
      <c r="B7" s="435" t="s">
        <v>486</v>
      </c>
      <c r="C7" s="436"/>
      <c r="D7" s="436"/>
      <c r="E7" s="436"/>
      <c r="F7" s="436"/>
      <c r="G7" s="436"/>
      <c r="H7" s="437"/>
    </row>
    <row r="8" spans="1:8" ht="15.75" thickTop="1" x14ac:dyDescent="0.25">
      <c r="A8" s="244" t="s">
        <v>487</v>
      </c>
      <c r="B8" s="245">
        <v>5935361.2048846316</v>
      </c>
      <c r="C8" s="245">
        <v>12331.35516763239</v>
      </c>
      <c r="D8" s="245">
        <v>255.41813011993699</v>
      </c>
      <c r="E8" s="245">
        <v>16601.736021301014</v>
      </c>
      <c r="F8" s="245">
        <v>64984.511311122282</v>
      </c>
      <c r="G8" s="245">
        <v>7345.4310275876951</v>
      </c>
      <c r="H8" s="245">
        <v>12364.091048770906</v>
      </c>
    </row>
    <row r="9" spans="1:8" x14ac:dyDescent="0.25">
      <c r="A9" s="246" t="s">
        <v>488</v>
      </c>
      <c r="B9" s="245">
        <v>5894246.3300794624</v>
      </c>
      <c r="C9" s="245">
        <v>474.07141405218891</v>
      </c>
      <c r="D9" s="245">
        <v>255.32625983564566</v>
      </c>
      <c r="E9" s="245">
        <v>16392.841699559172</v>
      </c>
      <c r="F9" s="245">
        <v>64879.039506516223</v>
      </c>
      <c r="G9" s="245">
        <v>6989.45692056402</v>
      </c>
      <c r="H9" s="245">
        <v>12298.979757295287</v>
      </c>
    </row>
    <row r="10" spans="1:8" x14ac:dyDescent="0.25">
      <c r="A10" s="247" t="s">
        <v>489</v>
      </c>
      <c r="B10" s="245">
        <v>2540094.5307982946</v>
      </c>
      <c r="C10" s="245">
        <v>37.656050059714502</v>
      </c>
      <c r="D10" s="245">
        <v>101.32241952488565</v>
      </c>
      <c r="E10" s="245">
        <v>3546.3367720364731</v>
      </c>
      <c r="F10" s="245">
        <v>794.66570664443441</v>
      </c>
      <c r="G10" s="245">
        <v>197.74109991391563</v>
      </c>
      <c r="H10" s="245">
        <v>9554.1507363760447</v>
      </c>
    </row>
    <row r="11" spans="1:8" x14ac:dyDescent="0.25">
      <c r="A11" s="248" t="s">
        <v>490</v>
      </c>
      <c r="B11" s="245">
        <v>2400057.4856406469</v>
      </c>
      <c r="C11" s="245">
        <v>34.823479419570468</v>
      </c>
      <c r="D11" s="245">
        <v>100.86538569159121</v>
      </c>
      <c r="E11" s="249">
        <v>3434.4290996747714</v>
      </c>
      <c r="F11" s="249">
        <v>581.83867235005948</v>
      </c>
      <c r="G11" s="249">
        <v>43.701395420034459</v>
      </c>
      <c r="H11" s="249">
        <v>9439.0432746602182</v>
      </c>
    </row>
    <row r="12" spans="1:8" x14ac:dyDescent="0.25">
      <c r="A12" s="248" t="s">
        <v>491</v>
      </c>
      <c r="B12" s="245">
        <v>94253.062008181601</v>
      </c>
      <c r="C12" s="245">
        <v>1.46027512323081</v>
      </c>
      <c r="D12" s="245">
        <v>0.26593010197444999</v>
      </c>
      <c r="E12" s="249">
        <v>111.9076723617019</v>
      </c>
      <c r="F12" s="249">
        <v>212.82703429437495</v>
      </c>
      <c r="G12" s="249">
        <v>154.03970449388117</v>
      </c>
      <c r="H12" s="249">
        <v>115.10746171582606</v>
      </c>
    </row>
    <row r="13" spans="1:8" x14ac:dyDescent="0.25">
      <c r="A13" s="248" t="s">
        <v>493</v>
      </c>
      <c r="B13" s="245">
        <v>45783.983149465937</v>
      </c>
      <c r="C13" s="245">
        <v>1.37229551691322</v>
      </c>
      <c r="D13" s="245">
        <v>0.19110373131999001</v>
      </c>
      <c r="E13" s="249" t="s">
        <v>494</v>
      </c>
      <c r="F13" s="249" t="s">
        <v>494</v>
      </c>
      <c r="G13" s="249" t="s">
        <v>494</v>
      </c>
      <c r="H13" s="249" t="s">
        <v>494</v>
      </c>
    </row>
    <row r="14" spans="1:8" x14ac:dyDescent="0.25">
      <c r="A14" s="250" t="s">
        <v>495</v>
      </c>
      <c r="B14" s="245">
        <v>711227.52746031829</v>
      </c>
      <c r="C14" s="245">
        <v>66.667583289309391</v>
      </c>
      <c r="D14" s="245">
        <v>9.3662220369597406</v>
      </c>
      <c r="E14" s="245">
        <v>1515.3616266750041</v>
      </c>
      <c r="F14" s="245">
        <v>1044.8381666781022</v>
      </c>
      <c r="G14" s="245">
        <v>120.23413844415886</v>
      </c>
      <c r="H14" s="245">
        <v>1574.0871153371656</v>
      </c>
    </row>
    <row r="15" spans="1:8" x14ac:dyDescent="0.25">
      <c r="A15" s="248" t="s">
        <v>496</v>
      </c>
      <c r="B15" s="245">
        <v>14978.572362155866</v>
      </c>
      <c r="C15" s="245">
        <v>0.23835740177008</v>
      </c>
      <c r="D15" s="245">
        <v>5.0815371746130003E-2</v>
      </c>
      <c r="E15" s="249" t="s">
        <v>494</v>
      </c>
      <c r="F15" s="249" t="s">
        <v>494</v>
      </c>
      <c r="G15" s="249" t="s">
        <v>494</v>
      </c>
      <c r="H15" s="249" t="s">
        <v>494</v>
      </c>
    </row>
    <row r="16" spans="1:8" x14ac:dyDescent="0.25">
      <c r="A16" s="248" t="s">
        <v>497</v>
      </c>
      <c r="B16" s="245">
        <v>5057.2748720254449</v>
      </c>
      <c r="C16" s="245">
        <v>0.25516926930848</v>
      </c>
      <c r="D16" s="245">
        <v>3.8004328346280002E-2</v>
      </c>
      <c r="E16" s="249" t="s">
        <v>494</v>
      </c>
      <c r="F16" s="249" t="s">
        <v>494</v>
      </c>
      <c r="G16" s="249" t="s">
        <v>494</v>
      </c>
      <c r="H16" s="249" t="s">
        <v>494</v>
      </c>
    </row>
    <row r="17" spans="1:8" x14ac:dyDescent="0.25">
      <c r="A17" s="248" t="s">
        <v>498</v>
      </c>
      <c r="B17" s="245">
        <v>67269.957813983725</v>
      </c>
      <c r="C17" s="245">
        <v>1.85662734289529</v>
      </c>
      <c r="D17" s="245">
        <v>0.29458061428601001</v>
      </c>
      <c r="E17" s="249" t="s">
        <v>494</v>
      </c>
      <c r="F17" s="249" t="s">
        <v>494</v>
      </c>
      <c r="G17" s="249" t="s">
        <v>494</v>
      </c>
      <c r="H17" s="249" t="s">
        <v>494</v>
      </c>
    </row>
    <row r="18" spans="1:8" x14ac:dyDescent="0.25">
      <c r="A18" s="248" t="s">
        <v>499</v>
      </c>
      <c r="B18" s="245">
        <v>45070.579654334128</v>
      </c>
      <c r="C18" s="245">
        <v>3.0283235843053902</v>
      </c>
      <c r="D18" s="245">
        <v>0.52839203850651995</v>
      </c>
      <c r="E18" s="249" t="s">
        <v>494</v>
      </c>
      <c r="F18" s="249" t="s">
        <v>494</v>
      </c>
      <c r="G18" s="249" t="s">
        <v>494</v>
      </c>
      <c r="H18" s="249" t="s">
        <v>494</v>
      </c>
    </row>
    <row r="19" spans="1:8" x14ac:dyDescent="0.25">
      <c r="A19" s="248" t="s">
        <v>500</v>
      </c>
      <c r="B19" s="245">
        <v>46357.764227420019</v>
      </c>
      <c r="C19" s="245">
        <v>3.41919088614388</v>
      </c>
      <c r="D19" s="245">
        <v>0.52415757023381004</v>
      </c>
      <c r="E19" s="249" t="s">
        <v>494</v>
      </c>
      <c r="F19" s="249" t="s">
        <v>494</v>
      </c>
      <c r="G19" s="249" t="s">
        <v>494</v>
      </c>
      <c r="H19" s="249" t="s">
        <v>494</v>
      </c>
    </row>
    <row r="20" spans="1:8" x14ac:dyDescent="0.25">
      <c r="A20" s="248" t="s">
        <v>501</v>
      </c>
      <c r="B20" s="245">
        <v>36302.033778109631</v>
      </c>
      <c r="C20" s="245">
        <v>2.4295382607283198</v>
      </c>
      <c r="D20" s="245">
        <v>0.36471649490099001</v>
      </c>
      <c r="E20" s="249" t="s">
        <v>494</v>
      </c>
      <c r="F20" s="249" t="s">
        <v>494</v>
      </c>
      <c r="G20" s="249" t="s">
        <v>494</v>
      </c>
      <c r="H20" s="249" t="s">
        <v>494</v>
      </c>
    </row>
    <row r="21" spans="1:8" x14ac:dyDescent="0.25">
      <c r="A21" s="251" t="s">
        <v>3370</v>
      </c>
      <c r="B21" s="245">
        <v>496191.34475228947</v>
      </c>
      <c r="C21" s="245">
        <v>55.440376544157949</v>
      </c>
      <c r="D21" s="245">
        <v>7.5655556189400004</v>
      </c>
      <c r="E21" s="249">
        <v>1515.3616266750041</v>
      </c>
      <c r="F21" s="249">
        <v>1044.8381666781022</v>
      </c>
      <c r="G21" s="249">
        <v>120.23413844415886</v>
      </c>
      <c r="H21" s="249">
        <v>1574.0871153371656</v>
      </c>
    </row>
    <row r="22" spans="1:8" x14ac:dyDescent="0.25">
      <c r="A22" s="250" t="s">
        <v>502</v>
      </c>
      <c r="B22" s="245">
        <v>1830505.6056332772</v>
      </c>
      <c r="C22" s="245">
        <v>160.28001983992968</v>
      </c>
      <c r="D22" s="245">
        <v>137.97722792661688</v>
      </c>
      <c r="E22" s="245">
        <v>10294.630529494003</v>
      </c>
      <c r="F22" s="245">
        <v>58614.797849139453</v>
      </c>
      <c r="G22" s="245">
        <v>5723.5980346497408</v>
      </c>
      <c r="H22" s="245">
        <v>618.63077203361581</v>
      </c>
    </row>
    <row r="23" spans="1:8" x14ac:dyDescent="0.25">
      <c r="A23" s="248" t="s">
        <v>503</v>
      </c>
      <c r="B23" s="245">
        <v>170713.69036083069</v>
      </c>
      <c r="C23" s="245">
        <v>2.0771880881664</v>
      </c>
      <c r="D23" s="245">
        <v>5.2617344805668296</v>
      </c>
      <c r="E23" s="249">
        <v>40.811932568812999</v>
      </c>
      <c r="F23" s="249">
        <v>207.24271059858924</v>
      </c>
      <c r="G23" s="249">
        <v>20.972782413204179</v>
      </c>
      <c r="H23" s="249">
        <v>7.9863698191035404</v>
      </c>
    </row>
    <row r="24" spans="1:8" x14ac:dyDescent="0.25">
      <c r="A24" s="248" t="s">
        <v>504</v>
      </c>
      <c r="B24" s="245">
        <v>1543321.2347240872</v>
      </c>
      <c r="C24" s="245">
        <v>95.722338182973743</v>
      </c>
      <c r="D24" s="245">
        <v>108.02744179292077</v>
      </c>
      <c r="E24" s="249">
        <v>7564.0039070770663</v>
      </c>
      <c r="F24" s="249">
        <v>38851.488066997837</v>
      </c>
      <c r="G24" s="249">
        <v>3123.5335919534832</v>
      </c>
      <c r="H24" s="249">
        <v>155.69594484037685</v>
      </c>
    </row>
    <row r="25" spans="1:8" x14ac:dyDescent="0.25">
      <c r="A25" s="248" t="s">
        <v>505</v>
      </c>
      <c r="B25" s="245">
        <v>46055.912865416671</v>
      </c>
      <c r="C25" s="245">
        <v>3.5201759225</v>
      </c>
      <c r="D25" s="245">
        <v>1.1264562951999999</v>
      </c>
      <c r="E25" s="249">
        <v>504.06504986911966</v>
      </c>
      <c r="F25" s="249">
        <v>79.731529299018959</v>
      </c>
      <c r="G25" s="249">
        <v>38.628071801561717</v>
      </c>
      <c r="H25" s="249">
        <v>59.549191471448658</v>
      </c>
    </row>
    <row r="26" spans="1:8" x14ac:dyDescent="0.25">
      <c r="A26" s="248" t="s">
        <v>506</v>
      </c>
      <c r="B26" s="245">
        <v>38024.136018348065</v>
      </c>
      <c r="C26" s="245">
        <v>16.174692701572852</v>
      </c>
      <c r="D26" s="245">
        <v>0.73291389331867995</v>
      </c>
      <c r="E26" s="249">
        <v>564.78322714808633</v>
      </c>
      <c r="F26" s="249">
        <v>1625.6330147817607</v>
      </c>
      <c r="G26" s="249">
        <v>797.79002364334588</v>
      </c>
      <c r="H26" s="249">
        <v>168.62503652225149</v>
      </c>
    </row>
    <row r="27" spans="1:8" ht="15.75" thickBot="1" x14ac:dyDescent="0.3">
      <c r="A27" s="248" t="s">
        <v>507</v>
      </c>
      <c r="B27" s="245">
        <v>32390.631664594664</v>
      </c>
      <c r="C27" s="245">
        <v>42.78562494471668</v>
      </c>
      <c r="D27" s="245">
        <v>22.8286814646106</v>
      </c>
      <c r="E27" s="249">
        <v>1620.9664128309175</v>
      </c>
      <c r="F27" s="249">
        <v>17850.702527462247</v>
      </c>
      <c r="G27" s="249">
        <v>1742.6735648381459</v>
      </c>
      <c r="H27" s="249">
        <v>226.77422938043526</v>
      </c>
    </row>
    <row r="28" spans="1:8" ht="15.75" thickTop="1" x14ac:dyDescent="0.25">
      <c r="A28" s="252" t="s">
        <v>508</v>
      </c>
      <c r="B28" s="245">
        <v>586285.4434706961</v>
      </c>
      <c r="C28" s="245">
        <v>205.34813377159594</v>
      </c>
      <c r="D28" s="245">
        <v>4.1002059296026401</v>
      </c>
      <c r="E28" s="245">
        <v>908.26373148672474</v>
      </c>
      <c r="F28" s="245">
        <v>3021.6454373622296</v>
      </c>
      <c r="G28" s="245">
        <v>706.60096524296171</v>
      </c>
      <c r="H28" s="245">
        <v>527.57585355553215</v>
      </c>
    </row>
    <row r="29" spans="1:8" x14ac:dyDescent="0.25">
      <c r="A29" s="248" t="s">
        <v>509</v>
      </c>
      <c r="B29" s="245">
        <v>227130.02298152124</v>
      </c>
      <c r="C29" s="245">
        <v>43.127051806573057</v>
      </c>
      <c r="D29" s="245">
        <v>1.1609958550767701</v>
      </c>
      <c r="E29" s="249">
        <v>490.17465541376572</v>
      </c>
      <c r="F29" s="249">
        <v>165.62633435353089</v>
      </c>
      <c r="G29" s="249">
        <v>188.2774974794886</v>
      </c>
      <c r="H29" s="249">
        <v>369.97578072655716</v>
      </c>
    </row>
    <row r="30" spans="1:8" x14ac:dyDescent="0.25">
      <c r="A30" s="248" t="s">
        <v>510</v>
      </c>
      <c r="B30" s="245">
        <v>358897.51072027022</v>
      </c>
      <c r="C30" s="245">
        <v>162.20807697148538</v>
      </c>
      <c r="D30" s="245">
        <v>2.9373316220328798</v>
      </c>
      <c r="E30" s="249">
        <v>418.08907607295907</v>
      </c>
      <c r="F30" s="249">
        <v>2856.0191030086989</v>
      </c>
      <c r="G30" s="249">
        <v>518.3234677634731</v>
      </c>
      <c r="H30" s="249">
        <v>157.60007282897502</v>
      </c>
    </row>
    <row r="31" spans="1:8" x14ac:dyDescent="0.25">
      <c r="A31" s="248" t="s">
        <v>511</v>
      </c>
      <c r="B31" s="245">
        <v>257.90976890459297</v>
      </c>
      <c r="C31" s="245">
        <v>1.300499353749E-2</v>
      </c>
      <c r="D31" s="245">
        <v>1.87845249299E-3</v>
      </c>
      <c r="E31" s="249" t="s">
        <v>494</v>
      </c>
      <c r="F31" s="249" t="s">
        <v>494</v>
      </c>
      <c r="G31" s="249" t="s">
        <v>494</v>
      </c>
      <c r="H31" s="249" t="s">
        <v>494</v>
      </c>
    </row>
    <row r="32" spans="1:8" x14ac:dyDescent="0.25">
      <c r="A32" s="250" t="s">
        <v>3371</v>
      </c>
      <c r="B32" s="245">
        <v>226133.22271687587</v>
      </c>
      <c r="C32" s="245">
        <v>4.1196270916394298</v>
      </c>
      <c r="D32" s="245">
        <v>2.5601844175807398</v>
      </c>
      <c r="E32" s="245">
        <v>128.24903986696705</v>
      </c>
      <c r="F32" s="245">
        <v>1403.092346692003</v>
      </c>
      <c r="G32" s="245">
        <v>241.28268231324299</v>
      </c>
      <c r="H32" s="245">
        <v>24.535279992929539</v>
      </c>
    </row>
    <row r="33" spans="1:8" x14ac:dyDescent="0.25">
      <c r="A33" s="248" t="s">
        <v>512</v>
      </c>
      <c r="B33" s="245">
        <v>198086.65897924625</v>
      </c>
      <c r="C33" s="245">
        <v>3.6313603130694299</v>
      </c>
      <c r="D33" s="245">
        <v>1.7785747835824199</v>
      </c>
      <c r="E33" s="249">
        <v>128.24903986696705</v>
      </c>
      <c r="F33" s="249">
        <v>1403.092346692003</v>
      </c>
      <c r="G33" s="249">
        <v>241.28268231324299</v>
      </c>
      <c r="H33" s="249">
        <v>24.535279992929539</v>
      </c>
    </row>
    <row r="34" spans="1:8" x14ac:dyDescent="0.25">
      <c r="A34" s="248" t="s">
        <v>513</v>
      </c>
      <c r="B34" s="245">
        <v>28046.5637376296</v>
      </c>
      <c r="C34" s="245">
        <v>0.48826677857</v>
      </c>
      <c r="D34" s="245">
        <v>0.78160963399831995</v>
      </c>
      <c r="E34" s="249" t="s">
        <v>492</v>
      </c>
      <c r="F34" s="249" t="s">
        <v>492</v>
      </c>
      <c r="G34" s="249" t="s">
        <v>492</v>
      </c>
      <c r="H34" s="249" t="s">
        <v>492</v>
      </c>
    </row>
    <row r="35" spans="1:8" x14ac:dyDescent="0.25">
      <c r="A35" s="253" t="s">
        <v>514</v>
      </c>
      <c r="B35" s="245">
        <v>41114.874805169908</v>
      </c>
      <c r="C35" s="245">
        <v>11857.283753580201</v>
      </c>
      <c r="D35" s="245">
        <v>9.1870284291349996E-2</v>
      </c>
      <c r="E35" s="245">
        <v>208.89432174184356</v>
      </c>
      <c r="F35" s="245">
        <v>105.47180460606191</v>
      </c>
      <c r="G35" s="245">
        <v>355.97410702367489</v>
      </c>
      <c r="H35" s="245">
        <v>65.111291475618813</v>
      </c>
    </row>
    <row r="36" spans="1:8" x14ac:dyDescent="0.25">
      <c r="A36" s="250" t="s">
        <v>516</v>
      </c>
      <c r="B36" s="245">
        <v>4169.7141237857086</v>
      </c>
      <c r="C36" s="245">
        <v>2828.7193306107342</v>
      </c>
      <c r="D36" s="245" t="s">
        <v>492</v>
      </c>
      <c r="E36" s="245" t="s">
        <v>492</v>
      </c>
      <c r="F36" s="245" t="s">
        <v>492</v>
      </c>
      <c r="G36" s="245" t="s">
        <v>492</v>
      </c>
      <c r="H36" s="245" t="s">
        <v>492</v>
      </c>
    </row>
    <row r="37" spans="1:8" x14ac:dyDescent="0.25">
      <c r="A37" s="248" t="s">
        <v>518</v>
      </c>
      <c r="B37" s="245">
        <v>4169.7141237857086</v>
      </c>
      <c r="C37" s="245">
        <v>2828.7193306107342</v>
      </c>
      <c r="D37" s="249" t="s">
        <v>492</v>
      </c>
      <c r="E37" s="249" t="s">
        <v>492</v>
      </c>
      <c r="F37" s="249" t="s">
        <v>492</v>
      </c>
      <c r="G37" s="249" t="s">
        <v>492</v>
      </c>
      <c r="H37" s="254" t="s">
        <v>187</v>
      </c>
    </row>
    <row r="38" spans="1:8" x14ac:dyDescent="0.25">
      <c r="A38" s="248" t="s">
        <v>520</v>
      </c>
      <c r="B38" s="245" t="s">
        <v>494</v>
      </c>
      <c r="C38" s="245" t="s">
        <v>494</v>
      </c>
      <c r="D38" s="249" t="s">
        <v>492</v>
      </c>
      <c r="E38" s="249" t="s">
        <v>492</v>
      </c>
      <c r="F38" s="249" t="s">
        <v>492</v>
      </c>
      <c r="G38" s="249" t="s">
        <v>492</v>
      </c>
      <c r="H38" s="249" t="s">
        <v>492</v>
      </c>
    </row>
    <row r="39" spans="1:8" x14ac:dyDescent="0.25">
      <c r="A39" s="248" t="s">
        <v>3372</v>
      </c>
      <c r="B39" s="245" t="s">
        <v>521</v>
      </c>
      <c r="C39" s="245" t="s">
        <v>521</v>
      </c>
      <c r="D39" s="249" t="s">
        <v>492</v>
      </c>
      <c r="E39" s="245" t="s">
        <v>492</v>
      </c>
      <c r="F39" s="245" t="s">
        <v>492</v>
      </c>
      <c r="G39" s="245" t="s">
        <v>492</v>
      </c>
      <c r="H39" s="245" t="s">
        <v>492</v>
      </c>
    </row>
    <row r="40" spans="1:8" x14ac:dyDescent="0.25">
      <c r="A40" s="250" t="s">
        <v>522</v>
      </c>
      <c r="B40" s="245">
        <v>36945.160681384201</v>
      </c>
      <c r="C40" s="245">
        <v>9028.5644229694662</v>
      </c>
      <c r="D40" s="245">
        <v>9.1870284291349996E-2</v>
      </c>
      <c r="E40" s="245">
        <v>208.89432174184356</v>
      </c>
      <c r="F40" s="245">
        <v>105.47180460606191</v>
      </c>
      <c r="G40" s="245">
        <v>355.97410702367489</v>
      </c>
      <c r="H40" s="245">
        <v>65.111291475618813</v>
      </c>
    </row>
    <row r="41" spans="1:8" x14ac:dyDescent="0.25">
      <c r="A41" s="248" t="s">
        <v>523</v>
      </c>
      <c r="B41" s="245">
        <v>11998.333379274758</v>
      </c>
      <c r="C41" s="245">
        <v>1877.1194091493796</v>
      </c>
      <c r="D41" s="245">
        <v>3.5424165198090003E-2</v>
      </c>
      <c r="E41" s="249" t="s">
        <v>494</v>
      </c>
      <c r="F41" s="249" t="s">
        <v>494</v>
      </c>
      <c r="G41" s="249" t="s">
        <v>494</v>
      </c>
      <c r="H41" s="249" t="s">
        <v>494</v>
      </c>
    </row>
    <row r="42" spans="1:8" x14ac:dyDescent="0.25">
      <c r="A42" s="248" t="s">
        <v>524</v>
      </c>
      <c r="B42" s="245">
        <v>24946.827302109439</v>
      </c>
      <c r="C42" s="245">
        <v>7151.4450138200864</v>
      </c>
      <c r="D42" s="254" t="s">
        <v>187</v>
      </c>
      <c r="E42" s="254" t="s">
        <v>187</v>
      </c>
      <c r="F42" s="254" t="s">
        <v>187</v>
      </c>
      <c r="G42" s="249" t="s">
        <v>494</v>
      </c>
      <c r="H42" s="249" t="s">
        <v>494</v>
      </c>
    </row>
    <row r="43" spans="1:8" x14ac:dyDescent="0.25">
      <c r="A43" s="248" t="s">
        <v>525</v>
      </c>
      <c r="B43" s="245" t="s">
        <v>494</v>
      </c>
      <c r="C43" s="245" t="s">
        <v>494</v>
      </c>
      <c r="D43" s="245">
        <v>5.644611909326E-2</v>
      </c>
      <c r="E43" s="249" t="s">
        <v>494</v>
      </c>
      <c r="F43" s="249" t="s">
        <v>494</v>
      </c>
      <c r="G43" s="249" t="s">
        <v>494</v>
      </c>
      <c r="H43" s="249" t="s">
        <v>494</v>
      </c>
    </row>
    <row r="44" spans="1:8" x14ac:dyDescent="0.25">
      <c r="A44" s="248" t="s">
        <v>3373</v>
      </c>
      <c r="B44" s="245" t="s">
        <v>521</v>
      </c>
      <c r="C44" s="245" t="s">
        <v>521</v>
      </c>
      <c r="D44" s="245" t="s">
        <v>521</v>
      </c>
      <c r="E44" s="245">
        <v>208.89432174184356</v>
      </c>
      <c r="F44" s="245">
        <v>105.47180460606191</v>
      </c>
      <c r="G44" s="245">
        <v>355.97410702367489</v>
      </c>
      <c r="H44" s="245">
        <v>65.111291475618813</v>
      </c>
    </row>
    <row r="45" spans="1:8" x14ac:dyDescent="0.25">
      <c r="A45" s="255" t="s">
        <v>3374</v>
      </c>
      <c r="B45" s="245" t="s">
        <v>526</v>
      </c>
      <c r="C45" s="254" t="s">
        <v>187</v>
      </c>
      <c r="D45" s="254" t="s">
        <v>187</v>
      </c>
      <c r="E45" s="254" t="s">
        <v>187</v>
      </c>
      <c r="F45" s="254" t="s">
        <v>187</v>
      </c>
      <c r="G45" s="254" t="s">
        <v>187</v>
      </c>
      <c r="H45" s="254" t="s">
        <v>187</v>
      </c>
    </row>
    <row r="46" spans="1:8" x14ac:dyDescent="0.25">
      <c r="A46" s="250" t="s">
        <v>3375</v>
      </c>
      <c r="B46" s="245" t="s">
        <v>494</v>
      </c>
      <c r="C46" s="254" t="s">
        <v>187</v>
      </c>
      <c r="D46" s="254" t="s">
        <v>187</v>
      </c>
      <c r="E46" s="254" t="s">
        <v>187</v>
      </c>
      <c r="F46" s="254" t="s">
        <v>187</v>
      </c>
      <c r="G46" s="254" t="s">
        <v>187</v>
      </c>
      <c r="H46" s="254" t="s">
        <v>187</v>
      </c>
    </row>
    <row r="47" spans="1:8" x14ac:dyDescent="0.25">
      <c r="A47" s="250" t="s">
        <v>527</v>
      </c>
      <c r="B47" s="245" t="s">
        <v>494</v>
      </c>
      <c r="C47" s="254" t="s">
        <v>187</v>
      </c>
      <c r="D47" s="254" t="s">
        <v>187</v>
      </c>
      <c r="E47" s="254" t="s">
        <v>187</v>
      </c>
      <c r="F47" s="254" t="s">
        <v>187</v>
      </c>
      <c r="G47" s="254" t="s">
        <v>187</v>
      </c>
      <c r="H47" s="254" t="s">
        <v>187</v>
      </c>
    </row>
    <row r="48" spans="1:8" x14ac:dyDescent="0.25">
      <c r="A48" s="247" t="s">
        <v>528</v>
      </c>
      <c r="B48" s="245" t="s">
        <v>526</v>
      </c>
      <c r="C48" s="254" t="s">
        <v>187</v>
      </c>
      <c r="D48" s="254" t="s">
        <v>187</v>
      </c>
      <c r="E48" s="254" t="s">
        <v>187</v>
      </c>
      <c r="F48" s="254" t="s">
        <v>187</v>
      </c>
      <c r="G48" s="254" t="s">
        <v>187</v>
      </c>
      <c r="H48" s="254" t="s">
        <v>187</v>
      </c>
    </row>
    <row r="49" spans="1:8" x14ac:dyDescent="0.25">
      <c r="A49" s="255" t="s">
        <v>3376</v>
      </c>
      <c r="B49" s="254" t="s">
        <v>187</v>
      </c>
      <c r="C49" s="254" t="s">
        <v>187</v>
      </c>
      <c r="D49" s="254" t="s">
        <v>187</v>
      </c>
      <c r="E49" s="254" t="s">
        <v>187</v>
      </c>
      <c r="F49" s="254" t="s">
        <v>187</v>
      </c>
      <c r="G49" s="254" t="s">
        <v>187</v>
      </c>
      <c r="H49" s="254" t="s">
        <v>187</v>
      </c>
    </row>
    <row r="50" spans="1:8" x14ac:dyDescent="0.25">
      <c r="A50" s="247" t="s">
        <v>529</v>
      </c>
      <c r="B50" s="245">
        <v>113327.83658654301</v>
      </c>
      <c r="C50" s="245">
        <v>5.2928930187330101</v>
      </c>
      <c r="D50" s="245">
        <v>3.2441550799905401</v>
      </c>
      <c r="E50" s="245">
        <v>1699.3376784668872</v>
      </c>
      <c r="F50" s="245">
        <v>130.7216571044716</v>
      </c>
      <c r="G50" s="245">
        <v>53.656498765611978</v>
      </c>
      <c r="H50" s="245" t="s">
        <v>519</v>
      </c>
    </row>
    <row r="51" spans="1:8" x14ac:dyDescent="0.25">
      <c r="A51" s="256" t="s">
        <v>530</v>
      </c>
      <c r="B51" s="245">
        <v>60220.980376771418</v>
      </c>
      <c r="C51" s="245" t="s">
        <v>554</v>
      </c>
      <c r="D51" s="245">
        <v>1.8999282815821601</v>
      </c>
      <c r="E51" s="249">
        <v>237.49103519777046</v>
      </c>
      <c r="F51" s="249">
        <v>98.796270642272503</v>
      </c>
      <c r="G51" s="249">
        <v>14.819440596340881</v>
      </c>
      <c r="H51" s="249" t="s">
        <v>519</v>
      </c>
    </row>
    <row r="52" spans="1:8" x14ac:dyDescent="0.25">
      <c r="A52" s="256" t="s">
        <v>531</v>
      </c>
      <c r="B52" s="245">
        <v>53106.856209771599</v>
      </c>
      <c r="C52" s="245">
        <v>5.2928930187330101</v>
      </c>
      <c r="D52" s="245">
        <v>1.34422679840838</v>
      </c>
      <c r="E52" s="249">
        <v>1461.8466432691168</v>
      </c>
      <c r="F52" s="249">
        <v>31.9253864621991</v>
      </c>
      <c r="G52" s="249">
        <v>38.837058169271103</v>
      </c>
      <c r="H52" s="249" t="s">
        <v>519</v>
      </c>
    </row>
    <row r="53" spans="1:8" x14ac:dyDescent="0.25">
      <c r="A53" s="247" t="s">
        <v>532</v>
      </c>
      <c r="B53" s="245" t="s">
        <v>494</v>
      </c>
      <c r="C53" s="245" t="s">
        <v>494</v>
      </c>
      <c r="D53" s="245" t="s">
        <v>494</v>
      </c>
      <c r="E53" s="249" t="s">
        <v>494</v>
      </c>
      <c r="F53" s="249" t="s">
        <v>494</v>
      </c>
      <c r="G53" s="249" t="s">
        <v>494</v>
      </c>
      <c r="H53" s="249" t="s">
        <v>519</v>
      </c>
    </row>
    <row r="54" spans="1:8" x14ac:dyDescent="0.25">
      <c r="A54" s="257" t="s">
        <v>3377</v>
      </c>
      <c r="B54" s="245">
        <v>230699.51036740557</v>
      </c>
      <c r="C54" s="254" t="s">
        <v>187</v>
      </c>
      <c r="D54" s="254" t="s">
        <v>187</v>
      </c>
      <c r="E54" s="254" t="s">
        <v>187</v>
      </c>
      <c r="F54" s="254" t="s">
        <v>187</v>
      </c>
      <c r="G54" s="254" t="s">
        <v>187</v>
      </c>
      <c r="H54" s="254" t="s">
        <v>187</v>
      </c>
    </row>
    <row r="55" spans="1:8" x14ac:dyDescent="0.25">
      <c r="A55" s="197" t="s">
        <v>3378</v>
      </c>
      <c r="B55" s="245" t="s">
        <v>554</v>
      </c>
      <c r="C55" s="254" t="s">
        <v>187</v>
      </c>
      <c r="D55" s="254" t="s">
        <v>187</v>
      </c>
      <c r="E55" s="254" t="s">
        <v>187</v>
      </c>
      <c r="F55" s="254" t="s">
        <v>187</v>
      </c>
      <c r="G55" s="254" t="s">
        <v>187</v>
      </c>
      <c r="H55" s="254" t="s">
        <v>187</v>
      </c>
    </row>
    <row r="56" spans="1:8" x14ac:dyDescent="0.25">
      <c r="A56" s="258" t="s">
        <v>533</v>
      </c>
      <c r="B56" s="249" t="s">
        <v>492</v>
      </c>
      <c r="C56" s="254" t="s">
        <v>187</v>
      </c>
      <c r="D56" s="254" t="s">
        <v>187</v>
      </c>
      <c r="E56" s="254" t="s">
        <v>187</v>
      </c>
      <c r="F56" s="254" t="s">
        <v>187</v>
      </c>
      <c r="G56" s="254" t="s">
        <v>187</v>
      </c>
      <c r="H56" s="254" t="s">
        <v>187</v>
      </c>
    </row>
    <row r="57" spans="1:8" x14ac:dyDescent="0.25">
      <c r="A57" s="258" t="s">
        <v>534</v>
      </c>
      <c r="B57" s="249" t="s">
        <v>492</v>
      </c>
      <c r="C57" s="254" t="s">
        <v>187</v>
      </c>
      <c r="D57" s="254" t="s">
        <v>187</v>
      </c>
      <c r="E57" s="254" t="s">
        <v>187</v>
      </c>
      <c r="F57" s="254" t="s">
        <v>187</v>
      </c>
      <c r="G57" s="254" t="s">
        <v>187</v>
      </c>
      <c r="H57" s="254" t="s">
        <v>187</v>
      </c>
    </row>
    <row r="58" spans="1:8" x14ac:dyDescent="0.25">
      <c r="C58" s="3"/>
      <c r="D58" s="3"/>
    </row>
    <row r="59" spans="1:8" x14ac:dyDescent="0.25">
      <c r="A59" s="43" t="s">
        <v>3604</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x14ac:dyDescent="0.25">
      <c r="A60" s="43" t="s">
        <v>535</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x14ac:dyDescent="0.25">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x14ac:dyDescent="0.25">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x14ac:dyDescent="0.25">
      <c r="A63" s="43" t="s">
        <v>2425</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x14ac:dyDescent="0.25">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x14ac:dyDescent="0.25">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x14ac:dyDescent="0.25">
      <c r="A66" s="43" t="s">
        <v>3104</v>
      </c>
      <c r="B66" s="44">
        <f>G375</f>
        <v>13282.915919456782</v>
      </c>
      <c r="C66" s="44">
        <f t="shared" ref="C66:D66" si="7">H375</f>
        <v>5.1948184495699996E-3</v>
      </c>
      <c r="D66" s="44">
        <f t="shared" si="7"/>
        <v>1.29867598133739</v>
      </c>
      <c r="E66" s="44"/>
      <c r="F66" s="44"/>
      <c r="G66" s="44"/>
      <c r="H66" s="44"/>
    </row>
    <row r="67" spans="1:10" ht="60" x14ac:dyDescent="0.25">
      <c r="A67" s="1" t="s">
        <v>3105</v>
      </c>
      <c r="B67" s="3"/>
      <c r="C67" s="3"/>
      <c r="D67" s="3"/>
      <c r="E67" s="3"/>
      <c r="F67" s="3"/>
      <c r="G67" s="3"/>
      <c r="H67" s="3"/>
    </row>
    <row r="68" spans="1:10" ht="15.75" thickBot="1" x14ac:dyDescent="0.3">
      <c r="B68" s="74"/>
      <c r="C68" s="74"/>
      <c r="D68" s="74"/>
      <c r="E68" s="74"/>
      <c r="F68" s="74"/>
      <c r="G68" s="74"/>
      <c r="H68" s="74"/>
    </row>
    <row r="69" spans="1:10" ht="15.75" x14ac:dyDescent="0.25">
      <c r="A69" s="438" t="s">
        <v>536</v>
      </c>
      <c r="B69" s="439"/>
      <c r="C69" s="198"/>
      <c r="D69" s="198"/>
      <c r="E69" s="198"/>
      <c r="F69" s="198"/>
      <c r="G69" s="198"/>
      <c r="H69" s="198"/>
      <c r="I69" s="47"/>
      <c r="J69" s="42" t="s">
        <v>476</v>
      </c>
    </row>
    <row r="70" spans="1:10" ht="15.75" x14ac:dyDescent="0.25">
      <c r="A70" s="41" t="s">
        <v>537</v>
      </c>
      <c r="B70" s="45"/>
      <c r="C70" s="46"/>
      <c r="D70" s="46"/>
      <c r="E70" s="46"/>
      <c r="F70" s="46"/>
      <c r="G70" s="46"/>
      <c r="H70" s="46"/>
      <c r="I70" s="47"/>
      <c r="J70" s="42" t="s">
        <v>3379</v>
      </c>
    </row>
    <row r="71" spans="1:10" ht="15.75" x14ac:dyDescent="0.25">
      <c r="A71" s="41"/>
      <c r="B71" s="45"/>
      <c r="C71" s="46"/>
      <c r="D71" s="46"/>
      <c r="E71" s="46"/>
      <c r="F71" s="46"/>
      <c r="G71" s="46"/>
      <c r="H71" s="42"/>
      <c r="I71" s="47"/>
      <c r="J71" s="42" t="s">
        <v>477</v>
      </c>
    </row>
    <row r="72" spans="1:10" x14ac:dyDescent="0.25">
      <c r="A72" s="440" t="s">
        <v>478</v>
      </c>
      <c r="B72" s="443" t="s">
        <v>538</v>
      </c>
      <c r="C72" s="444"/>
      <c r="D72" s="443" t="s">
        <v>539</v>
      </c>
      <c r="E72" s="445"/>
      <c r="F72" s="446"/>
      <c r="G72" s="443" t="s">
        <v>540</v>
      </c>
      <c r="H72" s="447"/>
      <c r="I72" s="447"/>
      <c r="J72" s="444"/>
    </row>
    <row r="73" spans="1:10" x14ac:dyDescent="0.25">
      <c r="A73" s="441"/>
      <c r="B73" s="448" t="s">
        <v>541</v>
      </c>
      <c r="C73" s="449"/>
      <c r="D73" s="452" t="s">
        <v>542</v>
      </c>
      <c r="E73" s="448" t="s">
        <v>480</v>
      </c>
      <c r="F73" s="449" t="s">
        <v>481</v>
      </c>
      <c r="G73" s="452" t="s">
        <v>543</v>
      </c>
      <c r="H73" s="452" t="s">
        <v>480</v>
      </c>
      <c r="I73" s="452" t="s">
        <v>481</v>
      </c>
      <c r="J73" s="239" t="s">
        <v>479</v>
      </c>
    </row>
    <row r="74" spans="1:10" x14ac:dyDescent="0.25">
      <c r="A74" s="441"/>
      <c r="B74" s="450"/>
      <c r="C74" s="451"/>
      <c r="D74" s="453"/>
      <c r="E74" s="450"/>
      <c r="F74" s="451"/>
      <c r="G74" s="454"/>
      <c r="H74" s="453"/>
      <c r="I74" s="453"/>
      <c r="J74" s="239" t="s">
        <v>544</v>
      </c>
    </row>
    <row r="75" spans="1:10" ht="15.75" thickBot="1" x14ac:dyDescent="0.3">
      <c r="A75" s="442"/>
      <c r="B75" s="242" t="s">
        <v>545</v>
      </c>
      <c r="C75" s="48" t="s">
        <v>546</v>
      </c>
      <c r="D75" s="48" t="s">
        <v>547</v>
      </c>
      <c r="E75" s="431" t="s">
        <v>548</v>
      </c>
      <c r="F75" s="432"/>
      <c r="G75" s="431" t="s">
        <v>486</v>
      </c>
      <c r="H75" s="429"/>
      <c r="I75" s="429"/>
      <c r="J75" s="430"/>
    </row>
    <row r="76" spans="1:10" ht="15.75" thickTop="1" x14ac:dyDescent="0.25">
      <c r="A76" s="49" t="s">
        <v>549</v>
      </c>
      <c r="B76" s="295">
        <v>91119552.110468924</v>
      </c>
      <c r="C76" s="295" t="s">
        <v>550</v>
      </c>
      <c r="D76" s="296" t="s">
        <v>187</v>
      </c>
      <c r="E76" s="296" t="s">
        <v>187</v>
      </c>
      <c r="F76" s="296" t="s">
        <v>187</v>
      </c>
      <c r="G76" s="295">
        <v>5894246.3300794624</v>
      </c>
      <c r="H76" s="295">
        <v>474.07141405218891</v>
      </c>
      <c r="I76" s="295">
        <v>255.32625983564566</v>
      </c>
      <c r="J76" s="295" t="s">
        <v>554</v>
      </c>
    </row>
    <row r="77" spans="1:10" x14ac:dyDescent="0.25">
      <c r="A77" s="259" t="s">
        <v>551</v>
      </c>
      <c r="B77" s="295">
        <v>39518350.449221194</v>
      </c>
      <c r="C77" s="295" t="s">
        <v>550</v>
      </c>
      <c r="D77" s="295">
        <v>62.818550609275022</v>
      </c>
      <c r="E77" s="295">
        <v>4.71081601067928</v>
      </c>
      <c r="F77" s="295">
        <v>3.6043774931421502</v>
      </c>
      <c r="G77" s="295">
        <v>2482485.4976894674</v>
      </c>
      <c r="H77" s="295">
        <v>186.16367801182585</v>
      </c>
      <c r="I77" s="295">
        <v>142.439052925277</v>
      </c>
      <c r="J77" s="295" t="s">
        <v>492</v>
      </c>
    </row>
    <row r="78" spans="1:10" x14ac:dyDescent="0.25">
      <c r="A78" s="259" t="s">
        <v>552</v>
      </c>
      <c r="B78" s="295">
        <v>23547856.46013758</v>
      </c>
      <c r="C78" s="295" t="s">
        <v>550</v>
      </c>
      <c r="D78" s="295">
        <v>90.390222007608685</v>
      </c>
      <c r="E78" s="295">
        <v>1.3293847084140999</v>
      </c>
      <c r="F78" s="295">
        <v>4.0838943275543604</v>
      </c>
      <c r="G78" s="295">
        <v>2128495.9732351382</v>
      </c>
      <c r="H78" s="295">
        <v>31.304160294037182</v>
      </c>
      <c r="I78" s="295">
        <v>96.166957423620104</v>
      </c>
      <c r="J78" s="295" t="s">
        <v>492</v>
      </c>
    </row>
    <row r="79" spans="1:10" x14ac:dyDescent="0.25">
      <c r="A79" s="259" t="s">
        <v>553</v>
      </c>
      <c r="B79" s="295">
        <v>25079732.293968797</v>
      </c>
      <c r="C79" s="295" t="s">
        <v>550</v>
      </c>
      <c r="D79" s="295">
        <v>50.61939699547608</v>
      </c>
      <c r="E79" s="295">
        <v>2.9025747542863098</v>
      </c>
      <c r="F79" s="295">
        <v>0.31864834210840998</v>
      </c>
      <c r="G79" s="295">
        <v>1269520.9255286683</v>
      </c>
      <c r="H79" s="295">
        <v>72.795797800732927</v>
      </c>
      <c r="I79" s="295">
        <v>7.9916151159959297</v>
      </c>
      <c r="J79" s="295" t="s">
        <v>492</v>
      </c>
    </row>
    <row r="80" spans="1:10" x14ac:dyDescent="0.25">
      <c r="A80" s="259" t="s">
        <v>3216</v>
      </c>
      <c r="B80" s="295">
        <v>353451.33084586024</v>
      </c>
      <c r="C80" s="295" t="s">
        <v>550</v>
      </c>
      <c r="D80" s="295">
        <v>38.884939528440349</v>
      </c>
      <c r="E80" s="295">
        <v>1.469740809049E-2</v>
      </c>
      <c r="F80" s="295">
        <v>3.6742710183873699</v>
      </c>
      <c r="G80" s="295">
        <v>13743.93362618804</v>
      </c>
      <c r="H80" s="295">
        <v>5.1948184495699996E-3</v>
      </c>
      <c r="I80" s="295">
        <v>1.29867598133739</v>
      </c>
      <c r="J80" s="295" t="s">
        <v>554</v>
      </c>
    </row>
    <row r="81" spans="1:10" x14ac:dyDescent="0.25">
      <c r="A81" s="259" t="s">
        <v>3217</v>
      </c>
      <c r="B81" s="295" t="s">
        <v>521</v>
      </c>
      <c r="C81" s="295" t="s">
        <v>550</v>
      </c>
      <c r="D81" s="295" t="s">
        <v>521</v>
      </c>
      <c r="E81" s="295" t="s">
        <v>521</v>
      </c>
      <c r="F81" s="295" t="s">
        <v>521</v>
      </c>
      <c r="G81" s="295" t="s">
        <v>521</v>
      </c>
      <c r="H81" s="295" t="s">
        <v>521</v>
      </c>
      <c r="I81" s="295" t="s">
        <v>521</v>
      </c>
      <c r="J81" s="295" t="s">
        <v>521</v>
      </c>
    </row>
    <row r="82" spans="1:10" x14ac:dyDescent="0.25">
      <c r="A82" s="259" t="s">
        <v>3218</v>
      </c>
      <c r="B82" s="295">
        <v>2620161.5762954974</v>
      </c>
      <c r="C82" s="295" t="s">
        <v>550</v>
      </c>
      <c r="D82" s="295">
        <v>88.047818292785962</v>
      </c>
      <c r="E82" s="295">
        <v>70.149331548862634</v>
      </c>
      <c r="F82" s="295">
        <v>2.8356871028999802</v>
      </c>
      <c r="G82" s="296" t="s">
        <v>187</v>
      </c>
      <c r="H82" s="295">
        <v>183.80258312714338</v>
      </c>
      <c r="I82" s="295">
        <v>7.4299583894152299</v>
      </c>
      <c r="J82" s="295" t="s">
        <v>492</v>
      </c>
    </row>
    <row r="83" spans="1:10" x14ac:dyDescent="0.25">
      <c r="A83" s="260" t="s">
        <v>555</v>
      </c>
      <c r="B83" s="295">
        <v>32351773.409563068</v>
      </c>
      <c r="C83" s="295" t="s">
        <v>550</v>
      </c>
      <c r="D83" s="296" t="s">
        <v>187</v>
      </c>
      <c r="E83" s="296" t="s">
        <v>187</v>
      </c>
      <c r="F83" s="296" t="s">
        <v>187</v>
      </c>
      <c r="G83" s="295">
        <v>2540094.5307982946</v>
      </c>
      <c r="H83" s="295">
        <v>37.656050059714502</v>
      </c>
      <c r="I83" s="295">
        <v>101.32241952488565</v>
      </c>
      <c r="J83" s="295" t="s">
        <v>554</v>
      </c>
    </row>
    <row r="84" spans="1:10" x14ac:dyDescent="0.25">
      <c r="A84" s="261" t="s">
        <v>551</v>
      </c>
      <c r="B84" s="295">
        <v>1343810.0384583769</v>
      </c>
      <c r="C84" s="295" t="s">
        <v>550</v>
      </c>
      <c r="D84" s="295">
        <v>75.928141051021797</v>
      </c>
      <c r="E84" s="295">
        <v>0.76379847184557004</v>
      </c>
      <c r="F84" s="295">
        <v>0.35425092693756</v>
      </c>
      <c r="G84" s="295">
        <v>102032.99814584665</v>
      </c>
      <c r="H84" s="295">
        <v>1.02640005382524</v>
      </c>
      <c r="I84" s="295">
        <v>0.47604595175188003</v>
      </c>
      <c r="J84" s="295" t="s">
        <v>492</v>
      </c>
    </row>
    <row r="85" spans="1:10" x14ac:dyDescent="0.25">
      <c r="A85" s="261" t="s">
        <v>552</v>
      </c>
      <c r="B85" s="295">
        <v>21964918.19043801</v>
      </c>
      <c r="C85" s="295" t="s">
        <v>550</v>
      </c>
      <c r="D85" s="295">
        <v>90.62078968100333</v>
      </c>
      <c r="E85" s="295">
        <v>0.73257570335638</v>
      </c>
      <c r="F85" s="295">
        <v>4.2890443345528002</v>
      </c>
      <c r="G85" s="295">
        <v>1990478.2316961272</v>
      </c>
      <c r="H85" s="295">
        <v>16.09096539252544</v>
      </c>
      <c r="I85" s="295">
        <v>94.208507923613965</v>
      </c>
      <c r="J85" s="295" t="s">
        <v>492</v>
      </c>
    </row>
    <row r="86" spans="1:10" x14ac:dyDescent="0.25">
      <c r="A86" s="261" t="s">
        <v>553</v>
      </c>
      <c r="B86" s="295">
        <v>8795000.2471165303</v>
      </c>
      <c r="C86" s="295" t="s">
        <v>550</v>
      </c>
      <c r="D86" s="295">
        <v>50.838234302060421</v>
      </c>
      <c r="E86" s="295">
        <v>2.3338941529224702</v>
      </c>
      <c r="F86" s="295">
        <v>0.75335764658167004</v>
      </c>
      <c r="G86" s="295">
        <v>447122.28324958944</v>
      </c>
      <c r="H86" s="295">
        <v>20.526599651696909</v>
      </c>
      <c r="I86" s="295">
        <v>6.6257806878528998</v>
      </c>
      <c r="J86" s="295" t="s">
        <v>492</v>
      </c>
    </row>
    <row r="87" spans="1:10" x14ac:dyDescent="0.25">
      <c r="A87" s="261" t="s">
        <v>3216</v>
      </c>
      <c r="B87" s="295">
        <v>52888.087323471489</v>
      </c>
      <c r="C87" s="295" t="s">
        <v>550</v>
      </c>
      <c r="D87" s="295">
        <v>8.7168534553273496</v>
      </c>
      <c r="E87" s="295" t="s">
        <v>3110</v>
      </c>
      <c r="F87" s="295" t="s">
        <v>3110</v>
      </c>
      <c r="G87" s="295">
        <v>461.01770673125719</v>
      </c>
      <c r="H87" s="295" t="s">
        <v>3110</v>
      </c>
      <c r="I87" s="295" t="s">
        <v>3110</v>
      </c>
      <c r="J87" s="295" t="s">
        <v>554</v>
      </c>
    </row>
    <row r="88" spans="1:10" x14ac:dyDescent="0.25">
      <c r="A88" s="261" t="s">
        <v>3217</v>
      </c>
      <c r="B88" s="295" t="s">
        <v>521</v>
      </c>
      <c r="C88" s="295" t="s">
        <v>550</v>
      </c>
      <c r="D88" s="295" t="s">
        <v>521</v>
      </c>
      <c r="E88" s="295" t="s">
        <v>521</v>
      </c>
      <c r="F88" s="295" t="s">
        <v>521</v>
      </c>
      <c r="G88" s="295" t="s">
        <v>521</v>
      </c>
      <c r="H88" s="295" t="s">
        <v>521</v>
      </c>
      <c r="I88" s="295" t="s">
        <v>521</v>
      </c>
      <c r="J88" s="295" t="s">
        <v>521</v>
      </c>
    </row>
    <row r="89" spans="1:10" x14ac:dyDescent="0.25">
      <c r="A89" s="261" t="s">
        <v>3218</v>
      </c>
      <c r="B89" s="295">
        <v>195156.84622667928</v>
      </c>
      <c r="C89" s="295" t="s">
        <v>550</v>
      </c>
      <c r="D89" s="295">
        <v>97.735736802039924</v>
      </c>
      <c r="E89" s="295">
        <v>6.192435418265E-2</v>
      </c>
      <c r="F89" s="295">
        <v>6.192435418265E-2</v>
      </c>
      <c r="G89" s="295">
        <v>19073.798157926904</v>
      </c>
      <c r="H89" s="295">
        <v>1.2084961666909999E-2</v>
      </c>
      <c r="I89" s="295">
        <v>1.2084961666909999E-2</v>
      </c>
      <c r="J89" s="295" t="s">
        <v>492</v>
      </c>
    </row>
    <row r="90" spans="1:10" x14ac:dyDescent="0.25">
      <c r="A90" s="262" t="s">
        <v>3219</v>
      </c>
      <c r="B90" s="295">
        <v>29762022.261531696</v>
      </c>
      <c r="C90" s="295" t="s">
        <v>550</v>
      </c>
      <c r="D90" s="296" t="s">
        <v>187</v>
      </c>
      <c r="E90" s="296" t="s">
        <v>187</v>
      </c>
      <c r="F90" s="296" t="s">
        <v>187</v>
      </c>
      <c r="G90" s="295">
        <v>2400057.4856406469</v>
      </c>
      <c r="H90" s="295">
        <v>34.823479419570468</v>
      </c>
      <c r="I90" s="295">
        <v>100.86538569159121</v>
      </c>
      <c r="J90" s="295" t="s">
        <v>554</v>
      </c>
    </row>
    <row r="91" spans="1:10" x14ac:dyDescent="0.25">
      <c r="A91" s="261" t="s">
        <v>551</v>
      </c>
      <c r="B91" s="295">
        <v>1289345.7754762077</v>
      </c>
      <c r="C91" s="295" t="s">
        <v>550</v>
      </c>
      <c r="D91" s="295">
        <v>75.981710695644367</v>
      </c>
      <c r="E91" s="295">
        <v>0.66331306705496995</v>
      </c>
      <c r="F91" s="295">
        <v>0.25283307148143003</v>
      </c>
      <c r="G91" s="295">
        <v>97966.697698884454</v>
      </c>
      <c r="H91" s="295">
        <v>0.85523990082548995</v>
      </c>
      <c r="I91" s="295">
        <v>0.32598925261525002</v>
      </c>
      <c r="J91" s="295" t="s">
        <v>492</v>
      </c>
    </row>
    <row r="92" spans="1:10" x14ac:dyDescent="0.25">
      <c r="A92" s="261" t="s">
        <v>552</v>
      </c>
      <c r="B92" s="295">
        <v>21878947.484241422</v>
      </c>
      <c r="C92" s="295" t="s">
        <v>550</v>
      </c>
      <c r="D92" s="295">
        <v>90.624623010701626</v>
      </c>
      <c r="E92" s="295">
        <v>0.69812515865578995</v>
      </c>
      <c r="F92" s="295">
        <v>4.3002982540659396</v>
      </c>
      <c r="G92" s="295">
        <v>1982771.3676303178</v>
      </c>
      <c r="H92" s="295">
        <v>15.27424368365784</v>
      </c>
      <c r="I92" s="295">
        <v>94.085999667283815</v>
      </c>
      <c r="J92" s="295" t="s">
        <v>492</v>
      </c>
    </row>
    <row r="93" spans="1:10" x14ac:dyDescent="0.25">
      <c r="A93" s="261" t="s">
        <v>553</v>
      </c>
      <c r="B93" s="295">
        <v>6345684.0682639154</v>
      </c>
      <c r="C93" s="295" t="s">
        <v>550</v>
      </c>
      <c r="D93" s="295">
        <v>50.248073994006518</v>
      </c>
      <c r="E93" s="295">
        <v>2.9440341927598199</v>
      </c>
      <c r="F93" s="295">
        <v>1.01506972939916</v>
      </c>
      <c r="G93" s="295">
        <v>318858.40260471357</v>
      </c>
      <c r="H93" s="295">
        <v>18.681910873420229</v>
      </c>
      <c r="I93" s="295">
        <v>6.4413118100252298</v>
      </c>
      <c r="J93" s="295" t="s">
        <v>492</v>
      </c>
    </row>
    <row r="94" spans="1:10" x14ac:dyDescent="0.25">
      <c r="A94" s="261" t="s">
        <v>3216</v>
      </c>
      <c r="B94" s="295">
        <v>52888.087323471489</v>
      </c>
      <c r="C94" s="295" t="s">
        <v>550</v>
      </c>
      <c r="D94" s="295">
        <v>8.7168534553273496</v>
      </c>
      <c r="E94" s="295" t="s">
        <v>526</v>
      </c>
      <c r="F94" s="295" t="s">
        <v>526</v>
      </c>
      <c r="G94" s="295">
        <v>461.01770673125719</v>
      </c>
      <c r="H94" s="295" t="s">
        <v>526</v>
      </c>
      <c r="I94" s="295" t="s">
        <v>526</v>
      </c>
      <c r="J94" s="295" t="s">
        <v>492</v>
      </c>
    </row>
    <row r="95" spans="1:10" x14ac:dyDescent="0.25">
      <c r="A95" s="261" t="s">
        <v>3217</v>
      </c>
      <c r="B95" s="295" t="s">
        <v>521</v>
      </c>
      <c r="C95" s="295" t="s">
        <v>550</v>
      </c>
      <c r="D95" s="295" t="s">
        <v>521</v>
      </c>
      <c r="E95" s="295" t="s">
        <v>521</v>
      </c>
      <c r="F95" s="295" t="s">
        <v>521</v>
      </c>
      <c r="G95" s="295" t="s">
        <v>521</v>
      </c>
      <c r="H95" s="295" t="s">
        <v>521</v>
      </c>
      <c r="I95" s="295" t="s">
        <v>521</v>
      </c>
      <c r="J95" s="295" t="s">
        <v>521</v>
      </c>
    </row>
    <row r="96" spans="1:10" x14ac:dyDescent="0.25">
      <c r="A96" s="261" t="s">
        <v>3218</v>
      </c>
      <c r="B96" s="295">
        <v>195156.84622667928</v>
      </c>
      <c r="C96" s="295" t="s">
        <v>550</v>
      </c>
      <c r="D96" s="295">
        <v>97.735736802039924</v>
      </c>
      <c r="E96" s="295">
        <v>6.192435418265E-2</v>
      </c>
      <c r="F96" s="295">
        <v>6.192435418265E-2</v>
      </c>
      <c r="G96" s="295">
        <v>19073.798157926904</v>
      </c>
      <c r="H96" s="295">
        <v>1.2084961666909999E-2</v>
      </c>
      <c r="I96" s="295">
        <v>1.2084961666909999E-2</v>
      </c>
      <c r="J96" s="295" t="s">
        <v>492</v>
      </c>
    </row>
    <row r="97" spans="1:10" x14ac:dyDescent="0.25">
      <c r="A97" s="263" t="s">
        <v>556</v>
      </c>
      <c r="B97" s="295">
        <v>29762022.261531696</v>
      </c>
      <c r="C97" s="295" t="s">
        <v>550</v>
      </c>
      <c r="D97" s="296" t="s">
        <v>187</v>
      </c>
      <c r="E97" s="296" t="s">
        <v>187</v>
      </c>
      <c r="F97" s="296" t="s">
        <v>187</v>
      </c>
      <c r="G97" s="295">
        <v>2400057.4856406469</v>
      </c>
      <c r="H97" s="295">
        <v>34.823479419570468</v>
      </c>
      <c r="I97" s="295">
        <v>100.86538569159121</v>
      </c>
      <c r="J97" s="295" t="s">
        <v>554</v>
      </c>
    </row>
    <row r="98" spans="1:10" x14ac:dyDescent="0.25">
      <c r="A98" s="264" t="s">
        <v>557</v>
      </c>
      <c r="B98" s="297">
        <v>1289345.7754762077</v>
      </c>
      <c r="C98" s="295" t="s">
        <v>550</v>
      </c>
      <c r="D98" s="295">
        <v>75.981710695644367</v>
      </c>
      <c r="E98" s="295">
        <v>0.66331306705496995</v>
      </c>
      <c r="F98" s="295">
        <v>0.25283307148143003</v>
      </c>
      <c r="G98" s="297">
        <v>97966.697698884454</v>
      </c>
      <c r="H98" s="297">
        <v>0.85523990082548995</v>
      </c>
      <c r="I98" s="297">
        <v>0.32598925261525002</v>
      </c>
      <c r="J98" s="297" t="s">
        <v>492</v>
      </c>
    </row>
    <row r="99" spans="1:10" x14ac:dyDescent="0.25">
      <c r="A99" s="264" t="s">
        <v>558</v>
      </c>
      <c r="B99" s="297">
        <v>21878947.484241422</v>
      </c>
      <c r="C99" s="295" t="s">
        <v>550</v>
      </c>
      <c r="D99" s="295">
        <v>90.624623010701626</v>
      </c>
      <c r="E99" s="295">
        <v>0.69812515865578995</v>
      </c>
      <c r="F99" s="295">
        <v>4.3002982540659396</v>
      </c>
      <c r="G99" s="297">
        <v>1982771.3676303178</v>
      </c>
      <c r="H99" s="297">
        <v>15.27424368365784</v>
      </c>
      <c r="I99" s="297">
        <v>94.085999667283815</v>
      </c>
      <c r="J99" s="297" t="s">
        <v>492</v>
      </c>
    </row>
    <row r="100" spans="1:10" x14ac:dyDescent="0.25">
      <c r="A100" s="264" t="s">
        <v>559</v>
      </c>
      <c r="B100" s="297">
        <v>6345684.0682639154</v>
      </c>
      <c r="C100" s="295" t="s">
        <v>550</v>
      </c>
      <c r="D100" s="295">
        <v>50.248073994006518</v>
      </c>
      <c r="E100" s="295">
        <v>2.9440341927598199</v>
      </c>
      <c r="F100" s="295">
        <v>1.01506972939916</v>
      </c>
      <c r="G100" s="297">
        <v>318858.40260471357</v>
      </c>
      <c r="H100" s="297">
        <v>18.681910873420229</v>
      </c>
      <c r="I100" s="297">
        <v>6.4413118100252298</v>
      </c>
      <c r="J100" s="297" t="s">
        <v>492</v>
      </c>
    </row>
    <row r="101" spans="1:10" x14ac:dyDescent="0.25">
      <c r="A101" s="264" t="s">
        <v>560</v>
      </c>
      <c r="B101" s="297">
        <v>52888.087323471489</v>
      </c>
      <c r="C101" s="295" t="s">
        <v>550</v>
      </c>
      <c r="D101" s="295">
        <v>8.7168534553273496</v>
      </c>
      <c r="E101" s="295" t="s">
        <v>492</v>
      </c>
      <c r="F101" s="295" t="s">
        <v>492</v>
      </c>
      <c r="G101" s="297">
        <v>461.01770673125719</v>
      </c>
      <c r="H101" s="297" t="s">
        <v>492</v>
      </c>
      <c r="I101" s="297" t="s">
        <v>492</v>
      </c>
      <c r="J101" s="297" t="s">
        <v>492</v>
      </c>
    </row>
    <row r="102" spans="1:10" x14ac:dyDescent="0.25">
      <c r="A102" s="264" t="s">
        <v>561</v>
      </c>
      <c r="B102" s="297" t="s">
        <v>521</v>
      </c>
      <c r="C102" s="295" t="s">
        <v>550</v>
      </c>
      <c r="D102" s="295" t="s">
        <v>521</v>
      </c>
      <c r="E102" s="295" t="s">
        <v>521</v>
      </c>
      <c r="F102" s="295" t="s">
        <v>521</v>
      </c>
      <c r="G102" s="297" t="s">
        <v>521</v>
      </c>
      <c r="H102" s="297" t="s">
        <v>521</v>
      </c>
      <c r="I102" s="297" t="s">
        <v>521</v>
      </c>
      <c r="J102" s="297" t="s">
        <v>521</v>
      </c>
    </row>
    <row r="103" spans="1:10" x14ac:dyDescent="0.25">
      <c r="A103" s="264" t="s">
        <v>92</v>
      </c>
      <c r="B103" s="297">
        <v>195156.84622667928</v>
      </c>
      <c r="C103" s="295" t="s">
        <v>550</v>
      </c>
      <c r="D103" s="295">
        <v>97.735736802039924</v>
      </c>
      <c r="E103" s="295">
        <v>6.192435418265E-2</v>
      </c>
      <c r="F103" s="295">
        <v>6.192435418265E-2</v>
      </c>
      <c r="G103" s="297">
        <v>19073.798157926904</v>
      </c>
      <c r="H103" s="297">
        <v>1.2084961666909999E-2</v>
      </c>
      <c r="I103" s="297">
        <v>1.2084961666909999E-2</v>
      </c>
      <c r="J103" s="297" t="s">
        <v>492</v>
      </c>
    </row>
    <row r="104" spans="1:10" x14ac:dyDescent="0.25">
      <c r="A104" s="263" t="s">
        <v>562</v>
      </c>
      <c r="B104" s="295" t="s">
        <v>3111</v>
      </c>
      <c r="C104" s="295" t="s">
        <v>550</v>
      </c>
      <c r="D104" s="296" t="s">
        <v>187</v>
      </c>
      <c r="E104" s="296" t="s">
        <v>187</v>
      </c>
      <c r="F104" s="296" t="s">
        <v>187</v>
      </c>
      <c r="G104" s="295" t="s">
        <v>3111</v>
      </c>
      <c r="H104" s="295" t="s">
        <v>566</v>
      </c>
      <c r="I104" s="295" t="s">
        <v>566</v>
      </c>
      <c r="J104" s="295" t="s">
        <v>554</v>
      </c>
    </row>
    <row r="105" spans="1:10" x14ac:dyDescent="0.25">
      <c r="A105" s="264" t="s">
        <v>557</v>
      </c>
      <c r="B105" s="297" t="s">
        <v>494</v>
      </c>
      <c r="C105" s="295" t="s">
        <v>550</v>
      </c>
      <c r="D105" s="295" t="s">
        <v>526</v>
      </c>
      <c r="E105" s="295" t="s">
        <v>494</v>
      </c>
      <c r="F105" s="295" t="s">
        <v>494</v>
      </c>
      <c r="G105" s="297" t="s">
        <v>494</v>
      </c>
      <c r="H105" s="297" t="s">
        <v>494</v>
      </c>
      <c r="I105" s="297" t="s">
        <v>494</v>
      </c>
      <c r="J105" s="297" t="s">
        <v>492</v>
      </c>
    </row>
    <row r="106" spans="1:10" x14ac:dyDescent="0.25">
      <c r="A106" s="264" t="s">
        <v>558</v>
      </c>
      <c r="B106" s="297" t="s">
        <v>494</v>
      </c>
      <c r="C106" s="295" t="s">
        <v>550</v>
      </c>
      <c r="D106" s="295" t="s">
        <v>526</v>
      </c>
      <c r="E106" s="295" t="s">
        <v>494</v>
      </c>
      <c r="F106" s="295" t="s">
        <v>494</v>
      </c>
      <c r="G106" s="297" t="s">
        <v>494</v>
      </c>
      <c r="H106" s="297" t="s">
        <v>494</v>
      </c>
      <c r="I106" s="297" t="s">
        <v>494</v>
      </c>
      <c r="J106" s="297" t="s">
        <v>492</v>
      </c>
    </row>
    <row r="107" spans="1:10" x14ac:dyDescent="0.25">
      <c r="A107" s="264" t="s">
        <v>559</v>
      </c>
      <c r="B107" s="297" t="s">
        <v>494</v>
      </c>
      <c r="C107" s="295" t="s">
        <v>550</v>
      </c>
      <c r="D107" s="295" t="s">
        <v>526</v>
      </c>
      <c r="E107" s="295" t="s">
        <v>494</v>
      </c>
      <c r="F107" s="295" t="s">
        <v>494</v>
      </c>
      <c r="G107" s="297" t="s">
        <v>494</v>
      </c>
      <c r="H107" s="297" t="s">
        <v>494</v>
      </c>
      <c r="I107" s="297" t="s">
        <v>494</v>
      </c>
      <c r="J107" s="297" t="s">
        <v>492</v>
      </c>
    </row>
    <row r="108" spans="1:10" x14ac:dyDescent="0.25">
      <c r="A108" s="264" t="s">
        <v>560</v>
      </c>
      <c r="B108" s="297" t="s">
        <v>494</v>
      </c>
      <c r="C108" s="295" t="s">
        <v>550</v>
      </c>
      <c r="D108" s="295" t="s">
        <v>526</v>
      </c>
      <c r="E108" s="295" t="s">
        <v>494</v>
      </c>
      <c r="F108" s="295" t="s">
        <v>494</v>
      </c>
      <c r="G108" s="297" t="s">
        <v>494</v>
      </c>
      <c r="H108" s="297" t="s">
        <v>494</v>
      </c>
      <c r="I108" s="297" t="s">
        <v>494</v>
      </c>
      <c r="J108" s="297" t="s">
        <v>492</v>
      </c>
    </row>
    <row r="109" spans="1:10" x14ac:dyDescent="0.25">
      <c r="A109" s="264" t="s">
        <v>561</v>
      </c>
      <c r="B109" s="297" t="s">
        <v>521</v>
      </c>
      <c r="C109" s="295" t="s">
        <v>550</v>
      </c>
      <c r="D109" s="295" t="s">
        <v>521</v>
      </c>
      <c r="E109" s="295" t="s">
        <v>521</v>
      </c>
      <c r="F109" s="295" t="s">
        <v>521</v>
      </c>
      <c r="G109" s="297" t="s">
        <v>521</v>
      </c>
      <c r="H109" s="297" t="s">
        <v>521</v>
      </c>
      <c r="I109" s="297" t="s">
        <v>521</v>
      </c>
      <c r="J109" s="297" t="s">
        <v>521</v>
      </c>
    </row>
    <row r="110" spans="1:10" x14ac:dyDescent="0.25">
      <c r="A110" s="264" t="s">
        <v>92</v>
      </c>
      <c r="B110" s="297" t="s">
        <v>494</v>
      </c>
      <c r="C110" s="295" t="s">
        <v>550</v>
      </c>
      <c r="D110" s="295" t="s">
        <v>526</v>
      </c>
      <c r="E110" s="295" t="s">
        <v>494</v>
      </c>
      <c r="F110" s="295" t="s">
        <v>494</v>
      </c>
      <c r="G110" s="297" t="s">
        <v>494</v>
      </c>
      <c r="H110" s="297" t="s">
        <v>494</v>
      </c>
      <c r="I110" s="297" t="s">
        <v>494</v>
      </c>
      <c r="J110" s="297" t="s">
        <v>492</v>
      </c>
    </row>
    <row r="111" spans="1:10" x14ac:dyDescent="0.25">
      <c r="A111" s="263" t="s">
        <v>563</v>
      </c>
      <c r="B111" s="295" t="s">
        <v>3111</v>
      </c>
      <c r="C111" s="295" t="s">
        <v>550</v>
      </c>
      <c r="D111" s="296" t="s">
        <v>187</v>
      </c>
      <c r="E111" s="296" t="s">
        <v>187</v>
      </c>
      <c r="F111" s="296" t="s">
        <v>187</v>
      </c>
      <c r="G111" s="295" t="s">
        <v>566</v>
      </c>
      <c r="H111" s="295" t="s">
        <v>3111</v>
      </c>
      <c r="I111" s="295" t="s">
        <v>566</v>
      </c>
      <c r="J111" s="295" t="s">
        <v>554</v>
      </c>
    </row>
    <row r="112" spans="1:10" x14ac:dyDescent="0.25">
      <c r="A112" s="264" t="s">
        <v>557</v>
      </c>
      <c r="B112" s="297" t="s">
        <v>494</v>
      </c>
      <c r="C112" s="295" t="s">
        <v>550</v>
      </c>
      <c r="D112" s="295" t="s">
        <v>526</v>
      </c>
      <c r="E112" s="295" t="s">
        <v>494</v>
      </c>
      <c r="F112" s="295" t="s">
        <v>494</v>
      </c>
      <c r="G112" s="297" t="s">
        <v>494</v>
      </c>
      <c r="H112" s="297" t="s">
        <v>494</v>
      </c>
      <c r="I112" s="297" t="s">
        <v>494</v>
      </c>
      <c r="J112" s="297" t="s">
        <v>492</v>
      </c>
    </row>
    <row r="113" spans="1:10" x14ac:dyDescent="0.25">
      <c r="A113" s="264" t="s">
        <v>558</v>
      </c>
      <c r="B113" s="297" t="s">
        <v>494</v>
      </c>
      <c r="C113" s="295" t="s">
        <v>550</v>
      </c>
      <c r="D113" s="295" t="s">
        <v>526</v>
      </c>
      <c r="E113" s="295" t="s">
        <v>494</v>
      </c>
      <c r="F113" s="295" t="s">
        <v>494</v>
      </c>
      <c r="G113" s="297" t="s">
        <v>494</v>
      </c>
      <c r="H113" s="297" t="s">
        <v>494</v>
      </c>
      <c r="I113" s="297" t="s">
        <v>494</v>
      </c>
      <c r="J113" s="297" t="s">
        <v>492</v>
      </c>
    </row>
    <row r="114" spans="1:10" x14ac:dyDescent="0.25">
      <c r="A114" s="264" t="s">
        <v>559</v>
      </c>
      <c r="B114" s="297" t="s">
        <v>494</v>
      </c>
      <c r="C114" s="295" t="s">
        <v>550</v>
      </c>
      <c r="D114" s="295" t="s">
        <v>526</v>
      </c>
      <c r="E114" s="295" t="s">
        <v>494</v>
      </c>
      <c r="F114" s="295" t="s">
        <v>494</v>
      </c>
      <c r="G114" s="297" t="s">
        <v>494</v>
      </c>
      <c r="H114" s="297" t="s">
        <v>494</v>
      </c>
      <c r="I114" s="297" t="s">
        <v>494</v>
      </c>
      <c r="J114" s="297" t="s">
        <v>492</v>
      </c>
    </row>
    <row r="115" spans="1:10" x14ac:dyDescent="0.25">
      <c r="A115" s="264" t="s">
        <v>560</v>
      </c>
      <c r="B115" s="297" t="s">
        <v>494</v>
      </c>
      <c r="C115" s="295" t="s">
        <v>550</v>
      </c>
      <c r="D115" s="295" t="s">
        <v>526</v>
      </c>
      <c r="E115" s="295" t="s">
        <v>494</v>
      </c>
      <c r="F115" s="295" t="s">
        <v>494</v>
      </c>
      <c r="G115" s="297" t="s">
        <v>494</v>
      </c>
      <c r="H115" s="297" t="s">
        <v>494</v>
      </c>
      <c r="I115" s="297" t="s">
        <v>494</v>
      </c>
      <c r="J115" s="297" t="s">
        <v>492</v>
      </c>
    </row>
    <row r="116" spans="1:10" x14ac:dyDescent="0.25">
      <c r="A116" s="264" t="s">
        <v>561</v>
      </c>
      <c r="B116" s="297" t="s">
        <v>521</v>
      </c>
      <c r="C116" s="295" t="s">
        <v>550</v>
      </c>
      <c r="D116" s="295" t="s">
        <v>521</v>
      </c>
      <c r="E116" s="295" t="s">
        <v>521</v>
      </c>
      <c r="F116" s="295" t="s">
        <v>521</v>
      </c>
      <c r="G116" s="297" t="s">
        <v>521</v>
      </c>
      <c r="H116" s="297" t="s">
        <v>521</v>
      </c>
      <c r="I116" s="297" t="s">
        <v>521</v>
      </c>
      <c r="J116" s="297" t="s">
        <v>521</v>
      </c>
    </row>
    <row r="117" spans="1:10" x14ac:dyDescent="0.25">
      <c r="A117" s="264" t="s">
        <v>92</v>
      </c>
      <c r="B117" s="297" t="s">
        <v>494</v>
      </c>
      <c r="C117" s="295" t="s">
        <v>550</v>
      </c>
      <c r="D117" s="295" t="s">
        <v>526</v>
      </c>
      <c r="E117" s="295" t="s">
        <v>494</v>
      </c>
      <c r="F117" s="295" t="s">
        <v>494</v>
      </c>
      <c r="G117" s="297" t="s">
        <v>494</v>
      </c>
      <c r="H117" s="297" t="s">
        <v>494</v>
      </c>
      <c r="I117" s="297" t="s">
        <v>494</v>
      </c>
      <c r="J117" s="297" t="s">
        <v>492</v>
      </c>
    </row>
    <row r="118" spans="1:10" x14ac:dyDescent="0.25">
      <c r="A118" s="265" t="s">
        <v>491</v>
      </c>
      <c r="B118" s="295">
        <v>1778687.0543379753</v>
      </c>
      <c r="C118" s="295" t="s">
        <v>550</v>
      </c>
      <c r="D118" s="296" t="s">
        <v>187</v>
      </c>
      <c r="E118" s="296" t="s">
        <v>187</v>
      </c>
      <c r="F118" s="296" t="s">
        <v>187</v>
      </c>
      <c r="G118" s="295">
        <v>94253.062008181601</v>
      </c>
      <c r="H118" s="295">
        <v>1.46027512323081</v>
      </c>
      <c r="I118" s="295">
        <v>0.26593010197444999</v>
      </c>
      <c r="J118" s="295" t="s">
        <v>554</v>
      </c>
    </row>
    <row r="119" spans="1:10" x14ac:dyDescent="0.25">
      <c r="A119" s="261" t="s">
        <v>551</v>
      </c>
      <c r="B119" s="297">
        <v>49045.406851392239</v>
      </c>
      <c r="C119" s="295" t="s">
        <v>550</v>
      </c>
      <c r="D119" s="295">
        <v>74.659973794071973</v>
      </c>
      <c r="E119" s="295">
        <v>3.1426139568948201</v>
      </c>
      <c r="F119" s="295">
        <v>2.75514054391506</v>
      </c>
      <c r="G119" s="297">
        <v>3661.7287902445428</v>
      </c>
      <c r="H119" s="297">
        <v>0.15413078009277001</v>
      </c>
      <c r="I119" s="297">
        <v>0.13512698890908001</v>
      </c>
      <c r="J119" s="297" t="s">
        <v>492</v>
      </c>
    </row>
    <row r="120" spans="1:10" x14ac:dyDescent="0.25">
      <c r="A120" s="261" t="s">
        <v>552</v>
      </c>
      <c r="B120" s="297">
        <v>397.21842434588893</v>
      </c>
      <c r="C120" s="295" t="s">
        <v>550</v>
      </c>
      <c r="D120" s="295">
        <v>89.645233903118736</v>
      </c>
      <c r="E120" s="295">
        <v>9.5000000000102105</v>
      </c>
      <c r="F120" s="295">
        <v>1.4249999999927201</v>
      </c>
      <c r="G120" s="297">
        <v>35.608738561115487</v>
      </c>
      <c r="H120" s="297">
        <v>3.77357503129E-3</v>
      </c>
      <c r="I120" s="297">
        <v>5.6603625469000001E-4</v>
      </c>
      <c r="J120" s="297" t="s">
        <v>492</v>
      </c>
    </row>
    <row r="121" spans="1:10" x14ac:dyDescent="0.25">
      <c r="A121" s="261" t="s">
        <v>553</v>
      </c>
      <c r="B121" s="297">
        <v>1729244.4290622373</v>
      </c>
      <c r="C121" s="295" t="s">
        <v>550</v>
      </c>
      <c r="D121" s="295">
        <v>52.367220594999381</v>
      </c>
      <c r="E121" s="295">
        <v>0.75314440585650999</v>
      </c>
      <c r="F121" s="295">
        <v>7.5314440585649997E-2</v>
      </c>
      <c r="G121" s="297">
        <v>90555.724479375946</v>
      </c>
      <c r="H121" s="297">
        <v>1.30237076810675</v>
      </c>
      <c r="I121" s="297">
        <v>0.13023707681068</v>
      </c>
      <c r="J121" s="297" t="s">
        <v>492</v>
      </c>
    </row>
    <row r="122" spans="1:10" x14ac:dyDescent="0.25">
      <c r="A122" s="261" t="s">
        <v>3216</v>
      </c>
      <c r="B122" s="297" t="s">
        <v>521</v>
      </c>
      <c r="C122" s="295" t="s">
        <v>550</v>
      </c>
      <c r="D122" s="295" t="s">
        <v>521</v>
      </c>
      <c r="E122" s="295" t="s">
        <v>521</v>
      </c>
      <c r="F122" s="295" t="s">
        <v>521</v>
      </c>
      <c r="G122" s="297" t="s">
        <v>521</v>
      </c>
      <c r="H122" s="297" t="s">
        <v>521</v>
      </c>
      <c r="I122" s="297" t="s">
        <v>521</v>
      </c>
      <c r="J122" s="297" t="s">
        <v>521</v>
      </c>
    </row>
    <row r="123" spans="1:10" x14ac:dyDescent="0.25">
      <c r="A123" s="261" t="s">
        <v>3217</v>
      </c>
      <c r="B123" s="297" t="s">
        <v>521</v>
      </c>
      <c r="C123" s="295" t="s">
        <v>550</v>
      </c>
      <c r="D123" s="295" t="s">
        <v>521</v>
      </c>
      <c r="E123" s="295" t="s">
        <v>521</v>
      </c>
      <c r="F123" s="295" t="s">
        <v>521</v>
      </c>
      <c r="G123" s="297" t="s">
        <v>521</v>
      </c>
      <c r="H123" s="297" t="s">
        <v>521</v>
      </c>
      <c r="I123" s="297" t="s">
        <v>521</v>
      </c>
      <c r="J123" s="297" t="s">
        <v>521</v>
      </c>
    </row>
    <row r="124" spans="1:10" x14ac:dyDescent="0.25">
      <c r="A124" s="261" t="s">
        <v>3218</v>
      </c>
      <c r="B124" s="297" t="s">
        <v>494</v>
      </c>
      <c r="C124" s="295" t="s">
        <v>550</v>
      </c>
      <c r="D124" s="295" t="s">
        <v>526</v>
      </c>
      <c r="E124" s="295" t="s">
        <v>494</v>
      </c>
      <c r="F124" s="295" t="s">
        <v>494</v>
      </c>
      <c r="G124" s="297" t="s">
        <v>494</v>
      </c>
      <c r="H124" s="297" t="s">
        <v>494</v>
      </c>
      <c r="I124" s="297" t="s">
        <v>494</v>
      </c>
      <c r="J124" s="297" t="s">
        <v>492</v>
      </c>
    </row>
    <row r="125" spans="1:10" x14ac:dyDescent="0.25">
      <c r="A125" s="266" t="s">
        <v>3220</v>
      </c>
      <c r="B125" s="295">
        <v>811064.09369339747</v>
      </c>
      <c r="C125" s="295" t="s">
        <v>550</v>
      </c>
      <c r="D125" s="296" t="s">
        <v>187</v>
      </c>
      <c r="E125" s="296" t="s">
        <v>187</v>
      </c>
      <c r="F125" s="296" t="s">
        <v>187</v>
      </c>
      <c r="G125" s="295">
        <v>45783.983149465937</v>
      </c>
      <c r="H125" s="295">
        <v>1.37229551691322</v>
      </c>
      <c r="I125" s="295">
        <v>0.19110373131999001</v>
      </c>
      <c r="J125" s="295" t="s">
        <v>554</v>
      </c>
    </row>
    <row r="126" spans="1:10" x14ac:dyDescent="0.25">
      <c r="A126" s="259" t="s">
        <v>551</v>
      </c>
      <c r="B126" s="295">
        <v>5418.8561307769987</v>
      </c>
      <c r="C126" s="295" t="s">
        <v>550</v>
      </c>
      <c r="D126" s="295">
        <v>74.659973794071973</v>
      </c>
      <c r="E126" s="295">
        <v>3.14261395689392</v>
      </c>
      <c r="F126" s="295">
        <v>2.7551405439157199</v>
      </c>
      <c r="G126" s="295">
        <v>404.57165671765699</v>
      </c>
      <c r="H126" s="295">
        <v>1.7029372906979999E-2</v>
      </c>
      <c r="I126" s="295">
        <v>1.492971022755E-2</v>
      </c>
      <c r="J126" s="295" t="s">
        <v>492</v>
      </c>
    </row>
    <row r="127" spans="1:10" x14ac:dyDescent="0.25">
      <c r="A127" s="259" t="s">
        <v>552</v>
      </c>
      <c r="B127" s="295">
        <v>85573.487772242661</v>
      </c>
      <c r="C127" s="295" t="s">
        <v>550</v>
      </c>
      <c r="D127" s="295">
        <v>89.645233903118736</v>
      </c>
      <c r="E127" s="295">
        <v>9.5000000000000604</v>
      </c>
      <c r="F127" s="295">
        <v>1.42500000000005</v>
      </c>
      <c r="G127" s="295">
        <v>7671.2553272483647</v>
      </c>
      <c r="H127" s="295">
        <v>0.81294813383631004</v>
      </c>
      <c r="I127" s="295">
        <v>0.12194222007545</v>
      </c>
      <c r="J127" s="295" t="s">
        <v>492</v>
      </c>
    </row>
    <row r="128" spans="1:10" x14ac:dyDescent="0.25">
      <c r="A128" s="259" t="s">
        <v>553</v>
      </c>
      <c r="B128" s="295">
        <v>720071.7497903778</v>
      </c>
      <c r="C128" s="295" t="s">
        <v>550</v>
      </c>
      <c r="D128" s="295">
        <v>52.367220594999388</v>
      </c>
      <c r="E128" s="295">
        <v>0.75314440585650999</v>
      </c>
      <c r="F128" s="295">
        <v>7.5314440585649997E-2</v>
      </c>
      <c r="G128" s="295">
        <v>37708.156165499917</v>
      </c>
      <c r="H128" s="295">
        <v>0.54231801016992998</v>
      </c>
      <c r="I128" s="295">
        <v>5.4231801016990003E-2</v>
      </c>
      <c r="J128" s="295" t="s">
        <v>492</v>
      </c>
    </row>
    <row r="129" spans="1:10" x14ac:dyDescent="0.25">
      <c r="A129" s="259" t="s">
        <v>3216</v>
      </c>
      <c r="B129" s="295" t="s">
        <v>521</v>
      </c>
      <c r="C129" s="295" t="s">
        <v>550</v>
      </c>
      <c r="D129" s="295" t="s">
        <v>521</v>
      </c>
      <c r="E129" s="295" t="s">
        <v>521</v>
      </c>
      <c r="F129" s="295" t="s">
        <v>521</v>
      </c>
      <c r="G129" s="295" t="s">
        <v>521</v>
      </c>
      <c r="H129" s="295" t="s">
        <v>521</v>
      </c>
      <c r="I129" s="295" t="s">
        <v>521</v>
      </c>
      <c r="J129" s="295" t="s">
        <v>521</v>
      </c>
    </row>
    <row r="130" spans="1:10" x14ac:dyDescent="0.25">
      <c r="A130" s="259" t="s">
        <v>3217</v>
      </c>
      <c r="B130" s="295" t="s">
        <v>521</v>
      </c>
      <c r="C130" s="295" t="s">
        <v>550</v>
      </c>
      <c r="D130" s="295" t="s">
        <v>521</v>
      </c>
      <c r="E130" s="295" t="s">
        <v>521</v>
      </c>
      <c r="F130" s="295" t="s">
        <v>521</v>
      </c>
      <c r="G130" s="295" t="s">
        <v>521</v>
      </c>
      <c r="H130" s="295" t="s">
        <v>521</v>
      </c>
      <c r="I130" s="295" t="s">
        <v>521</v>
      </c>
      <c r="J130" s="295" t="s">
        <v>521</v>
      </c>
    </row>
    <row r="131" spans="1:10" x14ac:dyDescent="0.25">
      <c r="A131" s="259" t="s">
        <v>3218</v>
      </c>
      <c r="B131" s="295" t="s">
        <v>494</v>
      </c>
      <c r="C131" s="295" t="s">
        <v>550</v>
      </c>
      <c r="D131" s="295" t="s">
        <v>526</v>
      </c>
      <c r="E131" s="295" t="s">
        <v>494</v>
      </c>
      <c r="F131" s="295" t="s">
        <v>494</v>
      </c>
      <c r="G131" s="295" t="s">
        <v>494</v>
      </c>
      <c r="H131" s="295" t="s">
        <v>494</v>
      </c>
      <c r="I131" s="295" t="s">
        <v>494</v>
      </c>
      <c r="J131" s="295" t="s">
        <v>492</v>
      </c>
    </row>
    <row r="132" spans="1:10" x14ac:dyDescent="0.25">
      <c r="A132" s="263" t="s">
        <v>564</v>
      </c>
      <c r="B132" s="295">
        <v>811064.09369339747</v>
      </c>
      <c r="C132" s="295" t="s">
        <v>550</v>
      </c>
      <c r="D132" s="296" t="s">
        <v>187</v>
      </c>
      <c r="E132" s="296" t="s">
        <v>187</v>
      </c>
      <c r="F132" s="296" t="s">
        <v>187</v>
      </c>
      <c r="G132" s="295">
        <v>45783.983149465937</v>
      </c>
      <c r="H132" s="295">
        <v>1.37229551691322</v>
      </c>
      <c r="I132" s="295">
        <v>0.19110373131999001</v>
      </c>
      <c r="J132" s="295" t="s">
        <v>554</v>
      </c>
    </row>
    <row r="133" spans="1:10" x14ac:dyDescent="0.25">
      <c r="A133" s="264" t="s">
        <v>557</v>
      </c>
      <c r="B133" s="297">
        <v>5418.8561307769987</v>
      </c>
      <c r="C133" s="295" t="s">
        <v>550</v>
      </c>
      <c r="D133" s="295">
        <v>74.659973794071973</v>
      </c>
      <c r="E133" s="295">
        <v>3.14261395689392</v>
      </c>
      <c r="F133" s="295">
        <v>2.7551405439157199</v>
      </c>
      <c r="G133" s="297">
        <v>404.57165671765699</v>
      </c>
      <c r="H133" s="297">
        <v>1.7029372906979999E-2</v>
      </c>
      <c r="I133" s="297">
        <v>1.492971022755E-2</v>
      </c>
      <c r="J133" s="297" t="s">
        <v>492</v>
      </c>
    </row>
    <row r="134" spans="1:10" x14ac:dyDescent="0.25">
      <c r="A134" s="264" t="s">
        <v>558</v>
      </c>
      <c r="B134" s="297">
        <v>85573.487772242661</v>
      </c>
      <c r="C134" s="295" t="s">
        <v>550</v>
      </c>
      <c r="D134" s="295">
        <v>89.645233903118736</v>
      </c>
      <c r="E134" s="295">
        <v>9.5000000000000604</v>
      </c>
      <c r="F134" s="295">
        <v>1.42500000000005</v>
      </c>
      <c r="G134" s="297">
        <v>7671.2553272483647</v>
      </c>
      <c r="H134" s="297">
        <v>0.81294813383631004</v>
      </c>
      <c r="I134" s="297">
        <v>0.12194222007545</v>
      </c>
      <c r="J134" s="297" t="s">
        <v>492</v>
      </c>
    </row>
    <row r="135" spans="1:10" x14ac:dyDescent="0.25">
      <c r="A135" s="264" t="s">
        <v>559</v>
      </c>
      <c r="B135" s="297">
        <v>720071.7497903778</v>
      </c>
      <c r="C135" s="295" t="s">
        <v>550</v>
      </c>
      <c r="D135" s="295">
        <v>52.367220594999388</v>
      </c>
      <c r="E135" s="295">
        <v>0.75314440585650999</v>
      </c>
      <c r="F135" s="295">
        <v>7.5314440585649997E-2</v>
      </c>
      <c r="G135" s="297">
        <v>37708.156165499917</v>
      </c>
      <c r="H135" s="297">
        <v>0.54231801016992998</v>
      </c>
      <c r="I135" s="297">
        <v>5.4231801016990003E-2</v>
      </c>
      <c r="J135" s="297" t="s">
        <v>492</v>
      </c>
    </row>
    <row r="136" spans="1:10" x14ac:dyDescent="0.25">
      <c r="A136" s="264" t="s">
        <v>560</v>
      </c>
      <c r="B136" s="297" t="s">
        <v>521</v>
      </c>
      <c r="C136" s="295" t="s">
        <v>550</v>
      </c>
      <c r="D136" s="295" t="s">
        <v>521</v>
      </c>
      <c r="E136" s="295" t="s">
        <v>521</v>
      </c>
      <c r="F136" s="295" t="s">
        <v>521</v>
      </c>
      <c r="G136" s="297" t="s">
        <v>521</v>
      </c>
      <c r="H136" s="297" t="s">
        <v>521</v>
      </c>
      <c r="I136" s="297" t="s">
        <v>521</v>
      </c>
      <c r="J136" s="297" t="s">
        <v>521</v>
      </c>
    </row>
    <row r="137" spans="1:10" x14ac:dyDescent="0.25">
      <c r="A137" s="264" t="s">
        <v>561</v>
      </c>
      <c r="B137" s="297" t="s">
        <v>521</v>
      </c>
      <c r="C137" s="295" t="s">
        <v>550</v>
      </c>
      <c r="D137" s="295" t="s">
        <v>521</v>
      </c>
      <c r="E137" s="295" t="s">
        <v>521</v>
      </c>
      <c r="F137" s="295" t="s">
        <v>521</v>
      </c>
      <c r="G137" s="297" t="s">
        <v>521</v>
      </c>
      <c r="H137" s="297" t="s">
        <v>521</v>
      </c>
      <c r="I137" s="297" t="s">
        <v>521</v>
      </c>
      <c r="J137" s="297" t="s">
        <v>521</v>
      </c>
    </row>
    <row r="138" spans="1:10" x14ac:dyDescent="0.25">
      <c r="A138" s="264" t="s">
        <v>92</v>
      </c>
      <c r="B138" s="297" t="s">
        <v>494</v>
      </c>
      <c r="C138" s="295" t="s">
        <v>550</v>
      </c>
      <c r="D138" s="295" t="s">
        <v>526</v>
      </c>
      <c r="E138" s="295" t="s">
        <v>494</v>
      </c>
      <c r="F138" s="295" t="s">
        <v>494</v>
      </c>
      <c r="G138" s="297" t="s">
        <v>494</v>
      </c>
      <c r="H138" s="297" t="s">
        <v>494</v>
      </c>
      <c r="I138" s="297" t="s">
        <v>494</v>
      </c>
      <c r="J138" s="297" t="s">
        <v>492</v>
      </c>
    </row>
    <row r="139" spans="1:10" x14ac:dyDescent="0.25">
      <c r="A139" s="263" t="s">
        <v>565</v>
      </c>
      <c r="B139" s="295" t="s">
        <v>566</v>
      </c>
      <c r="C139" s="295" t="s">
        <v>550</v>
      </c>
      <c r="D139" s="296" t="s">
        <v>187</v>
      </c>
      <c r="E139" s="296" t="s">
        <v>187</v>
      </c>
      <c r="F139" s="296" t="s">
        <v>187</v>
      </c>
      <c r="G139" s="295" t="s">
        <v>566</v>
      </c>
      <c r="H139" s="295" t="s">
        <v>566</v>
      </c>
      <c r="I139" s="295" t="s">
        <v>566</v>
      </c>
      <c r="J139" s="295" t="s">
        <v>554</v>
      </c>
    </row>
    <row r="140" spans="1:10" x14ac:dyDescent="0.25">
      <c r="A140" s="264" t="s">
        <v>557</v>
      </c>
      <c r="B140" s="297" t="s">
        <v>494</v>
      </c>
      <c r="C140" s="295" t="s">
        <v>550</v>
      </c>
      <c r="D140" s="295" t="s">
        <v>526</v>
      </c>
      <c r="E140" s="295" t="s">
        <v>494</v>
      </c>
      <c r="F140" s="295" t="s">
        <v>494</v>
      </c>
      <c r="G140" s="297" t="s">
        <v>494</v>
      </c>
      <c r="H140" s="297" t="s">
        <v>494</v>
      </c>
      <c r="I140" s="297" t="s">
        <v>494</v>
      </c>
      <c r="J140" s="297" t="s">
        <v>492</v>
      </c>
    </row>
    <row r="141" spans="1:10" x14ac:dyDescent="0.25">
      <c r="A141" s="264" t="s">
        <v>558</v>
      </c>
      <c r="B141" s="297" t="s">
        <v>494</v>
      </c>
      <c r="C141" s="295" t="s">
        <v>550</v>
      </c>
      <c r="D141" s="295" t="s">
        <v>526</v>
      </c>
      <c r="E141" s="295" t="s">
        <v>494</v>
      </c>
      <c r="F141" s="295" t="s">
        <v>494</v>
      </c>
      <c r="G141" s="297" t="s">
        <v>494</v>
      </c>
      <c r="H141" s="297" t="s">
        <v>494</v>
      </c>
      <c r="I141" s="297" t="s">
        <v>494</v>
      </c>
      <c r="J141" s="297" t="s">
        <v>492</v>
      </c>
    </row>
    <row r="142" spans="1:10" x14ac:dyDescent="0.25">
      <c r="A142" s="264" t="s">
        <v>559</v>
      </c>
      <c r="B142" s="297" t="s">
        <v>494</v>
      </c>
      <c r="C142" s="295" t="s">
        <v>550</v>
      </c>
      <c r="D142" s="295" t="s">
        <v>526</v>
      </c>
      <c r="E142" s="295" t="s">
        <v>494</v>
      </c>
      <c r="F142" s="295" t="s">
        <v>494</v>
      </c>
      <c r="G142" s="297" t="s">
        <v>494</v>
      </c>
      <c r="H142" s="297" t="s">
        <v>494</v>
      </c>
      <c r="I142" s="297" t="s">
        <v>494</v>
      </c>
      <c r="J142" s="297" t="s">
        <v>492</v>
      </c>
    </row>
    <row r="143" spans="1:10" x14ac:dyDescent="0.25">
      <c r="A143" s="264" t="s">
        <v>560</v>
      </c>
      <c r="B143" s="297" t="s">
        <v>521</v>
      </c>
      <c r="C143" s="295" t="s">
        <v>550</v>
      </c>
      <c r="D143" s="295" t="s">
        <v>521</v>
      </c>
      <c r="E143" s="295" t="s">
        <v>521</v>
      </c>
      <c r="F143" s="295" t="s">
        <v>521</v>
      </c>
      <c r="G143" s="297" t="s">
        <v>521</v>
      </c>
      <c r="H143" s="297" t="s">
        <v>521</v>
      </c>
      <c r="I143" s="297" t="s">
        <v>521</v>
      </c>
      <c r="J143" s="297" t="s">
        <v>521</v>
      </c>
    </row>
    <row r="144" spans="1:10" x14ac:dyDescent="0.25">
      <c r="A144" s="264" t="s">
        <v>561</v>
      </c>
      <c r="B144" s="297" t="s">
        <v>521</v>
      </c>
      <c r="C144" s="295" t="s">
        <v>550</v>
      </c>
      <c r="D144" s="295" t="s">
        <v>521</v>
      </c>
      <c r="E144" s="295" t="s">
        <v>521</v>
      </c>
      <c r="F144" s="295" t="s">
        <v>521</v>
      </c>
      <c r="G144" s="297" t="s">
        <v>521</v>
      </c>
      <c r="H144" s="297" t="s">
        <v>521</v>
      </c>
      <c r="I144" s="297" t="s">
        <v>521</v>
      </c>
      <c r="J144" s="297" t="s">
        <v>521</v>
      </c>
    </row>
    <row r="145" spans="1:10" x14ac:dyDescent="0.25">
      <c r="A145" s="264" t="s">
        <v>92</v>
      </c>
      <c r="B145" s="297" t="s">
        <v>494</v>
      </c>
      <c r="C145" s="295" t="s">
        <v>550</v>
      </c>
      <c r="D145" s="295" t="s">
        <v>526</v>
      </c>
      <c r="E145" s="295" t="s">
        <v>494</v>
      </c>
      <c r="F145" s="295" t="s">
        <v>494</v>
      </c>
      <c r="G145" s="297" t="s">
        <v>494</v>
      </c>
      <c r="H145" s="297" t="s">
        <v>494</v>
      </c>
      <c r="I145" s="297" t="s">
        <v>494</v>
      </c>
      <c r="J145" s="297" t="s">
        <v>492</v>
      </c>
    </row>
    <row r="146" spans="1:10" x14ac:dyDescent="0.25">
      <c r="A146" s="263" t="s">
        <v>567</v>
      </c>
      <c r="B146" s="295" t="s">
        <v>566</v>
      </c>
      <c r="C146" s="295" t="s">
        <v>550</v>
      </c>
      <c r="D146" s="296" t="s">
        <v>187</v>
      </c>
      <c r="E146" s="296" t="s">
        <v>187</v>
      </c>
      <c r="F146" s="296" t="s">
        <v>187</v>
      </c>
      <c r="G146" s="295" t="s">
        <v>566</v>
      </c>
      <c r="H146" s="295" t="s">
        <v>566</v>
      </c>
      <c r="I146" s="295" t="s">
        <v>566</v>
      </c>
      <c r="J146" s="295" t="s">
        <v>554</v>
      </c>
    </row>
    <row r="147" spans="1:10" x14ac:dyDescent="0.25">
      <c r="A147" s="264" t="s">
        <v>557</v>
      </c>
      <c r="B147" s="297" t="s">
        <v>494</v>
      </c>
      <c r="C147" s="295" t="s">
        <v>550</v>
      </c>
      <c r="D147" s="295" t="s">
        <v>526</v>
      </c>
      <c r="E147" s="295" t="s">
        <v>494</v>
      </c>
      <c r="F147" s="295" t="s">
        <v>494</v>
      </c>
      <c r="G147" s="297" t="s">
        <v>494</v>
      </c>
      <c r="H147" s="297" t="s">
        <v>494</v>
      </c>
      <c r="I147" s="297" t="s">
        <v>494</v>
      </c>
      <c r="J147" s="297" t="s">
        <v>492</v>
      </c>
    </row>
    <row r="148" spans="1:10" x14ac:dyDescent="0.25">
      <c r="A148" s="264" t="s">
        <v>558</v>
      </c>
      <c r="B148" s="297" t="s">
        <v>494</v>
      </c>
      <c r="C148" s="295" t="s">
        <v>550</v>
      </c>
      <c r="D148" s="295" t="s">
        <v>526</v>
      </c>
      <c r="E148" s="295" t="s">
        <v>494</v>
      </c>
      <c r="F148" s="295" t="s">
        <v>494</v>
      </c>
      <c r="G148" s="297" t="s">
        <v>494</v>
      </c>
      <c r="H148" s="297" t="s">
        <v>494</v>
      </c>
      <c r="I148" s="297" t="s">
        <v>494</v>
      </c>
      <c r="J148" s="297" t="s">
        <v>492</v>
      </c>
    </row>
    <row r="149" spans="1:10" x14ac:dyDescent="0.25">
      <c r="A149" s="264" t="s">
        <v>559</v>
      </c>
      <c r="B149" s="297" t="s">
        <v>494</v>
      </c>
      <c r="C149" s="295" t="s">
        <v>550</v>
      </c>
      <c r="D149" s="295" t="s">
        <v>526</v>
      </c>
      <c r="E149" s="295" t="s">
        <v>494</v>
      </c>
      <c r="F149" s="295" t="s">
        <v>494</v>
      </c>
      <c r="G149" s="297" t="s">
        <v>494</v>
      </c>
      <c r="H149" s="297" t="s">
        <v>494</v>
      </c>
      <c r="I149" s="297" t="s">
        <v>494</v>
      </c>
      <c r="J149" s="297" t="s">
        <v>492</v>
      </c>
    </row>
    <row r="150" spans="1:10" x14ac:dyDescent="0.25">
      <c r="A150" s="264" t="s">
        <v>560</v>
      </c>
      <c r="B150" s="297" t="s">
        <v>521</v>
      </c>
      <c r="C150" s="295" t="s">
        <v>550</v>
      </c>
      <c r="D150" s="295" t="s">
        <v>521</v>
      </c>
      <c r="E150" s="295" t="s">
        <v>521</v>
      </c>
      <c r="F150" s="295" t="s">
        <v>521</v>
      </c>
      <c r="G150" s="297" t="s">
        <v>521</v>
      </c>
      <c r="H150" s="297" t="s">
        <v>521</v>
      </c>
      <c r="I150" s="297" t="s">
        <v>521</v>
      </c>
      <c r="J150" s="297" t="s">
        <v>521</v>
      </c>
    </row>
    <row r="151" spans="1:10" x14ac:dyDescent="0.25">
      <c r="A151" s="264" t="s">
        <v>561</v>
      </c>
      <c r="B151" s="297" t="s">
        <v>521</v>
      </c>
      <c r="C151" s="295" t="s">
        <v>550</v>
      </c>
      <c r="D151" s="295" t="s">
        <v>521</v>
      </c>
      <c r="E151" s="295" t="s">
        <v>521</v>
      </c>
      <c r="F151" s="295" t="s">
        <v>521</v>
      </c>
      <c r="G151" s="297" t="s">
        <v>521</v>
      </c>
      <c r="H151" s="297" t="s">
        <v>521</v>
      </c>
      <c r="I151" s="297" t="s">
        <v>521</v>
      </c>
      <c r="J151" s="297" t="s">
        <v>521</v>
      </c>
    </row>
    <row r="152" spans="1:10" x14ac:dyDescent="0.25">
      <c r="A152" s="264" t="s">
        <v>92</v>
      </c>
      <c r="B152" s="297" t="s">
        <v>494</v>
      </c>
      <c r="C152" s="295" t="s">
        <v>550</v>
      </c>
      <c r="D152" s="295" t="s">
        <v>526</v>
      </c>
      <c r="E152" s="295" t="s">
        <v>494</v>
      </c>
      <c r="F152" s="295" t="s">
        <v>494</v>
      </c>
      <c r="G152" s="297" t="s">
        <v>494</v>
      </c>
      <c r="H152" s="297" t="s">
        <v>494</v>
      </c>
      <c r="I152" s="297" t="s">
        <v>494</v>
      </c>
      <c r="J152" s="297" t="s">
        <v>492</v>
      </c>
    </row>
    <row r="153" spans="1:10" x14ac:dyDescent="0.25">
      <c r="A153" s="199" t="s">
        <v>568</v>
      </c>
      <c r="B153" s="295">
        <v>12857095.578220105</v>
      </c>
      <c r="C153" s="295" t="s">
        <v>550</v>
      </c>
      <c r="D153" s="296" t="s">
        <v>187</v>
      </c>
      <c r="E153" s="296" t="s">
        <v>187</v>
      </c>
      <c r="F153" s="296" t="s">
        <v>187</v>
      </c>
      <c r="G153" s="295">
        <v>711227.52746031829</v>
      </c>
      <c r="H153" s="295">
        <v>66.667583289309391</v>
      </c>
      <c r="I153" s="295">
        <v>9.3662220369597406</v>
      </c>
      <c r="J153" s="295" t="s">
        <v>554</v>
      </c>
    </row>
    <row r="154" spans="1:10" x14ac:dyDescent="0.25">
      <c r="A154" s="267" t="s">
        <v>551</v>
      </c>
      <c r="B154" s="295">
        <v>3289687.0402968642</v>
      </c>
      <c r="C154" s="295" t="s">
        <v>550</v>
      </c>
      <c r="D154" s="295">
        <v>74.659973794071988</v>
      </c>
      <c r="E154" s="295">
        <v>2.5953153081467302</v>
      </c>
      <c r="F154" s="295">
        <v>0.48384345490726</v>
      </c>
      <c r="G154" s="295">
        <v>245607.94821926212</v>
      </c>
      <c r="H154" s="295">
        <v>8.5377751346943498</v>
      </c>
      <c r="I154" s="295">
        <v>1.5916935431408601</v>
      </c>
      <c r="J154" s="295" t="s">
        <v>492</v>
      </c>
    </row>
    <row r="155" spans="1:10" x14ac:dyDescent="0.25">
      <c r="A155" s="267" t="s">
        <v>552</v>
      </c>
      <c r="B155" s="295">
        <v>1227490.5647916261</v>
      </c>
      <c r="C155" s="295" t="s">
        <v>550</v>
      </c>
      <c r="D155" s="295">
        <v>89.645233903118751</v>
      </c>
      <c r="E155" s="295">
        <v>9.5</v>
      </c>
      <c r="F155" s="295">
        <v>1.4249999999999901</v>
      </c>
      <c r="G155" s="295">
        <v>110038.67879461666</v>
      </c>
      <c r="H155" s="295">
        <v>11.66116036552045</v>
      </c>
      <c r="I155" s="295">
        <v>1.7491740548280601</v>
      </c>
      <c r="J155" s="295" t="s">
        <v>492</v>
      </c>
    </row>
    <row r="156" spans="1:10" x14ac:dyDescent="0.25">
      <c r="A156" s="267" t="s">
        <v>553</v>
      </c>
      <c r="B156" s="295">
        <v>6790142.6962574841</v>
      </c>
      <c r="C156" s="295" t="s">
        <v>550</v>
      </c>
      <c r="D156" s="295">
        <v>52.367220594999381</v>
      </c>
      <c r="E156" s="295">
        <v>0.75314440585650999</v>
      </c>
      <c r="F156" s="295">
        <v>7.5314440585649997E-2</v>
      </c>
      <c r="G156" s="295">
        <v>355580.90044643951</v>
      </c>
      <c r="H156" s="295">
        <v>5.1139579866537304</v>
      </c>
      <c r="I156" s="295">
        <v>0.51139579866536999</v>
      </c>
      <c r="J156" s="295" t="s">
        <v>492</v>
      </c>
    </row>
    <row r="157" spans="1:10" x14ac:dyDescent="0.25">
      <c r="A157" s="267" t="s">
        <v>3221</v>
      </c>
      <c r="B157" s="295" t="s">
        <v>521</v>
      </c>
      <c r="C157" s="295" t="s">
        <v>550</v>
      </c>
      <c r="D157" s="295" t="s">
        <v>521</v>
      </c>
      <c r="E157" s="295" t="s">
        <v>521</v>
      </c>
      <c r="F157" s="295" t="s">
        <v>521</v>
      </c>
      <c r="G157" s="295" t="s">
        <v>521</v>
      </c>
      <c r="H157" s="295" t="s">
        <v>521</v>
      </c>
      <c r="I157" s="295" t="s">
        <v>521</v>
      </c>
      <c r="J157" s="295" t="s">
        <v>521</v>
      </c>
    </row>
    <row r="158" spans="1:10" x14ac:dyDescent="0.25">
      <c r="A158" s="267" t="s">
        <v>3222</v>
      </c>
      <c r="B158" s="295" t="s">
        <v>521</v>
      </c>
      <c r="C158" s="295" t="s">
        <v>550</v>
      </c>
      <c r="D158" s="295" t="s">
        <v>521</v>
      </c>
      <c r="E158" s="295" t="s">
        <v>521</v>
      </c>
      <c r="F158" s="295" t="s">
        <v>521</v>
      </c>
      <c r="G158" s="295" t="s">
        <v>521</v>
      </c>
      <c r="H158" s="295" t="s">
        <v>521</v>
      </c>
      <c r="I158" s="295" t="s">
        <v>521</v>
      </c>
      <c r="J158" s="295" t="s">
        <v>521</v>
      </c>
    </row>
    <row r="159" spans="1:10" x14ac:dyDescent="0.25">
      <c r="A159" s="267" t="s">
        <v>3223</v>
      </c>
      <c r="B159" s="295">
        <v>1549775.2768741304</v>
      </c>
      <c r="C159" s="295" t="s">
        <v>550</v>
      </c>
      <c r="D159" s="295">
        <v>88.686898265961545</v>
      </c>
      <c r="E159" s="295">
        <v>26.684313796676729</v>
      </c>
      <c r="F159" s="295">
        <v>3.55790850622357</v>
      </c>
      <c r="G159" s="295">
        <v>137444.76231523839</v>
      </c>
      <c r="H159" s="295">
        <v>41.354689802440859</v>
      </c>
      <c r="I159" s="295">
        <v>5.5139586403254501</v>
      </c>
      <c r="J159" s="295" t="s">
        <v>492</v>
      </c>
    </row>
    <row r="160" spans="1:10" x14ac:dyDescent="0.25">
      <c r="A160" s="268" t="s">
        <v>496</v>
      </c>
      <c r="B160" s="295">
        <v>281318.6741082315</v>
      </c>
      <c r="C160" s="295" t="s">
        <v>550</v>
      </c>
      <c r="D160" s="296" t="s">
        <v>187</v>
      </c>
      <c r="E160" s="296" t="s">
        <v>187</v>
      </c>
      <c r="F160" s="296" t="s">
        <v>187</v>
      </c>
      <c r="G160" s="295">
        <v>14978.572362155866</v>
      </c>
      <c r="H160" s="295">
        <v>0.23835740177008</v>
      </c>
      <c r="I160" s="295">
        <v>5.0815371746130003E-2</v>
      </c>
      <c r="J160" s="295" t="s">
        <v>554</v>
      </c>
    </row>
    <row r="161" spans="1:10" x14ac:dyDescent="0.25">
      <c r="A161" s="267" t="s">
        <v>551</v>
      </c>
      <c r="B161" s="297">
        <v>11051.541643286968</v>
      </c>
      <c r="C161" s="295" t="s">
        <v>550</v>
      </c>
      <c r="D161" s="295">
        <v>74.659973794071973</v>
      </c>
      <c r="E161" s="295">
        <v>3.1426139568950102</v>
      </c>
      <c r="F161" s="295">
        <v>2.7551405439145502</v>
      </c>
      <c r="G161" s="297">
        <v>825.10780947190017</v>
      </c>
      <c r="H161" s="297">
        <v>3.4730729013399998E-2</v>
      </c>
      <c r="I161" s="297">
        <v>3.044855045418E-2</v>
      </c>
      <c r="J161" s="297" t="s">
        <v>492</v>
      </c>
    </row>
    <row r="162" spans="1:10" x14ac:dyDescent="0.25">
      <c r="A162" s="267" t="s">
        <v>552</v>
      </c>
      <c r="B162" s="297">
        <v>8.7452974385318907</v>
      </c>
      <c r="C162" s="295" t="s">
        <v>550</v>
      </c>
      <c r="D162" s="295">
        <v>89.645233903119134</v>
      </c>
      <c r="E162" s="295">
        <v>9.5000000004513296</v>
      </c>
      <c r="F162" s="295">
        <v>1.4250000000105301</v>
      </c>
      <c r="G162" s="297">
        <v>0.78397423442953995</v>
      </c>
      <c r="H162" s="297">
        <v>8.3080325669999998E-5</v>
      </c>
      <c r="I162" s="297">
        <v>1.246204885E-5</v>
      </c>
      <c r="J162" s="297" t="s">
        <v>492</v>
      </c>
    </row>
    <row r="163" spans="1:10" x14ac:dyDescent="0.25">
      <c r="A163" s="267" t="s">
        <v>553</v>
      </c>
      <c r="B163" s="297">
        <v>270258.38716750598</v>
      </c>
      <c r="C163" s="295" t="s">
        <v>550</v>
      </c>
      <c r="D163" s="295">
        <v>52.367220594999388</v>
      </c>
      <c r="E163" s="295">
        <v>0.75314440585650999</v>
      </c>
      <c r="F163" s="295">
        <v>7.5314440585649997E-2</v>
      </c>
      <c r="G163" s="297">
        <v>14152.680578449537</v>
      </c>
      <c r="H163" s="297">
        <v>0.20354359243101</v>
      </c>
      <c r="I163" s="297">
        <v>2.0354359243100001E-2</v>
      </c>
      <c r="J163" s="297" t="s">
        <v>492</v>
      </c>
    </row>
    <row r="164" spans="1:10" x14ac:dyDescent="0.25">
      <c r="A164" s="267" t="s">
        <v>3221</v>
      </c>
      <c r="B164" s="297" t="s">
        <v>521</v>
      </c>
      <c r="C164" s="295" t="s">
        <v>550</v>
      </c>
      <c r="D164" s="295" t="s">
        <v>521</v>
      </c>
      <c r="E164" s="295" t="s">
        <v>521</v>
      </c>
      <c r="F164" s="295" t="s">
        <v>521</v>
      </c>
      <c r="G164" s="297" t="s">
        <v>521</v>
      </c>
      <c r="H164" s="297" t="s">
        <v>521</v>
      </c>
      <c r="I164" s="297" t="s">
        <v>521</v>
      </c>
      <c r="J164" s="297" t="s">
        <v>521</v>
      </c>
    </row>
    <row r="165" spans="1:10" x14ac:dyDescent="0.25">
      <c r="A165" s="267" t="s">
        <v>3222</v>
      </c>
      <c r="B165" s="297" t="s">
        <v>521</v>
      </c>
      <c r="C165" s="295" t="s">
        <v>550</v>
      </c>
      <c r="D165" s="295" t="s">
        <v>521</v>
      </c>
      <c r="E165" s="295" t="s">
        <v>521</v>
      </c>
      <c r="F165" s="295" t="s">
        <v>521</v>
      </c>
      <c r="G165" s="297" t="s">
        <v>521</v>
      </c>
      <c r="H165" s="297" t="s">
        <v>521</v>
      </c>
      <c r="I165" s="297" t="s">
        <v>521</v>
      </c>
      <c r="J165" s="297" t="s">
        <v>521</v>
      </c>
    </row>
    <row r="166" spans="1:10" x14ac:dyDescent="0.25">
      <c r="A166" s="267" t="s">
        <v>3223</v>
      </c>
      <c r="B166" s="297" t="s">
        <v>494</v>
      </c>
      <c r="C166" s="295" t="s">
        <v>550</v>
      </c>
      <c r="D166" s="295" t="s">
        <v>526</v>
      </c>
      <c r="E166" s="295" t="s">
        <v>494</v>
      </c>
      <c r="F166" s="295" t="s">
        <v>494</v>
      </c>
      <c r="G166" s="297" t="s">
        <v>494</v>
      </c>
      <c r="H166" s="297" t="s">
        <v>494</v>
      </c>
      <c r="I166" s="297" t="s">
        <v>494</v>
      </c>
      <c r="J166" s="297" t="s">
        <v>492</v>
      </c>
    </row>
    <row r="167" spans="1:10" x14ac:dyDescent="0.25">
      <c r="A167" s="268" t="s">
        <v>497</v>
      </c>
      <c r="B167" s="295">
        <v>80551.220863386668</v>
      </c>
      <c r="C167" s="295" t="s">
        <v>550</v>
      </c>
      <c r="D167" s="296" t="s">
        <v>187</v>
      </c>
      <c r="E167" s="296" t="s">
        <v>187</v>
      </c>
      <c r="F167" s="296" t="s">
        <v>187</v>
      </c>
      <c r="G167" s="295">
        <v>5057.2748720254449</v>
      </c>
      <c r="H167" s="295">
        <v>0.25516926930848</v>
      </c>
      <c r="I167" s="295">
        <v>3.8004328346280002E-2</v>
      </c>
      <c r="J167" s="295" t="s">
        <v>554</v>
      </c>
    </row>
    <row r="168" spans="1:10" x14ac:dyDescent="0.25">
      <c r="A168" s="267" t="s">
        <v>551</v>
      </c>
      <c r="B168" s="297">
        <v>832.8845414672511</v>
      </c>
      <c r="C168" s="295" t="s">
        <v>550</v>
      </c>
      <c r="D168" s="295">
        <v>74.659973794071973</v>
      </c>
      <c r="E168" s="295">
        <v>3.1426139568985101</v>
      </c>
      <c r="F168" s="295">
        <v>2.75514054391923</v>
      </c>
      <c r="G168" s="297">
        <v>62.18313803943262</v>
      </c>
      <c r="H168" s="297">
        <v>2.6174345845000001E-3</v>
      </c>
      <c r="I168" s="297">
        <v>2.2947139686E-3</v>
      </c>
      <c r="J168" s="297" t="s">
        <v>492</v>
      </c>
    </row>
    <row r="169" spans="1:10" x14ac:dyDescent="0.25">
      <c r="A169" s="267" t="s">
        <v>552</v>
      </c>
      <c r="B169" s="297">
        <v>22009.328221657259</v>
      </c>
      <c r="C169" s="295" t="s">
        <v>550</v>
      </c>
      <c r="D169" s="295">
        <v>89.645233903118736</v>
      </c>
      <c r="E169" s="295">
        <v>9.4999999999998206</v>
      </c>
      <c r="F169" s="295">
        <v>1.4249999999999301</v>
      </c>
      <c r="G169" s="297">
        <v>1973.0313764809773</v>
      </c>
      <c r="H169" s="297">
        <v>0.20908861810574</v>
      </c>
      <c r="I169" s="297">
        <v>3.1363292715859997E-2</v>
      </c>
      <c r="J169" s="297" t="s">
        <v>492</v>
      </c>
    </row>
    <row r="170" spans="1:10" x14ac:dyDescent="0.25">
      <c r="A170" s="267" t="s">
        <v>553</v>
      </c>
      <c r="B170" s="297">
        <v>57709.008100262159</v>
      </c>
      <c r="C170" s="295" t="s">
        <v>550</v>
      </c>
      <c r="D170" s="295">
        <v>52.367220594999388</v>
      </c>
      <c r="E170" s="295">
        <v>0.7531444058565</v>
      </c>
      <c r="F170" s="295">
        <v>7.5314440585579998E-2</v>
      </c>
      <c r="G170" s="297">
        <v>3022.060357505035</v>
      </c>
      <c r="H170" s="297">
        <v>4.346321661824E-2</v>
      </c>
      <c r="I170" s="297">
        <v>4.3463216618200001E-3</v>
      </c>
      <c r="J170" s="297" t="s">
        <v>492</v>
      </c>
    </row>
    <row r="171" spans="1:10" x14ac:dyDescent="0.25">
      <c r="A171" s="267" t="s">
        <v>3221</v>
      </c>
      <c r="B171" s="297" t="s">
        <v>521</v>
      </c>
      <c r="C171" s="295" t="s">
        <v>550</v>
      </c>
      <c r="D171" s="295" t="s">
        <v>521</v>
      </c>
      <c r="E171" s="295" t="s">
        <v>521</v>
      </c>
      <c r="F171" s="295" t="s">
        <v>521</v>
      </c>
      <c r="G171" s="297" t="s">
        <v>521</v>
      </c>
      <c r="H171" s="297" t="s">
        <v>521</v>
      </c>
      <c r="I171" s="297" t="s">
        <v>521</v>
      </c>
      <c r="J171" s="297" t="s">
        <v>521</v>
      </c>
    </row>
    <row r="172" spans="1:10" x14ac:dyDescent="0.25">
      <c r="A172" s="267" t="s">
        <v>3222</v>
      </c>
      <c r="B172" s="297" t="s">
        <v>521</v>
      </c>
      <c r="C172" s="295" t="s">
        <v>550</v>
      </c>
      <c r="D172" s="295" t="s">
        <v>521</v>
      </c>
      <c r="E172" s="295" t="s">
        <v>521</v>
      </c>
      <c r="F172" s="295" t="s">
        <v>521</v>
      </c>
      <c r="G172" s="297" t="s">
        <v>521</v>
      </c>
      <c r="H172" s="297" t="s">
        <v>521</v>
      </c>
      <c r="I172" s="297" t="s">
        <v>521</v>
      </c>
      <c r="J172" s="297" t="s">
        <v>521</v>
      </c>
    </row>
    <row r="173" spans="1:10" x14ac:dyDescent="0.25">
      <c r="A173" s="267" t="s">
        <v>3223</v>
      </c>
      <c r="B173" s="297" t="s">
        <v>494</v>
      </c>
      <c r="C173" s="295" t="s">
        <v>550</v>
      </c>
      <c r="D173" s="295" t="s">
        <v>526</v>
      </c>
      <c r="E173" s="295" t="s">
        <v>494</v>
      </c>
      <c r="F173" s="295" t="s">
        <v>494</v>
      </c>
      <c r="G173" s="297" t="s">
        <v>494</v>
      </c>
      <c r="H173" s="297" t="s">
        <v>494</v>
      </c>
      <c r="I173" s="297" t="s">
        <v>494</v>
      </c>
      <c r="J173" s="297" t="s">
        <v>492</v>
      </c>
    </row>
    <row r="174" spans="1:10" x14ac:dyDescent="0.25">
      <c r="A174" s="268" t="s">
        <v>498</v>
      </c>
      <c r="B174" s="295">
        <v>1201393.2916326267</v>
      </c>
      <c r="C174" s="295" t="s">
        <v>550</v>
      </c>
      <c r="D174" s="296" t="s">
        <v>187</v>
      </c>
      <c r="E174" s="296" t="s">
        <v>187</v>
      </c>
      <c r="F174" s="296" t="s">
        <v>187</v>
      </c>
      <c r="G174" s="295">
        <v>67269.957813983725</v>
      </c>
      <c r="H174" s="295">
        <v>1.85662734289529</v>
      </c>
      <c r="I174" s="295">
        <v>0.29458061428601001</v>
      </c>
      <c r="J174" s="295" t="s">
        <v>554</v>
      </c>
    </row>
    <row r="175" spans="1:10" x14ac:dyDescent="0.25">
      <c r="A175" s="267" t="s">
        <v>551</v>
      </c>
      <c r="B175" s="297">
        <v>24762.86184900811</v>
      </c>
      <c r="C175" s="295" t="s">
        <v>550</v>
      </c>
      <c r="D175" s="295">
        <v>74.659973794071973</v>
      </c>
      <c r="E175" s="295">
        <v>3.14261395689477</v>
      </c>
      <c r="F175" s="295">
        <v>2.7551405439150698</v>
      </c>
      <c r="G175" s="297">
        <v>1848.7946167131702</v>
      </c>
      <c r="H175" s="297">
        <v>7.7820115259349995E-2</v>
      </c>
      <c r="I175" s="297">
        <v>6.8225164663569995E-2</v>
      </c>
      <c r="J175" s="297" t="s">
        <v>492</v>
      </c>
    </row>
    <row r="176" spans="1:10" x14ac:dyDescent="0.25">
      <c r="A176" s="267" t="s">
        <v>552</v>
      </c>
      <c r="B176" s="297">
        <v>102052.05654493057</v>
      </c>
      <c r="C176" s="295" t="s">
        <v>550</v>
      </c>
      <c r="D176" s="295">
        <v>89.645233903118736</v>
      </c>
      <c r="E176" s="295">
        <v>9.5</v>
      </c>
      <c r="F176" s="295">
        <v>1.42500000000004</v>
      </c>
      <c r="G176" s="297">
        <v>9148.4804792646009</v>
      </c>
      <c r="H176" s="297">
        <v>0.96949453717683998</v>
      </c>
      <c r="I176" s="297">
        <v>0.14542418057653</v>
      </c>
      <c r="J176" s="297" t="s">
        <v>492</v>
      </c>
    </row>
    <row r="177" spans="1:10" x14ac:dyDescent="0.25">
      <c r="A177" s="267" t="s">
        <v>553</v>
      </c>
      <c r="B177" s="297">
        <v>1074578.3732386879</v>
      </c>
      <c r="C177" s="295" t="s">
        <v>550</v>
      </c>
      <c r="D177" s="295">
        <v>52.367220594999388</v>
      </c>
      <c r="E177" s="295">
        <v>0.7531444058565</v>
      </c>
      <c r="F177" s="295">
        <v>7.5314440585649997E-2</v>
      </c>
      <c r="G177" s="297">
        <v>56272.682718005955</v>
      </c>
      <c r="H177" s="297">
        <v>0.80931269045910004</v>
      </c>
      <c r="I177" s="297">
        <v>8.0931269045909998E-2</v>
      </c>
      <c r="J177" s="297" t="s">
        <v>492</v>
      </c>
    </row>
    <row r="178" spans="1:10" x14ac:dyDescent="0.25">
      <c r="A178" s="267" t="s">
        <v>3221</v>
      </c>
      <c r="B178" s="297" t="s">
        <v>521</v>
      </c>
      <c r="C178" s="295" t="s">
        <v>550</v>
      </c>
      <c r="D178" s="295" t="s">
        <v>521</v>
      </c>
      <c r="E178" s="295" t="s">
        <v>521</v>
      </c>
      <c r="F178" s="295" t="s">
        <v>521</v>
      </c>
      <c r="G178" s="297" t="s">
        <v>521</v>
      </c>
      <c r="H178" s="297" t="s">
        <v>521</v>
      </c>
      <c r="I178" s="297" t="s">
        <v>521</v>
      </c>
      <c r="J178" s="297" t="s">
        <v>521</v>
      </c>
    </row>
    <row r="179" spans="1:10" x14ac:dyDescent="0.25">
      <c r="A179" s="267" t="s">
        <v>3222</v>
      </c>
      <c r="B179" s="297" t="s">
        <v>521</v>
      </c>
      <c r="C179" s="295" t="s">
        <v>550</v>
      </c>
      <c r="D179" s="295" t="s">
        <v>521</v>
      </c>
      <c r="E179" s="295" t="s">
        <v>521</v>
      </c>
      <c r="F179" s="295" t="s">
        <v>521</v>
      </c>
      <c r="G179" s="297" t="s">
        <v>521</v>
      </c>
      <c r="H179" s="297" t="s">
        <v>521</v>
      </c>
      <c r="I179" s="297" t="s">
        <v>521</v>
      </c>
      <c r="J179" s="297" t="s">
        <v>521</v>
      </c>
    </row>
    <row r="180" spans="1:10" x14ac:dyDescent="0.25">
      <c r="A180" s="267" t="s">
        <v>3223</v>
      </c>
      <c r="B180" s="297" t="s">
        <v>494</v>
      </c>
      <c r="C180" s="295" t="s">
        <v>550</v>
      </c>
      <c r="D180" s="295" t="s">
        <v>526</v>
      </c>
      <c r="E180" s="295" t="s">
        <v>494</v>
      </c>
      <c r="F180" s="295" t="s">
        <v>494</v>
      </c>
      <c r="G180" s="297" t="s">
        <v>494</v>
      </c>
      <c r="H180" s="297" t="s">
        <v>494</v>
      </c>
      <c r="I180" s="297" t="s">
        <v>494</v>
      </c>
      <c r="J180" s="297" t="s">
        <v>492</v>
      </c>
    </row>
    <row r="181" spans="1:10" x14ac:dyDescent="0.25">
      <c r="A181" s="268" t="s">
        <v>499</v>
      </c>
      <c r="B181" s="295">
        <v>644986.316561252</v>
      </c>
      <c r="C181" s="295" t="s">
        <v>550</v>
      </c>
      <c r="D181" s="296" t="s">
        <v>187</v>
      </c>
      <c r="E181" s="296" t="s">
        <v>187</v>
      </c>
      <c r="F181" s="296" t="s">
        <v>187</v>
      </c>
      <c r="G181" s="295">
        <v>45070.579654334128</v>
      </c>
      <c r="H181" s="295">
        <v>3.0283235843053902</v>
      </c>
      <c r="I181" s="295">
        <v>0.52839203850651995</v>
      </c>
      <c r="J181" s="295" t="s">
        <v>554</v>
      </c>
    </row>
    <row r="182" spans="1:10" x14ac:dyDescent="0.25">
      <c r="A182" s="267" t="s">
        <v>551</v>
      </c>
      <c r="B182" s="297">
        <v>37854.22878650669</v>
      </c>
      <c r="C182" s="295" t="s">
        <v>550</v>
      </c>
      <c r="D182" s="295">
        <v>74.659973794071973</v>
      </c>
      <c r="E182" s="295">
        <v>3.1426139568949401</v>
      </c>
      <c r="F182" s="295">
        <v>2.7551405439150298</v>
      </c>
      <c r="G182" s="297">
        <v>2826.1957291953945</v>
      </c>
      <c r="H182" s="297">
        <v>0.11896122771197</v>
      </c>
      <c r="I182" s="297">
        <v>0.10429372048834</v>
      </c>
      <c r="J182" s="297" t="s">
        <v>492</v>
      </c>
    </row>
    <row r="183" spans="1:10" x14ac:dyDescent="0.25">
      <c r="A183" s="267" t="s">
        <v>552</v>
      </c>
      <c r="B183" s="297">
        <v>280341.22601860663</v>
      </c>
      <c r="C183" s="295" t="s">
        <v>550</v>
      </c>
      <c r="D183" s="295">
        <v>89.645233903118736</v>
      </c>
      <c r="E183" s="295">
        <v>9.4999999999999893</v>
      </c>
      <c r="F183" s="295">
        <v>1.4249999999999801</v>
      </c>
      <c r="G183" s="297">
        <v>25131.254779125069</v>
      </c>
      <c r="H183" s="297">
        <v>2.6632416471767599</v>
      </c>
      <c r="I183" s="297">
        <v>0.39948624707650998</v>
      </c>
      <c r="J183" s="297" t="s">
        <v>492</v>
      </c>
    </row>
    <row r="184" spans="1:10" x14ac:dyDescent="0.25">
      <c r="A184" s="267" t="s">
        <v>553</v>
      </c>
      <c r="B184" s="297">
        <v>326790.86175613868</v>
      </c>
      <c r="C184" s="295" t="s">
        <v>550</v>
      </c>
      <c r="D184" s="295">
        <v>52.367220594999388</v>
      </c>
      <c r="E184" s="295">
        <v>0.7531444058565</v>
      </c>
      <c r="F184" s="295">
        <v>7.5314440585660003E-2</v>
      </c>
      <c r="G184" s="297">
        <v>17113.129146013664</v>
      </c>
      <c r="H184" s="297">
        <v>0.24612070941666001</v>
      </c>
      <c r="I184" s="297">
        <v>2.4612070941669999E-2</v>
      </c>
      <c r="J184" s="297" t="s">
        <v>492</v>
      </c>
    </row>
    <row r="185" spans="1:10" x14ac:dyDescent="0.25">
      <c r="A185" s="267" t="s">
        <v>3221</v>
      </c>
      <c r="B185" s="297" t="s">
        <v>521</v>
      </c>
      <c r="C185" s="295" t="s">
        <v>550</v>
      </c>
      <c r="D185" s="295" t="s">
        <v>521</v>
      </c>
      <c r="E185" s="295" t="s">
        <v>521</v>
      </c>
      <c r="F185" s="295" t="s">
        <v>521</v>
      </c>
      <c r="G185" s="297" t="s">
        <v>521</v>
      </c>
      <c r="H185" s="297" t="s">
        <v>521</v>
      </c>
      <c r="I185" s="297" t="s">
        <v>521</v>
      </c>
      <c r="J185" s="297" t="s">
        <v>521</v>
      </c>
    </row>
    <row r="186" spans="1:10" x14ac:dyDescent="0.25">
      <c r="A186" s="267" t="s">
        <v>3222</v>
      </c>
      <c r="B186" s="297" t="s">
        <v>521</v>
      </c>
      <c r="C186" s="295" t="s">
        <v>550</v>
      </c>
      <c r="D186" s="295" t="s">
        <v>521</v>
      </c>
      <c r="E186" s="295" t="s">
        <v>521</v>
      </c>
      <c r="F186" s="295" t="s">
        <v>521</v>
      </c>
      <c r="G186" s="297" t="s">
        <v>521</v>
      </c>
      <c r="H186" s="297" t="s">
        <v>521</v>
      </c>
      <c r="I186" s="297" t="s">
        <v>521</v>
      </c>
      <c r="J186" s="297" t="s">
        <v>521</v>
      </c>
    </row>
    <row r="187" spans="1:10" x14ac:dyDescent="0.25">
      <c r="A187" s="267" t="s">
        <v>3223</v>
      </c>
      <c r="B187" s="297" t="s">
        <v>494</v>
      </c>
      <c r="C187" s="295" t="s">
        <v>550</v>
      </c>
      <c r="D187" s="295" t="s">
        <v>526</v>
      </c>
      <c r="E187" s="295" t="s">
        <v>494</v>
      </c>
      <c r="F187" s="295" t="s">
        <v>494</v>
      </c>
      <c r="G187" s="297" t="s">
        <v>494</v>
      </c>
      <c r="H187" s="297" t="s">
        <v>494</v>
      </c>
      <c r="I187" s="297" t="s">
        <v>494</v>
      </c>
      <c r="J187" s="297" t="s">
        <v>492</v>
      </c>
    </row>
    <row r="188" spans="1:10" x14ac:dyDescent="0.25">
      <c r="A188" s="268" t="s">
        <v>500</v>
      </c>
      <c r="B188" s="295">
        <v>644167.08432937111</v>
      </c>
      <c r="C188" s="295" t="s">
        <v>550</v>
      </c>
      <c r="D188" s="296" t="s">
        <v>187</v>
      </c>
      <c r="E188" s="296" t="s">
        <v>187</v>
      </c>
      <c r="F188" s="296" t="s">
        <v>187</v>
      </c>
      <c r="G188" s="295">
        <v>46357.764227420019</v>
      </c>
      <c r="H188" s="295">
        <v>3.41919088614388</v>
      </c>
      <c r="I188" s="295">
        <v>0.52415757023381004</v>
      </c>
      <c r="J188" s="295" t="s">
        <v>554</v>
      </c>
    </row>
    <row r="189" spans="1:10" x14ac:dyDescent="0.25">
      <c r="A189" s="267" t="s">
        <v>551</v>
      </c>
      <c r="B189" s="297">
        <v>9910.6834716533631</v>
      </c>
      <c r="C189" s="295" t="s">
        <v>550</v>
      </c>
      <c r="D189" s="295">
        <v>74.659973794071973</v>
      </c>
      <c r="E189" s="295">
        <v>3.1426139568943499</v>
      </c>
      <c r="F189" s="295">
        <v>2.7551405439149499</v>
      </c>
      <c r="G189" s="297">
        <v>739.93136827498245</v>
      </c>
      <c r="H189" s="297">
        <v>3.1145452200380001E-2</v>
      </c>
      <c r="I189" s="297">
        <v>2.7305325850659999E-2</v>
      </c>
      <c r="J189" s="297" t="s">
        <v>492</v>
      </c>
    </row>
    <row r="190" spans="1:10" x14ac:dyDescent="0.25">
      <c r="A190" s="267" t="s">
        <v>552</v>
      </c>
      <c r="B190" s="297">
        <v>332732.0020816935</v>
      </c>
      <c r="C190" s="295" t="s">
        <v>550</v>
      </c>
      <c r="D190" s="295">
        <v>89.645233903118736</v>
      </c>
      <c r="E190" s="295">
        <v>9.5000000000000107</v>
      </c>
      <c r="F190" s="295">
        <v>1.4249999999999901</v>
      </c>
      <c r="G190" s="297">
        <v>29827.838153666406</v>
      </c>
      <c r="H190" s="297">
        <v>3.1609540197760899</v>
      </c>
      <c r="I190" s="297">
        <v>0.47414310296640999</v>
      </c>
      <c r="J190" s="297" t="s">
        <v>492</v>
      </c>
    </row>
    <row r="191" spans="1:10" x14ac:dyDescent="0.25">
      <c r="A191" s="267" t="s">
        <v>553</v>
      </c>
      <c r="B191" s="297">
        <v>301524.39877602429</v>
      </c>
      <c r="C191" s="295" t="s">
        <v>550</v>
      </c>
      <c r="D191" s="295">
        <v>52.367220594999388</v>
      </c>
      <c r="E191" s="295">
        <v>0.75314440585650999</v>
      </c>
      <c r="F191" s="295">
        <v>7.5314440585649997E-2</v>
      </c>
      <c r="G191" s="297">
        <v>15789.994705478628</v>
      </c>
      <c r="H191" s="297">
        <v>0.22709141416740999</v>
      </c>
      <c r="I191" s="297">
        <v>2.2709141416739999E-2</v>
      </c>
      <c r="J191" s="297" t="s">
        <v>492</v>
      </c>
    </row>
    <row r="192" spans="1:10" x14ac:dyDescent="0.25">
      <c r="A192" s="267" t="s">
        <v>3221</v>
      </c>
      <c r="B192" s="297" t="s">
        <v>521</v>
      </c>
      <c r="C192" s="295" t="s">
        <v>550</v>
      </c>
      <c r="D192" s="295" t="s">
        <v>521</v>
      </c>
      <c r="E192" s="295" t="s">
        <v>521</v>
      </c>
      <c r="F192" s="295" t="s">
        <v>521</v>
      </c>
      <c r="G192" s="297" t="s">
        <v>521</v>
      </c>
      <c r="H192" s="297" t="s">
        <v>521</v>
      </c>
      <c r="I192" s="297" t="s">
        <v>521</v>
      </c>
      <c r="J192" s="297" t="s">
        <v>521</v>
      </c>
    </row>
    <row r="193" spans="1:10" x14ac:dyDescent="0.25">
      <c r="A193" s="267" t="s">
        <v>3222</v>
      </c>
      <c r="B193" s="297" t="s">
        <v>521</v>
      </c>
      <c r="C193" s="295" t="s">
        <v>550</v>
      </c>
      <c r="D193" s="295" t="s">
        <v>521</v>
      </c>
      <c r="E193" s="295" t="s">
        <v>521</v>
      </c>
      <c r="F193" s="295" t="s">
        <v>521</v>
      </c>
      <c r="G193" s="297" t="s">
        <v>521</v>
      </c>
      <c r="H193" s="297" t="s">
        <v>521</v>
      </c>
      <c r="I193" s="297" t="s">
        <v>521</v>
      </c>
      <c r="J193" s="297" t="s">
        <v>521</v>
      </c>
    </row>
    <row r="194" spans="1:10" x14ac:dyDescent="0.25">
      <c r="A194" s="267" t="s">
        <v>3223</v>
      </c>
      <c r="B194" s="297" t="s">
        <v>494</v>
      </c>
      <c r="C194" s="295" t="s">
        <v>550</v>
      </c>
      <c r="D194" s="295" t="s">
        <v>526</v>
      </c>
      <c r="E194" s="295" t="s">
        <v>494</v>
      </c>
      <c r="F194" s="295" t="s">
        <v>494</v>
      </c>
      <c r="G194" s="297" t="s">
        <v>494</v>
      </c>
      <c r="H194" s="297" t="s">
        <v>494</v>
      </c>
      <c r="I194" s="297" t="s">
        <v>494</v>
      </c>
      <c r="J194" s="297" t="s">
        <v>492</v>
      </c>
    </row>
    <row r="195" spans="1:10" x14ac:dyDescent="0.25">
      <c r="A195" s="268" t="s">
        <v>501</v>
      </c>
      <c r="B195" s="295">
        <v>526636.63815383136</v>
      </c>
      <c r="C195" s="295" t="s">
        <v>550</v>
      </c>
      <c r="D195" s="296" t="s">
        <v>187</v>
      </c>
      <c r="E195" s="296" t="s">
        <v>187</v>
      </c>
      <c r="F195" s="296" t="s">
        <v>187</v>
      </c>
      <c r="G195" s="295">
        <v>36302.033778109631</v>
      </c>
      <c r="H195" s="295">
        <v>2.4295382607283198</v>
      </c>
      <c r="I195" s="295">
        <v>0.36471649490099001</v>
      </c>
      <c r="J195" s="295" t="s">
        <v>554</v>
      </c>
    </row>
    <row r="196" spans="1:10" x14ac:dyDescent="0.25">
      <c r="A196" s="267" t="s">
        <v>551</v>
      </c>
      <c r="B196" s="297">
        <v>4917.664842663351</v>
      </c>
      <c r="C196" s="295" t="s">
        <v>550</v>
      </c>
      <c r="D196" s="295">
        <v>74.659973794071973</v>
      </c>
      <c r="E196" s="295">
        <v>3.14261395689384</v>
      </c>
      <c r="F196" s="295">
        <v>2.7551405439155698</v>
      </c>
      <c r="G196" s="297">
        <v>367.1527282812749</v>
      </c>
      <c r="H196" s="297">
        <v>1.545432216988E-2</v>
      </c>
      <c r="I196" s="297">
        <v>1.354885778941E-2</v>
      </c>
      <c r="J196" s="297" t="s">
        <v>492</v>
      </c>
    </row>
    <row r="197" spans="1:10" x14ac:dyDescent="0.25">
      <c r="A197" s="267" t="s">
        <v>552</v>
      </c>
      <c r="B197" s="297">
        <v>231072.091064726</v>
      </c>
      <c r="C197" s="295" t="s">
        <v>550</v>
      </c>
      <c r="D197" s="295">
        <v>89.645233903118736</v>
      </c>
      <c r="E197" s="295">
        <v>9.5000000000000107</v>
      </c>
      <c r="F197" s="295">
        <v>1.4249999999999801</v>
      </c>
      <c r="G197" s="297">
        <v>20714.511651980116</v>
      </c>
      <c r="H197" s="297">
        <v>2.1951848651149</v>
      </c>
      <c r="I197" s="297">
        <v>0.32927772976723002</v>
      </c>
      <c r="J197" s="297" t="s">
        <v>492</v>
      </c>
    </row>
    <row r="198" spans="1:10" x14ac:dyDescent="0.25">
      <c r="A198" s="267" t="s">
        <v>553</v>
      </c>
      <c r="B198" s="297">
        <v>290646.88224644202</v>
      </c>
      <c r="C198" s="295" t="s">
        <v>550</v>
      </c>
      <c r="D198" s="295">
        <v>52.367220594999388</v>
      </c>
      <c r="E198" s="295">
        <v>0.7531444058565</v>
      </c>
      <c r="F198" s="295">
        <v>7.5314440585640005E-2</v>
      </c>
      <c r="G198" s="297">
        <v>15220.369397848241</v>
      </c>
      <c r="H198" s="297">
        <v>0.21889907344354001</v>
      </c>
      <c r="I198" s="297">
        <v>2.188990734435E-2</v>
      </c>
      <c r="J198" s="297" t="s">
        <v>492</v>
      </c>
    </row>
    <row r="199" spans="1:10" x14ac:dyDescent="0.25">
      <c r="A199" s="267" t="s">
        <v>3221</v>
      </c>
      <c r="B199" s="297" t="s">
        <v>521</v>
      </c>
      <c r="C199" s="295" t="s">
        <v>550</v>
      </c>
      <c r="D199" s="295" t="s">
        <v>521</v>
      </c>
      <c r="E199" s="295" t="s">
        <v>521</v>
      </c>
      <c r="F199" s="295" t="s">
        <v>521</v>
      </c>
      <c r="G199" s="297" t="s">
        <v>521</v>
      </c>
      <c r="H199" s="297" t="s">
        <v>521</v>
      </c>
      <c r="I199" s="297" t="s">
        <v>521</v>
      </c>
      <c r="J199" s="297" t="s">
        <v>521</v>
      </c>
    </row>
    <row r="200" spans="1:10" x14ac:dyDescent="0.25">
      <c r="A200" s="269" t="s">
        <v>3222</v>
      </c>
      <c r="B200" s="297" t="s">
        <v>521</v>
      </c>
      <c r="C200" s="295" t="s">
        <v>550</v>
      </c>
      <c r="D200" s="295" t="s">
        <v>521</v>
      </c>
      <c r="E200" s="295" t="s">
        <v>521</v>
      </c>
      <c r="F200" s="295" t="s">
        <v>521</v>
      </c>
      <c r="G200" s="297" t="s">
        <v>521</v>
      </c>
      <c r="H200" s="297" t="s">
        <v>521</v>
      </c>
      <c r="I200" s="297" t="s">
        <v>521</v>
      </c>
      <c r="J200" s="297" t="s">
        <v>521</v>
      </c>
    </row>
    <row r="201" spans="1:10" x14ac:dyDescent="0.25">
      <c r="A201" s="267" t="s">
        <v>3223</v>
      </c>
      <c r="B201" s="297" t="s">
        <v>494</v>
      </c>
      <c r="C201" s="295" t="s">
        <v>550</v>
      </c>
      <c r="D201" s="295" t="s">
        <v>526</v>
      </c>
      <c r="E201" s="295" t="s">
        <v>494</v>
      </c>
      <c r="F201" s="295" t="s">
        <v>494</v>
      </c>
      <c r="G201" s="297" t="s">
        <v>494</v>
      </c>
      <c r="H201" s="297" t="s">
        <v>494</v>
      </c>
      <c r="I201" s="297" t="s">
        <v>494</v>
      </c>
      <c r="J201" s="297" t="s">
        <v>492</v>
      </c>
    </row>
    <row r="202" spans="1:10" x14ac:dyDescent="0.25">
      <c r="A202" s="268" t="s">
        <v>3224</v>
      </c>
      <c r="B202" s="295">
        <v>9478042.3525714055</v>
      </c>
      <c r="C202" s="295" t="s">
        <v>550</v>
      </c>
      <c r="D202" s="296" t="s">
        <v>187</v>
      </c>
      <c r="E202" s="296" t="s">
        <v>187</v>
      </c>
      <c r="F202" s="296" t="s">
        <v>187</v>
      </c>
      <c r="G202" s="295">
        <v>496191.34475228947</v>
      </c>
      <c r="H202" s="295">
        <v>55.440376544157949</v>
      </c>
      <c r="I202" s="295">
        <v>7.5655556189400004</v>
      </c>
      <c r="J202" s="295" t="s">
        <v>554</v>
      </c>
    </row>
    <row r="203" spans="1:10" x14ac:dyDescent="0.25">
      <c r="A203" s="263" t="s">
        <v>569</v>
      </c>
      <c r="B203" s="295">
        <v>9478042.3525714055</v>
      </c>
      <c r="C203" s="295" t="s">
        <v>550</v>
      </c>
      <c r="D203" s="296" t="s">
        <v>187</v>
      </c>
      <c r="E203" s="296" t="s">
        <v>187</v>
      </c>
      <c r="F203" s="296" t="s">
        <v>187</v>
      </c>
      <c r="G203" s="295">
        <v>496191.34475228947</v>
      </c>
      <c r="H203" s="295">
        <v>55.440376544157949</v>
      </c>
      <c r="I203" s="295">
        <v>7.5655556189400004</v>
      </c>
      <c r="J203" s="295" t="s">
        <v>554</v>
      </c>
    </row>
    <row r="204" spans="1:10" x14ac:dyDescent="0.25">
      <c r="A204" s="264" t="s">
        <v>570</v>
      </c>
      <c r="B204" s="295">
        <v>9478042.3525714055</v>
      </c>
      <c r="C204" s="295" t="s">
        <v>550</v>
      </c>
      <c r="D204" s="296" t="s">
        <v>187</v>
      </c>
      <c r="E204" s="296" t="s">
        <v>187</v>
      </c>
      <c r="F204" s="296" t="s">
        <v>187</v>
      </c>
      <c r="G204" s="295">
        <v>496191.34475228947</v>
      </c>
      <c r="H204" s="295">
        <v>55.440376544157949</v>
      </c>
      <c r="I204" s="295">
        <v>7.5655556189400004</v>
      </c>
      <c r="J204" s="295" t="s">
        <v>554</v>
      </c>
    </row>
    <row r="205" spans="1:10" x14ac:dyDescent="0.25">
      <c r="A205" s="270" t="s">
        <v>557</v>
      </c>
      <c r="B205" s="297">
        <v>3200357.1751622786</v>
      </c>
      <c r="C205" s="295" t="s">
        <v>550</v>
      </c>
      <c r="D205" s="295">
        <v>74.659973794071988</v>
      </c>
      <c r="E205" s="295">
        <v>2.5800388524872</v>
      </c>
      <c r="F205" s="295">
        <v>0.42044594908624999</v>
      </c>
      <c r="G205" s="297">
        <v>238938.58282928597</v>
      </c>
      <c r="H205" s="297">
        <v>8.2570458537548692</v>
      </c>
      <c r="I205" s="297">
        <v>1.3455772099261001</v>
      </c>
      <c r="J205" s="297" t="s">
        <v>492</v>
      </c>
    </row>
    <row r="206" spans="1:10" x14ac:dyDescent="0.25">
      <c r="A206" s="270" t="s">
        <v>558</v>
      </c>
      <c r="B206" s="297">
        <v>259275.11556257354</v>
      </c>
      <c r="C206" s="295" t="s">
        <v>550</v>
      </c>
      <c r="D206" s="295">
        <v>89.645233903118793</v>
      </c>
      <c r="E206" s="295">
        <v>9.5000000000000107</v>
      </c>
      <c r="F206" s="295">
        <v>1.42500000000001</v>
      </c>
      <c r="G206" s="297">
        <v>23242.778379865063</v>
      </c>
      <c r="H206" s="297">
        <v>2.4631135978444498</v>
      </c>
      <c r="I206" s="297">
        <v>0.36946703967666999</v>
      </c>
      <c r="J206" s="297" t="s">
        <v>492</v>
      </c>
    </row>
    <row r="207" spans="1:10" x14ac:dyDescent="0.25">
      <c r="A207" s="270" t="s">
        <v>559</v>
      </c>
      <c r="B207" s="297">
        <v>4468634.7849724228</v>
      </c>
      <c r="C207" s="295" t="s">
        <v>550</v>
      </c>
      <c r="D207" s="295">
        <v>52.367220594999367</v>
      </c>
      <c r="E207" s="295">
        <v>0.75314440585650999</v>
      </c>
      <c r="F207" s="295">
        <v>7.5314440585649997E-2</v>
      </c>
      <c r="G207" s="297">
        <v>234009.98354313846</v>
      </c>
      <c r="H207" s="297">
        <v>3.36552729011777</v>
      </c>
      <c r="I207" s="297">
        <v>0.33655272901178002</v>
      </c>
      <c r="J207" s="297" t="s">
        <v>492</v>
      </c>
    </row>
    <row r="208" spans="1:10" x14ac:dyDescent="0.25">
      <c r="A208" s="270" t="s">
        <v>560</v>
      </c>
      <c r="B208" s="297" t="s">
        <v>521</v>
      </c>
      <c r="C208" s="295" t="s">
        <v>550</v>
      </c>
      <c r="D208" s="295" t="s">
        <v>521</v>
      </c>
      <c r="E208" s="295" t="s">
        <v>521</v>
      </c>
      <c r="F208" s="295" t="s">
        <v>521</v>
      </c>
      <c r="G208" s="297" t="s">
        <v>521</v>
      </c>
      <c r="H208" s="297" t="s">
        <v>521</v>
      </c>
      <c r="I208" s="297" t="s">
        <v>521</v>
      </c>
      <c r="J208" s="297" t="s">
        <v>521</v>
      </c>
    </row>
    <row r="209" spans="1:10" x14ac:dyDescent="0.25">
      <c r="A209" s="270" t="s">
        <v>561</v>
      </c>
      <c r="B209" s="297" t="s">
        <v>521</v>
      </c>
      <c r="C209" s="295" t="s">
        <v>550</v>
      </c>
      <c r="D209" s="295" t="s">
        <v>521</v>
      </c>
      <c r="E209" s="295" t="s">
        <v>521</v>
      </c>
      <c r="F209" s="295" t="s">
        <v>521</v>
      </c>
      <c r="G209" s="297" t="s">
        <v>521</v>
      </c>
      <c r="H209" s="297" t="s">
        <v>521</v>
      </c>
      <c r="I209" s="297" t="s">
        <v>521</v>
      </c>
      <c r="J209" s="297" t="s">
        <v>521</v>
      </c>
    </row>
    <row r="210" spans="1:10" x14ac:dyDescent="0.25">
      <c r="A210" s="270" t="s">
        <v>92</v>
      </c>
      <c r="B210" s="297">
        <v>1549775.2768741304</v>
      </c>
      <c r="C210" s="295" t="s">
        <v>550</v>
      </c>
      <c r="D210" s="295">
        <v>88.686898265961545</v>
      </c>
      <c r="E210" s="295">
        <v>26.684313796676729</v>
      </c>
      <c r="F210" s="295">
        <v>3.55790850622357</v>
      </c>
      <c r="G210" s="297">
        <v>137444.76231523839</v>
      </c>
      <c r="H210" s="297">
        <v>41.354689802440859</v>
      </c>
      <c r="I210" s="297">
        <v>5.5139586403254501</v>
      </c>
      <c r="J210" s="297" t="s">
        <v>492</v>
      </c>
    </row>
    <row r="211" spans="1:10" x14ac:dyDescent="0.25">
      <c r="A211" s="271" t="s">
        <v>571</v>
      </c>
      <c r="B211" s="295">
        <v>27381911.119104017</v>
      </c>
      <c r="C211" s="295" t="s">
        <v>550</v>
      </c>
      <c r="D211" s="296" t="s">
        <v>187</v>
      </c>
      <c r="E211" s="296" t="s">
        <v>187</v>
      </c>
      <c r="F211" s="296" t="s">
        <v>187</v>
      </c>
      <c r="G211" s="295">
        <v>1830505.6056332772</v>
      </c>
      <c r="H211" s="295">
        <v>160.28001983992968</v>
      </c>
      <c r="I211" s="295">
        <v>137.97722792661688</v>
      </c>
    </row>
    <row r="212" spans="1:10" x14ac:dyDescent="0.25">
      <c r="A212" s="259" t="s">
        <v>551</v>
      </c>
      <c r="B212" s="295">
        <v>26378279.690856297</v>
      </c>
      <c r="C212" s="295" t="s">
        <v>550</v>
      </c>
      <c r="D212" s="295">
        <v>68.140519616442361</v>
      </c>
      <c r="E212" s="295">
        <v>5.7327599121391097</v>
      </c>
      <c r="F212" s="295">
        <v>5.2271031113979696</v>
      </c>
      <c r="G212" s="295">
        <v>1797429.6847227968</v>
      </c>
      <c r="H212" s="295">
        <v>151.2203443629343</v>
      </c>
      <c r="I212" s="295">
        <v>137.88198784540089</v>
      </c>
    </row>
    <row r="213" spans="1:10" x14ac:dyDescent="0.25">
      <c r="A213" s="259" t="s">
        <v>552</v>
      </c>
      <c r="B213" s="295" t="s">
        <v>521</v>
      </c>
      <c r="C213" s="295" t="s">
        <v>550</v>
      </c>
      <c r="D213" s="295" t="s">
        <v>521</v>
      </c>
      <c r="E213" s="295" t="s">
        <v>521</v>
      </c>
      <c r="F213" s="295" t="s">
        <v>521</v>
      </c>
      <c r="G213" s="295" t="s">
        <v>521</v>
      </c>
      <c r="H213" s="295" t="s">
        <v>521</v>
      </c>
      <c r="I213" s="295" t="s">
        <v>521</v>
      </c>
    </row>
    <row r="214" spans="1:10" x14ac:dyDescent="0.25">
      <c r="A214" s="259" t="s">
        <v>553</v>
      </c>
      <c r="B214" s="295">
        <v>658252.51161717589</v>
      </c>
      <c r="C214" s="295" t="s">
        <v>550</v>
      </c>
      <c r="D214" s="295">
        <v>50.248073994006511</v>
      </c>
      <c r="E214" s="295">
        <v>13.756093189850089</v>
      </c>
      <c r="F214" s="295">
        <v>0.13734370307478</v>
      </c>
      <c r="G214" s="295">
        <v>33075.920910480483</v>
      </c>
      <c r="H214" s="295">
        <v>9.0549828922587494</v>
      </c>
      <c r="I214" s="295">
        <v>9.0406837503779994E-2</v>
      </c>
    </row>
    <row r="215" spans="1:10" x14ac:dyDescent="0.25">
      <c r="A215" s="259" t="s">
        <v>3216</v>
      </c>
      <c r="B215" s="295" t="s">
        <v>566</v>
      </c>
      <c r="C215" s="295" t="s">
        <v>550</v>
      </c>
      <c r="D215" s="295" t="s">
        <v>566</v>
      </c>
      <c r="E215" s="295" t="s">
        <v>3110</v>
      </c>
      <c r="F215" s="295" t="s">
        <v>3110</v>
      </c>
      <c r="G215" s="295" t="s">
        <v>566</v>
      </c>
      <c r="H215" s="295" t="s">
        <v>3110</v>
      </c>
      <c r="I215" s="295" t="s">
        <v>3110</v>
      </c>
    </row>
    <row r="216" spans="1:10" x14ac:dyDescent="0.25">
      <c r="A216" s="259" t="s">
        <v>3218</v>
      </c>
      <c r="B216" s="295">
        <v>345378.91663054173</v>
      </c>
      <c r="C216" s="295" t="s">
        <v>550</v>
      </c>
      <c r="D216" s="295">
        <v>65.065035461819363</v>
      </c>
      <c r="E216" s="295">
        <v>1.358677241335E-2</v>
      </c>
      <c r="F216" s="295">
        <v>1.399403229176E-2</v>
      </c>
      <c r="G216" s="295">
        <v>22472.091458330953</v>
      </c>
      <c r="H216" s="295">
        <v>4.6925847366299997E-3</v>
      </c>
      <c r="I216" s="295">
        <v>4.8332437122200001E-3</v>
      </c>
    </row>
    <row r="217" spans="1:10" x14ac:dyDescent="0.25">
      <c r="A217" s="52" t="s">
        <v>3225</v>
      </c>
      <c r="B217" s="295">
        <v>2513561.9207105725</v>
      </c>
      <c r="C217" s="295" t="s">
        <v>550</v>
      </c>
      <c r="D217" s="296" t="s">
        <v>187</v>
      </c>
      <c r="E217" s="296" t="s">
        <v>187</v>
      </c>
      <c r="F217" s="296" t="s">
        <v>187</v>
      </c>
      <c r="G217" s="295">
        <v>170713.69036083069</v>
      </c>
      <c r="H217" s="295">
        <v>2.0771880881664</v>
      </c>
      <c r="I217" s="295">
        <v>5.2617344805668296</v>
      </c>
    </row>
    <row r="218" spans="1:10" x14ac:dyDescent="0.25">
      <c r="A218" s="259" t="s">
        <v>572</v>
      </c>
      <c r="B218" s="297">
        <v>37296.193325856322</v>
      </c>
      <c r="C218" s="295" t="s">
        <v>550</v>
      </c>
      <c r="D218" s="295">
        <v>65.528560814054615</v>
      </c>
      <c r="E218" s="295">
        <v>55.694372613795643</v>
      </c>
      <c r="F218" s="295">
        <v>0.84385413051206004</v>
      </c>
      <c r="G218" s="297">
        <v>2443.9658724861142</v>
      </c>
      <c r="H218" s="297">
        <v>2.0771880881664</v>
      </c>
      <c r="I218" s="297">
        <v>3.1472546790399999E-2</v>
      </c>
    </row>
    <row r="219" spans="1:10" x14ac:dyDescent="0.25">
      <c r="A219" s="259" t="s">
        <v>573</v>
      </c>
      <c r="B219" s="297">
        <v>2476265.7273847163</v>
      </c>
      <c r="C219" s="295" t="s">
        <v>550</v>
      </c>
      <c r="D219" s="295">
        <v>67.953015957645619</v>
      </c>
      <c r="E219" s="295" t="s">
        <v>521</v>
      </c>
      <c r="F219" s="295">
        <v>2.1121569773129001</v>
      </c>
      <c r="G219" s="297">
        <v>168269.72448834457</v>
      </c>
      <c r="H219" s="297" t="s">
        <v>521</v>
      </c>
      <c r="I219" s="297">
        <v>5.23026193377643</v>
      </c>
    </row>
    <row r="220" spans="1:10" x14ac:dyDescent="0.25">
      <c r="A220" s="259" t="s">
        <v>92</v>
      </c>
      <c r="B220" s="297" t="s">
        <v>521</v>
      </c>
      <c r="C220" s="295" t="s">
        <v>550</v>
      </c>
      <c r="D220" s="295" t="s">
        <v>521</v>
      </c>
      <c r="E220" s="295" t="s">
        <v>521</v>
      </c>
      <c r="F220" s="295" t="s">
        <v>521</v>
      </c>
      <c r="G220" s="297" t="s">
        <v>521</v>
      </c>
      <c r="H220" s="297" t="s">
        <v>521</v>
      </c>
      <c r="I220" s="297" t="s">
        <v>521</v>
      </c>
    </row>
    <row r="221" spans="1:10" x14ac:dyDescent="0.25">
      <c r="A221" s="272" t="s">
        <v>3226</v>
      </c>
      <c r="B221" s="295">
        <v>23026953.414224558</v>
      </c>
      <c r="C221" s="295" t="s">
        <v>550</v>
      </c>
      <c r="D221" s="296" t="s">
        <v>187</v>
      </c>
      <c r="E221" s="296" t="s">
        <v>187</v>
      </c>
      <c r="F221" s="296" t="s">
        <v>187</v>
      </c>
      <c r="G221" s="295">
        <v>1543321.2347240872</v>
      </c>
      <c r="H221" s="295">
        <v>95.722338182973743</v>
      </c>
      <c r="I221" s="295">
        <v>108.02744179292077</v>
      </c>
    </row>
    <row r="222" spans="1:10" x14ac:dyDescent="0.25">
      <c r="A222" s="259" t="s">
        <v>574</v>
      </c>
      <c r="B222" s="295">
        <v>16921811.276726622</v>
      </c>
      <c r="C222" s="295" t="s">
        <v>550</v>
      </c>
      <c r="D222" s="295">
        <v>67.143364802995379</v>
      </c>
      <c r="E222" s="295">
        <v>5.1050721535713901</v>
      </c>
      <c r="F222" s="295">
        <v>6.3193548667016204</v>
      </c>
      <c r="G222" s="295">
        <v>1136187.3476806968</v>
      </c>
      <c r="H222" s="295">
        <v>86.387067536807479</v>
      </c>
      <c r="I222" s="295">
        <v>106.93493044498868</v>
      </c>
    </row>
    <row r="223" spans="1:10" x14ac:dyDescent="0.25">
      <c r="A223" s="259" t="s">
        <v>575</v>
      </c>
      <c r="B223" s="295">
        <v>5716335.5992072541</v>
      </c>
      <c r="C223" s="295" t="s">
        <v>550</v>
      </c>
      <c r="D223" s="295">
        <v>70.79246071620166</v>
      </c>
      <c r="E223" s="295">
        <v>0.18688644136495999</v>
      </c>
      <c r="F223" s="295">
        <v>0.18566201675339999</v>
      </c>
      <c r="G223" s="295">
        <v>404673.46334750456</v>
      </c>
      <c r="H223" s="295">
        <v>1.0683056177837</v>
      </c>
      <c r="I223" s="295">
        <v>1.0613063957880999</v>
      </c>
    </row>
    <row r="224" spans="1:10" x14ac:dyDescent="0.25">
      <c r="A224" s="259" t="s">
        <v>576</v>
      </c>
      <c r="B224" s="295">
        <v>29789.5019987257</v>
      </c>
      <c r="C224" s="295" t="s">
        <v>550</v>
      </c>
      <c r="D224" s="295">
        <v>59.589262354098238</v>
      </c>
      <c r="E224" s="295">
        <v>0.32721071521896999</v>
      </c>
      <c r="F224" s="295">
        <v>0.67984698987101</v>
      </c>
      <c r="G224" s="295">
        <v>1775.1344499999996</v>
      </c>
      <c r="H224" s="295">
        <v>9.7474442550200009E-3</v>
      </c>
      <c r="I224" s="295">
        <v>2.025230326359E-2</v>
      </c>
    </row>
    <row r="225" spans="1:9" x14ac:dyDescent="0.25">
      <c r="A225" s="259" t="s">
        <v>3227</v>
      </c>
      <c r="B225" s="295" t="s">
        <v>566</v>
      </c>
      <c r="C225" s="295" t="s">
        <v>550</v>
      </c>
      <c r="D225" s="296" t="s">
        <v>187</v>
      </c>
      <c r="E225" s="296" t="s">
        <v>187</v>
      </c>
      <c r="F225" s="296" t="s">
        <v>187</v>
      </c>
      <c r="G225" s="295" t="s">
        <v>566</v>
      </c>
      <c r="H225" s="295">
        <v>1.05278679567487</v>
      </c>
      <c r="I225" s="295">
        <v>1.4965547714000001E-4</v>
      </c>
    </row>
    <row r="226" spans="1:9" x14ac:dyDescent="0.25">
      <c r="A226" s="259" t="s">
        <v>553</v>
      </c>
      <c r="B226" s="295">
        <v>13638.11966141349</v>
      </c>
      <c r="C226" s="295" t="s">
        <v>550</v>
      </c>
      <c r="D226" s="295">
        <v>50.248073994006518</v>
      </c>
      <c r="E226" s="295">
        <v>527.9128195425908</v>
      </c>
      <c r="F226" s="295">
        <v>0.43772527586264998</v>
      </c>
      <c r="G226" s="295">
        <v>685.28924588582026</v>
      </c>
      <c r="H226" s="295">
        <v>7.1997382037160396</v>
      </c>
      <c r="I226" s="295">
        <v>5.9697496910400003E-3</v>
      </c>
    </row>
    <row r="227" spans="1:9" x14ac:dyDescent="0.25">
      <c r="A227" s="259" t="s">
        <v>3218</v>
      </c>
      <c r="B227" s="295">
        <v>345378.91663054173</v>
      </c>
      <c r="C227" s="295" t="s">
        <v>550</v>
      </c>
      <c r="D227" s="295">
        <v>65.065035461819363</v>
      </c>
      <c r="E227" s="295">
        <v>1.358677241335E-2</v>
      </c>
      <c r="F227" s="295">
        <v>1.399403229176E-2</v>
      </c>
      <c r="G227" s="295">
        <v>22472.091458330953</v>
      </c>
      <c r="H227" s="295">
        <v>4.6925847366299997E-3</v>
      </c>
      <c r="I227" s="295">
        <v>4.8332437122200001E-3</v>
      </c>
    </row>
    <row r="228" spans="1:9" x14ac:dyDescent="0.25">
      <c r="A228" s="259" t="s">
        <v>3228</v>
      </c>
      <c r="B228" s="295" t="s">
        <v>566</v>
      </c>
      <c r="C228" s="295" t="s">
        <v>550</v>
      </c>
      <c r="D228" s="296" t="s">
        <v>187</v>
      </c>
      <c r="E228" s="296" t="s">
        <v>187</v>
      </c>
      <c r="F228" s="296" t="s">
        <v>187</v>
      </c>
      <c r="G228" s="295" t="s">
        <v>566</v>
      </c>
      <c r="H228" s="295" t="s">
        <v>3110</v>
      </c>
      <c r="I228" s="295" t="s">
        <v>3110</v>
      </c>
    </row>
    <row r="229" spans="1:9" x14ac:dyDescent="0.25">
      <c r="A229" s="273" t="s">
        <v>577</v>
      </c>
      <c r="B229" s="295">
        <v>9895321.6493915115</v>
      </c>
      <c r="C229" s="295" t="s">
        <v>550</v>
      </c>
      <c r="D229" s="296" t="s">
        <v>187</v>
      </c>
      <c r="E229" s="296" t="s">
        <v>187</v>
      </c>
      <c r="F229" s="296" t="s">
        <v>187</v>
      </c>
      <c r="G229" s="295">
        <v>641430.12035975454</v>
      </c>
      <c r="H229" s="295">
        <v>50.343513986278801</v>
      </c>
      <c r="I229" s="295">
        <v>58.026007452344672</v>
      </c>
    </row>
    <row r="230" spans="1:9" x14ac:dyDescent="0.25">
      <c r="A230" s="259" t="s">
        <v>574</v>
      </c>
      <c r="B230" s="297">
        <v>9488919.2231781483</v>
      </c>
      <c r="C230" s="295" t="s">
        <v>550</v>
      </c>
      <c r="D230" s="295">
        <v>67.143364802995379</v>
      </c>
      <c r="E230" s="295">
        <v>5.3042882930240696</v>
      </c>
      <c r="F230" s="295">
        <v>6.1142265296351903</v>
      </c>
      <c r="G230" s="297">
        <v>637117.96498800593</v>
      </c>
      <c r="H230" s="297">
        <v>50.331963148954898</v>
      </c>
      <c r="I230" s="297">
        <v>58.017401651921162</v>
      </c>
    </row>
    <row r="231" spans="1:9" x14ac:dyDescent="0.25">
      <c r="A231" s="259" t="s">
        <v>575</v>
      </c>
      <c r="B231" s="297">
        <v>60577.355202458224</v>
      </c>
      <c r="C231" s="295" t="s">
        <v>550</v>
      </c>
      <c r="D231" s="295">
        <v>70.792460716201674</v>
      </c>
      <c r="E231" s="295">
        <v>5.0531921540309999E-2</v>
      </c>
      <c r="F231" s="295">
        <v>0.11107027591734001</v>
      </c>
      <c r="G231" s="297">
        <v>4288.4200384614187</v>
      </c>
      <c r="H231" s="297">
        <v>3.06109016021E-3</v>
      </c>
      <c r="I231" s="297">
        <v>6.7283435566800002E-3</v>
      </c>
    </row>
    <row r="232" spans="1:9" x14ac:dyDescent="0.25">
      <c r="A232" s="259" t="s">
        <v>576</v>
      </c>
      <c r="B232" s="297">
        <v>140.98152388821543</v>
      </c>
      <c r="C232" s="295" t="s">
        <v>550</v>
      </c>
      <c r="D232" s="295">
        <v>59.58926235409826</v>
      </c>
      <c r="E232" s="295">
        <v>0.33296282083898998</v>
      </c>
      <c r="F232" s="295">
        <v>0.40322366046400998</v>
      </c>
      <c r="G232" s="297">
        <v>8.4009850140554398</v>
      </c>
      <c r="H232" s="297">
        <v>4.6941605880000003E-5</v>
      </c>
      <c r="I232" s="297">
        <v>5.684708612E-5</v>
      </c>
    </row>
    <row r="233" spans="1:9" x14ac:dyDescent="0.25">
      <c r="A233" s="259" t="s">
        <v>3227</v>
      </c>
      <c r="B233" s="295" t="s">
        <v>494</v>
      </c>
      <c r="C233" s="295" t="s">
        <v>550</v>
      </c>
      <c r="D233" s="296" t="s">
        <v>187</v>
      </c>
      <c r="E233" s="296" t="s">
        <v>187</v>
      </c>
      <c r="F233" s="296" t="s">
        <v>187</v>
      </c>
      <c r="G233" s="295" t="s">
        <v>494</v>
      </c>
      <c r="H233" s="295" t="s">
        <v>521</v>
      </c>
      <c r="I233" s="295" t="s">
        <v>521</v>
      </c>
    </row>
    <row r="234" spans="1:9" x14ac:dyDescent="0.25">
      <c r="A234" s="270" t="s">
        <v>578</v>
      </c>
      <c r="B234" s="297" t="s">
        <v>494</v>
      </c>
      <c r="C234" s="295" t="s">
        <v>550</v>
      </c>
      <c r="D234" s="295" t="s">
        <v>494</v>
      </c>
      <c r="E234" s="295" t="s">
        <v>521</v>
      </c>
      <c r="F234" s="295" t="s">
        <v>521</v>
      </c>
      <c r="G234" s="297" t="s">
        <v>494</v>
      </c>
      <c r="H234" s="297" t="s">
        <v>521</v>
      </c>
      <c r="I234" s="297" t="s">
        <v>521</v>
      </c>
    </row>
    <row r="235" spans="1:9" x14ac:dyDescent="0.25">
      <c r="A235" s="259" t="s">
        <v>553</v>
      </c>
      <c r="B235" s="297">
        <v>305.17285647552848</v>
      </c>
      <c r="C235" s="295" t="s">
        <v>550</v>
      </c>
      <c r="D235" s="295">
        <v>50.248073994006504</v>
      </c>
      <c r="E235" s="295">
        <v>25.74784814192703</v>
      </c>
      <c r="F235" s="295">
        <v>3.1181083671388201</v>
      </c>
      <c r="G235" s="297">
        <v>15.334348273144681</v>
      </c>
      <c r="H235" s="297">
        <v>7.8575443655700006E-3</v>
      </c>
      <c r="I235" s="297">
        <v>9.5156203720000001E-4</v>
      </c>
    </row>
    <row r="236" spans="1:9" x14ac:dyDescent="0.25">
      <c r="A236" s="259" t="s">
        <v>3218</v>
      </c>
      <c r="B236" s="297">
        <v>345378.91663054173</v>
      </c>
      <c r="C236" s="295" t="s">
        <v>550</v>
      </c>
      <c r="D236" s="295">
        <v>65.065035461819363</v>
      </c>
      <c r="E236" s="295">
        <v>1.6945481152999999E-3</v>
      </c>
      <c r="F236" s="295">
        <v>2.5162153845099998E-3</v>
      </c>
      <c r="G236" s="297">
        <v>22472.091458330953</v>
      </c>
      <c r="H236" s="297">
        <v>5.8526119223999997E-4</v>
      </c>
      <c r="I236" s="297">
        <v>8.6904774350999995E-4</v>
      </c>
    </row>
    <row r="237" spans="1:9" x14ac:dyDescent="0.25">
      <c r="A237" s="259" t="s">
        <v>3228</v>
      </c>
      <c r="B237" s="295" t="s">
        <v>494</v>
      </c>
      <c r="C237" s="295" t="s">
        <v>550</v>
      </c>
      <c r="D237" s="296" t="s">
        <v>187</v>
      </c>
      <c r="E237" s="296" t="s">
        <v>187</v>
      </c>
      <c r="F237" s="296" t="s">
        <v>187</v>
      </c>
      <c r="G237" s="295" t="s">
        <v>494</v>
      </c>
      <c r="H237" s="295" t="s">
        <v>494</v>
      </c>
      <c r="I237" s="295" t="s">
        <v>494</v>
      </c>
    </row>
    <row r="238" spans="1:9" x14ac:dyDescent="0.25">
      <c r="A238" s="270" t="s">
        <v>87</v>
      </c>
      <c r="B238" s="297" t="s">
        <v>494</v>
      </c>
      <c r="C238" s="295" t="s">
        <v>550</v>
      </c>
      <c r="D238" s="295" t="s">
        <v>494</v>
      </c>
      <c r="E238" s="295" t="s">
        <v>494</v>
      </c>
      <c r="F238" s="295" t="s">
        <v>494</v>
      </c>
      <c r="G238" s="297" t="s">
        <v>494</v>
      </c>
      <c r="H238" s="297" t="s">
        <v>494</v>
      </c>
      <c r="I238" s="297" t="s">
        <v>494</v>
      </c>
    </row>
    <row r="239" spans="1:9" x14ac:dyDescent="0.25">
      <c r="A239" s="273" t="s">
        <v>579</v>
      </c>
      <c r="B239" s="295">
        <v>7275346.9410186997</v>
      </c>
      <c r="C239" s="295" t="s">
        <v>550</v>
      </c>
      <c r="D239" s="296" t="s">
        <v>187</v>
      </c>
      <c r="E239" s="296" t="s">
        <v>187</v>
      </c>
      <c r="F239" s="296" t="s">
        <v>187</v>
      </c>
      <c r="G239" s="295">
        <v>489781.06499535905</v>
      </c>
      <c r="H239" s="295">
        <v>32.089244234644681</v>
      </c>
      <c r="I239" s="295">
        <v>45.787711245390042</v>
      </c>
    </row>
    <row r="240" spans="1:9" x14ac:dyDescent="0.25">
      <c r="A240" s="259" t="s">
        <v>574</v>
      </c>
      <c r="B240" s="297">
        <v>6900391.8026401587</v>
      </c>
      <c r="C240" s="295" t="s">
        <v>550</v>
      </c>
      <c r="D240" s="295">
        <v>67.143364802995393</v>
      </c>
      <c r="E240" s="295">
        <v>4.6393852673657197</v>
      </c>
      <c r="F240" s="295">
        <v>6.6251876256970998</v>
      </c>
      <c r="G240" s="297">
        <v>463315.52408826712</v>
      </c>
      <c r="H240" s="297">
        <v>32.013576068219912</v>
      </c>
      <c r="I240" s="297">
        <v>45.716390383313303</v>
      </c>
    </row>
    <row r="241" spans="1:9" x14ac:dyDescent="0.25">
      <c r="A241" s="259" t="s">
        <v>575</v>
      </c>
      <c r="B241" s="297">
        <v>368504.73200550408</v>
      </c>
      <c r="C241" s="295" t="s">
        <v>550</v>
      </c>
      <c r="D241" s="295">
        <v>70.79246071620166</v>
      </c>
      <c r="E241" s="295">
        <v>0.10430192094477</v>
      </c>
      <c r="F241" s="295">
        <v>0.16232031354685</v>
      </c>
      <c r="G241" s="297">
        <v>26087.356764234068</v>
      </c>
      <c r="H241" s="297">
        <v>3.8435751425410003E-2</v>
      </c>
      <c r="I241" s="297">
        <v>5.9815803642629999E-2</v>
      </c>
    </row>
    <row r="242" spans="1:9" x14ac:dyDescent="0.25">
      <c r="A242" s="259" t="s">
        <v>576</v>
      </c>
      <c r="B242" s="297">
        <v>5787.6625596214753</v>
      </c>
      <c r="C242" s="295" t="s">
        <v>550</v>
      </c>
      <c r="D242" s="295">
        <v>59.589262354098253</v>
      </c>
      <c r="E242" s="295">
        <v>0.62659220241706004</v>
      </c>
      <c r="F242" s="295">
        <v>0.80766557619863999</v>
      </c>
      <c r="G242" s="297">
        <v>344.88254268227587</v>
      </c>
      <c r="H242" s="297">
        <v>3.6265042300800002E-3</v>
      </c>
      <c r="I242" s="297">
        <v>4.6744958160599998E-3</v>
      </c>
    </row>
    <row r="243" spans="1:9" x14ac:dyDescent="0.25">
      <c r="A243" s="259" t="s">
        <v>3227</v>
      </c>
      <c r="B243" s="295" t="s">
        <v>494</v>
      </c>
      <c r="C243" s="295" t="s">
        <v>550</v>
      </c>
      <c r="D243" s="296" t="s">
        <v>187</v>
      </c>
      <c r="E243" s="296" t="s">
        <v>187</v>
      </c>
      <c r="F243" s="296" t="s">
        <v>187</v>
      </c>
      <c r="G243" s="295" t="s">
        <v>494</v>
      </c>
      <c r="H243" s="295">
        <v>9.7455516189999999E-5</v>
      </c>
      <c r="I243" s="295">
        <v>1.256183293E-5</v>
      </c>
    </row>
    <row r="244" spans="1:9" x14ac:dyDescent="0.25">
      <c r="A244" s="270" t="s">
        <v>578</v>
      </c>
      <c r="B244" s="297" t="s">
        <v>494</v>
      </c>
      <c r="C244" s="295" t="s">
        <v>550</v>
      </c>
      <c r="D244" s="295" t="s">
        <v>494</v>
      </c>
      <c r="E244" s="295" t="s">
        <v>494</v>
      </c>
      <c r="F244" s="295" t="s">
        <v>494</v>
      </c>
      <c r="G244" s="297" t="s">
        <v>494</v>
      </c>
      <c r="H244" s="297">
        <v>9.7455516189999999E-5</v>
      </c>
      <c r="I244" s="297">
        <v>1.256183293E-5</v>
      </c>
    </row>
    <row r="245" spans="1:9" x14ac:dyDescent="0.25">
      <c r="A245" s="259" t="s">
        <v>553</v>
      </c>
      <c r="B245" s="297">
        <v>662.74381341579385</v>
      </c>
      <c r="C245" s="295" t="s">
        <v>550</v>
      </c>
      <c r="D245" s="295">
        <v>50.248073994006518</v>
      </c>
      <c r="E245" s="295">
        <v>47.605136115704603</v>
      </c>
      <c r="F245" s="295">
        <v>6.1362126024835497</v>
      </c>
      <c r="G245" s="297">
        <v>33.301600175586863</v>
      </c>
      <c r="H245" s="297">
        <v>3.1550009447499999E-2</v>
      </c>
      <c r="I245" s="297">
        <v>4.0667369401000001E-3</v>
      </c>
    </row>
    <row r="246" spans="1:9" x14ac:dyDescent="0.25">
      <c r="A246" s="259" t="s">
        <v>3218</v>
      </c>
      <c r="B246" s="297" t="s">
        <v>494</v>
      </c>
      <c r="C246" s="295" t="s">
        <v>550</v>
      </c>
      <c r="D246" s="295" t="s">
        <v>494</v>
      </c>
      <c r="E246" s="295" t="s">
        <v>494</v>
      </c>
      <c r="F246" s="295" t="s">
        <v>494</v>
      </c>
      <c r="G246" s="297" t="s">
        <v>494</v>
      </c>
      <c r="H246" s="297">
        <v>1.9584458055900002E-3</v>
      </c>
      <c r="I246" s="297">
        <v>2.75126384502E-3</v>
      </c>
    </row>
    <row r="247" spans="1:9" x14ac:dyDescent="0.25">
      <c r="A247" s="259" t="s">
        <v>3228</v>
      </c>
      <c r="B247" s="295" t="s">
        <v>521</v>
      </c>
      <c r="C247" s="295" t="s">
        <v>550</v>
      </c>
      <c r="D247" s="296" t="s">
        <v>187</v>
      </c>
      <c r="E247" s="296" t="s">
        <v>187</v>
      </c>
      <c r="F247" s="296" t="s">
        <v>187</v>
      </c>
      <c r="G247" s="295" t="s">
        <v>521</v>
      </c>
      <c r="H247" s="295" t="s">
        <v>521</v>
      </c>
      <c r="I247" s="295" t="s">
        <v>521</v>
      </c>
    </row>
    <row r="248" spans="1:9" x14ac:dyDescent="0.25">
      <c r="A248" s="273" t="s">
        <v>580</v>
      </c>
      <c r="B248" s="295">
        <v>5832942.3483651699</v>
      </c>
      <c r="C248" s="295" t="s">
        <v>550</v>
      </c>
      <c r="D248" s="296" t="s">
        <v>187</v>
      </c>
      <c r="E248" s="296" t="s">
        <v>187</v>
      </c>
      <c r="F248" s="296" t="s">
        <v>187</v>
      </c>
      <c r="G248" s="295">
        <v>410542.75702448451</v>
      </c>
      <c r="H248" s="295">
        <v>12.55614437939165</v>
      </c>
      <c r="I248" s="295">
        <v>4.1395436288617402</v>
      </c>
    </row>
    <row r="249" spans="1:9" x14ac:dyDescent="0.25">
      <c r="A249" s="259" t="s">
        <v>574</v>
      </c>
      <c r="B249" s="297">
        <v>509157.7754591406</v>
      </c>
      <c r="C249" s="295" t="s">
        <v>550</v>
      </c>
      <c r="D249" s="295">
        <v>67.143364802995393</v>
      </c>
      <c r="E249" s="295">
        <v>6.4971859341457296</v>
      </c>
      <c r="F249" s="295">
        <v>6.1414341372084902</v>
      </c>
      <c r="G249" s="297">
        <v>34186.566259934691</v>
      </c>
      <c r="H249" s="297">
        <v>3.3080927369740598</v>
      </c>
      <c r="I249" s="297">
        <v>3.1269589434299001</v>
      </c>
    </row>
    <row r="250" spans="1:9" x14ac:dyDescent="0.25">
      <c r="A250" s="259" t="s">
        <v>575</v>
      </c>
      <c r="B250" s="297">
        <v>5287253.5119992914</v>
      </c>
      <c r="C250" s="295" t="s">
        <v>550</v>
      </c>
      <c r="D250" s="295">
        <v>70.79246071620166</v>
      </c>
      <c r="E250" s="295">
        <v>0.19420456648574999</v>
      </c>
      <c r="F250" s="295">
        <v>0.18814347493101999</v>
      </c>
      <c r="G250" s="297">
        <v>374297.68654480908</v>
      </c>
      <c r="H250" s="297">
        <v>1.02680877619808</v>
      </c>
      <c r="I250" s="297">
        <v>0.99476224858879003</v>
      </c>
    </row>
    <row r="251" spans="1:9" x14ac:dyDescent="0.25">
      <c r="A251" s="259" t="s">
        <v>576</v>
      </c>
      <c r="B251" s="297">
        <v>23860.857915216009</v>
      </c>
      <c r="C251" s="295" t="s">
        <v>550</v>
      </c>
      <c r="D251" s="295">
        <v>59.589262354098238</v>
      </c>
      <c r="E251" s="295">
        <v>0.25455909593203002</v>
      </c>
      <c r="F251" s="295">
        <v>0.65047788376092996</v>
      </c>
      <c r="G251" s="297">
        <v>1421.8509223036683</v>
      </c>
      <c r="H251" s="297">
        <v>6.07399841906E-3</v>
      </c>
      <c r="I251" s="297">
        <v>1.5520960361409999E-2</v>
      </c>
    </row>
    <row r="252" spans="1:9" x14ac:dyDescent="0.25">
      <c r="A252" s="259" t="s">
        <v>3229</v>
      </c>
      <c r="B252" s="295" t="s">
        <v>494</v>
      </c>
      <c r="C252" s="295" t="s">
        <v>550</v>
      </c>
      <c r="D252" s="296" t="s">
        <v>187</v>
      </c>
      <c r="E252" s="296" t="s">
        <v>187</v>
      </c>
      <c r="F252" s="296" t="s">
        <v>187</v>
      </c>
      <c r="G252" s="295" t="s">
        <v>494</v>
      </c>
      <c r="H252" s="295">
        <v>1.0526893401586801</v>
      </c>
      <c r="I252" s="295">
        <v>1.3709364421000001E-4</v>
      </c>
    </row>
    <row r="253" spans="1:9" x14ac:dyDescent="0.25">
      <c r="A253" s="270" t="s">
        <v>578</v>
      </c>
      <c r="B253" s="297" t="s">
        <v>494</v>
      </c>
      <c r="C253" s="295" t="s">
        <v>550</v>
      </c>
      <c r="D253" s="295" t="s">
        <v>494</v>
      </c>
      <c r="E253" s="295" t="s">
        <v>494</v>
      </c>
      <c r="F253" s="295" t="s">
        <v>494</v>
      </c>
      <c r="G253" s="297" t="s">
        <v>494</v>
      </c>
      <c r="H253" s="297">
        <v>1.0526893401586801</v>
      </c>
      <c r="I253" s="297">
        <v>1.3709364421000001E-4</v>
      </c>
    </row>
    <row r="254" spans="1:9" x14ac:dyDescent="0.25">
      <c r="A254" s="259" t="s">
        <v>553</v>
      </c>
      <c r="B254" s="297">
        <v>12670.202991522168</v>
      </c>
      <c r="C254" s="295" t="s">
        <v>550</v>
      </c>
      <c r="D254" s="295">
        <v>50.248073994006518</v>
      </c>
      <c r="E254" s="295">
        <v>565.1314864248078</v>
      </c>
      <c r="F254" s="295">
        <v>7.5093565144669999E-2</v>
      </c>
      <c r="G254" s="297">
        <v>636.65329743708867</v>
      </c>
      <c r="H254" s="297">
        <v>7.1603306499029697</v>
      </c>
      <c r="I254" s="297">
        <v>9.5145071374E-4</v>
      </c>
    </row>
    <row r="255" spans="1:9" x14ac:dyDescent="0.25">
      <c r="A255" s="259" t="s">
        <v>3218</v>
      </c>
      <c r="B255" s="297" t="s">
        <v>494</v>
      </c>
      <c r="C255" s="295" t="s">
        <v>550</v>
      </c>
      <c r="D255" s="295" t="s">
        <v>494</v>
      </c>
      <c r="E255" s="295" t="s">
        <v>494</v>
      </c>
      <c r="F255" s="295" t="s">
        <v>494</v>
      </c>
      <c r="G255" s="297" t="s">
        <v>494</v>
      </c>
      <c r="H255" s="297">
        <v>2.1488777387999999E-3</v>
      </c>
      <c r="I255" s="297">
        <v>1.21293212369E-3</v>
      </c>
    </row>
    <row r="256" spans="1:9" x14ac:dyDescent="0.25">
      <c r="A256" s="259" t="s">
        <v>3228</v>
      </c>
      <c r="B256" s="295" t="s">
        <v>521</v>
      </c>
      <c r="C256" s="295" t="s">
        <v>550</v>
      </c>
      <c r="D256" s="296" t="s">
        <v>187</v>
      </c>
      <c r="E256" s="296" t="s">
        <v>187</v>
      </c>
      <c r="F256" s="296" t="s">
        <v>187</v>
      </c>
      <c r="G256" s="295" t="s">
        <v>521</v>
      </c>
      <c r="H256" s="295" t="s">
        <v>521</v>
      </c>
      <c r="I256" s="295" t="s">
        <v>521</v>
      </c>
    </row>
    <row r="257" spans="1:9" x14ac:dyDescent="0.25">
      <c r="A257" s="273" t="s">
        <v>581</v>
      </c>
      <c r="B257" s="295">
        <v>23342.475449176363</v>
      </c>
      <c r="C257" s="295" t="s">
        <v>550</v>
      </c>
      <c r="D257" s="296" t="s">
        <v>187</v>
      </c>
      <c r="E257" s="296" t="s">
        <v>187</v>
      </c>
      <c r="F257" s="296" t="s">
        <v>187</v>
      </c>
      <c r="G257" s="295">
        <v>1567.2923444890123</v>
      </c>
      <c r="H257" s="295">
        <v>0.73343558265860997</v>
      </c>
      <c r="I257" s="295">
        <v>7.4179466324320001E-2</v>
      </c>
    </row>
    <row r="258" spans="1:9" x14ac:dyDescent="0.25">
      <c r="A258" s="259" t="s">
        <v>574</v>
      </c>
      <c r="B258" s="297">
        <v>23342.475449176363</v>
      </c>
      <c r="C258" s="295" t="s">
        <v>550</v>
      </c>
      <c r="D258" s="295">
        <v>67.143364802995393</v>
      </c>
      <c r="E258" s="295">
        <v>31.42064277867707</v>
      </c>
      <c r="F258" s="295">
        <v>3.17787487817353</v>
      </c>
      <c r="G258" s="297">
        <v>1567.2923444890123</v>
      </c>
      <c r="H258" s="297">
        <v>0.73343558265860997</v>
      </c>
      <c r="I258" s="297">
        <v>7.4179466324320001E-2</v>
      </c>
    </row>
    <row r="259" spans="1:9" x14ac:dyDescent="0.25">
      <c r="A259" s="259" t="s">
        <v>575</v>
      </c>
      <c r="B259" s="297" t="s">
        <v>521</v>
      </c>
      <c r="C259" s="295" t="s">
        <v>550</v>
      </c>
      <c r="D259" s="295" t="s">
        <v>521</v>
      </c>
      <c r="E259" s="295" t="s">
        <v>521</v>
      </c>
      <c r="F259" s="295" t="s">
        <v>521</v>
      </c>
      <c r="G259" s="297" t="s">
        <v>521</v>
      </c>
      <c r="H259" s="297" t="s">
        <v>521</v>
      </c>
      <c r="I259" s="297" t="s">
        <v>521</v>
      </c>
    </row>
    <row r="260" spans="1:9" x14ac:dyDescent="0.25">
      <c r="A260" s="259" t="s">
        <v>576</v>
      </c>
      <c r="B260" s="297" t="s">
        <v>521</v>
      </c>
      <c r="C260" s="295" t="s">
        <v>550</v>
      </c>
      <c r="D260" s="295" t="s">
        <v>521</v>
      </c>
      <c r="E260" s="295" t="s">
        <v>521</v>
      </c>
      <c r="F260" s="295" t="s">
        <v>521</v>
      </c>
      <c r="G260" s="297" t="s">
        <v>521</v>
      </c>
      <c r="H260" s="297" t="s">
        <v>521</v>
      </c>
      <c r="I260" s="297" t="s">
        <v>521</v>
      </c>
    </row>
    <row r="261" spans="1:9" x14ac:dyDescent="0.25">
      <c r="A261" s="259" t="s">
        <v>3227</v>
      </c>
      <c r="B261" s="295" t="s">
        <v>521</v>
      </c>
      <c r="C261" s="295" t="s">
        <v>550</v>
      </c>
      <c r="D261" s="296" t="s">
        <v>187</v>
      </c>
      <c r="E261" s="296" t="s">
        <v>187</v>
      </c>
      <c r="F261" s="296" t="s">
        <v>187</v>
      </c>
      <c r="G261" s="295" t="s">
        <v>521</v>
      </c>
      <c r="H261" s="295" t="s">
        <v>521</v>
      </c>
      <c r="I261" s="295" t="s">
        <v>521</v>
      </c>
    </row>
    <row r="262" spans="1:9" x14ac:dyDescent="0.25">
      <c r="A262" s="259" t="s">
        <v>553</v>
      </c>
      <c r="B262" s="297" t="s">
        <v>521</v>
      </c>
      <c r="C262" s="295" t="s">
        <v>550</v>
      </c>
      <c r="D262" s="295" t="s">
        <v>521</v>
      </c>
      <c r="E262" s="295" t="s">
        <v>521</v>
      </c>
      <c r="F262" s="295" t="s">
        <v>521</v>
      </c>
      <c r="G262" s="297" t="s">
        <v>521</v>
      </c>
      <c r="H262" s="297" t="s">
        <v>521</v>
      </c>
      <c r="I262" s="297" t="s">
        <v>521</v>
      </c>
    </row>
    <row r="263" spans="1:9" x14ac:dyDescent="0.25">
      <c r="A263" s="259" t="s">
        <v>3218</v>
      </c>
      <c r="B263" s="297" t="s">
        <v>494</v>
      </c>
      <c r="C263" s="295" t="s">
        <v>550</v>
      </c>
      <c r="D263" s="295" t="s">
        <v>494</v>
      </c>
      <c r="E263" s="295" t="s">
        <v>519</v>
      </c>
      <c r="F263" s="295" t="s">
        <v>519</v>
      </c>
      <c r="G263" s="297" t="s">
        <v>494</v>
      </c>
      <c r="H263" s="297" t="s">
        <v>519</v>
      </c>
      <c r="I263" s="297" t="s">
        <v>519</v>
      </c>
    </row>
    <row r="264" spans="1:9" x14ac:dyDescent="0.25">
      <c r="A264" s="259" t="s">
        <v>3228</v>
      </c>
      <c r="B264" s="295" t="s">
        <v>521</v>
      </c>
      <c r="C264" s="295" t="s">
        <v>550</v>
      </c>
      <c r="D264" s="296" t="s">
        <v>187</v>
      </c>
      <c r="E264" s="296" t="s">
        <v>187</v>
      </c>
      <c r="F264" s="296" t="s">
        <v>187</v>
      </c>
      <c r="G264" s="295" t="s">
        <v>521</v>
      </c>
      <c r="H264" s="295" t="s">
        <v>521</v>
      </c>
      <c r="I264" s="295" t="s">
        <v>521</v>
      </c>
    </row>
    <row r="265" spans="1:9" x14ac:dyDescent="0.25">
      <c r="A265" s="273" t="s">
        <v>582</v>
      </c>
      <c r="B265" s="295" t="s">
        <v>521</v>
      </c>
      <c r="C265" s="295" t="s">
        <v>550</v>
      </c>
      <c r="D265" s="296" t="s">
        <v>187</v>
      </c>
      <c r="E265" s="296" t="s">
        <v>187</v>
      </c>
      <c r="F265" s="296" t="s">
        <v>187</v>
      </c>
      <c r="G265" s="295" t="s">
        <v>521</v>
      </c>
      <c r="H265" s="295" t="s">
        <v>526</v>
      </c>
      <c r="I265" s="295" t="s">
        <v>526</v>
      </c>
    </row>
    <row r="266" spans="1:9" x14ac:dyDescent="0.25">
      <c r="A266" s="264" t="s">
        <v>583</v>
      </c>
      <c r="B266" s="295" t="s">
        <v>521</v>
      </c>
      <c r="C266" s="295" t="s">
        <v>550</v>
      </c>
      <c r="D266" s="296" t="s">
        <v>187</v>
      </c>
      <c r="E266" s="296" t="s">
        <v>187</v>
      </c>
      <c r="F266" s="296" t="s">
        <v>187</v>
      </c>
      <c r="G266" s="295" t="s">
        <v>521</v>
      </c>
      <c r="H266" s="295" t="s">
        <v>526</v>
      </c>
      <c r="I266" s="295" t="s">
        <v>526</v>
      </c>
    </row>
    <row r="267" spans="1:9" x14ac:dyDescent="0.25">
      <c r="A267" s="270" t="s">
        <v>574</v>
      </c>
      <c r="B267" s="297" t="s">
        <v>521</v>
      </c>
      <c r="C267" s="295" t="s">
        <v>550</v>
      </c>
      <c r="D267" s="295" t="s">
        <v>521</v>
      </c>
      <c r="E267" s="295" t="s">
        <v>494</v>
      </c>
      <c r="F267" s="295" t="s">
        <v>494</v>
      </c>
      <c r="G267" s="297" t="s">
        <v>521</v>
      </c>
      <c r="H267" s="297" t="s">
        <v>494</v>
      </c>
      <c r="I267" s="297" t="s">
        <v>494</v>
      </c>
    </row>
    <row r="268" spans="1:9" x14ac:dyDescent="0.25">
      <c r="A268" s="270" t="s">
        <v>584</v>
      </c>
      <c r="B268" s="297" t="s">
        <v>521</v>
      </c>
      <c r="C268" s="295" t="s">
        <v>550</v>
      </c>
      <c r="D268" s="295" t="s">
        <v>521</v>
      </c>
      <c r="E268" s="295" t="s">
        <v>494</v>
      </c>
      <c r="F268" s="295" t="s">
        <v>494</v>
      </c>
      <c r="G268" s="297" t="s">
        <v>521</v>
      </c>
      <c r="H268" s="297" t="s">
        <v>494</v>
      </c>
      <c r="I268" s="297" t="s">
        <v>494</v>
      </c>
    </row>
    <row r="269" spans="1:9" x14ac:dyDescent="0.25">
      <c r="A269" s="270" t="s">
        <v>585</v>
      </c>
      <c r="B269" s="297" t="s">
        <v>521</v>
      </c>
      <c r="C269" s="295" t="s">
        <v>550</v>
      </c>
      <c r="D269" s="295" t="s">
        <v>521</v>
      </c>
      <c r="E269" s="295" t="s">
        <v>494</v>
      </c>
      <c r="F269" s="295" t="s">
        <v>494</v>
      </c>
      <c r="G269" s="297" t="s">
        <v>521</v>
      </c>
      <c r="H269" s="297" t="s">
        <v>494</v>
      </c>
      <c r="I269" s="297" t="s">
        <v>494</v>
      </c>
    </row>
    <row r="270" spans="1:9" x14ac:dyDescent="0.25">
      <c r="A270" s="270" t="s">
        <v>586</v>
      </c>
      <c r="B270" s="295" t="s">
        <v>521</v>
      </c>
      <c r="C270" s="295" t="s">
        <v>550</v>
      </c>
      <c r="D270" s="296" t="s">
        <v>187</v>
      </c>
      <c r="E270" s="296" t="s">
        <v>187</v>
      </c>
      <c r="F270" s="296" t="s">
        <v>187</v>
      </c>
      <c r="G270" s="295" t="s">
        <v>521</v>
      </c>
      <c r="H270" s="295" t="s">
        <v>494</v>
      </c>
      <c r="I270" s="295" t="s">
        <v>494</v>
      </c>
    </row>
    <row r="271" spans="1:9" x14ac:dyDescent="0.25">
      <c r="A271" s="270" t="s">
        <v>559</v>
      </c>
      <c r="B271" s="297" t="s">
        <v>521</v>
      </c>
      <c r="C271" s="295" t="s">
        <v>550</v>
      </c>
      <c r="D271" s="295" t="s">
        <v>521</v>
      </c>
      <c r="E271" s="295" t="s">
        <v>494</v>
      </c>
      <c r="F271" s="295" t="s">
        <v>494</v>
      </c>
      <c r="G271" s="297" t="s">
        <v>521</v>
      </c>
      <c r="H271" s="297" t="s">
        <v>494</v>
      </c>
      <c r="I271" s="297" t="s">
        <v>494</v>
      </c>
    </row>
    <row r="272" spans="1:9" x14ac:dyDescent="0.25">
      <c r="A272" s="270" t="s">
        <v>92</v>
      </c>
      <c r="B272" s="297" t="s">
        <v>521</v>
      </c>
      <c r="C272" s="295" t="s">
        <v>550</v>
      </c>
      <c r="D272" s="295" t="s">
        <v>521</v>
      </c>
      <c r="E272" s="295" t="s">
        <v>494</v>
      </c>
      <c r="F272" s="295" t="s">
        <v>494</v>
      </c>
      <c r="G272" s="297" t="s">
        <v>521</v>
      </c>
      <c r="H272" s="297" t="s">
        <v>494</v>
      </c>
      <c r="I272" s="297" t="s">
        <v>494</v>
      </c>
    </row>
    <row r="273" spans="1:10" x14ac:dyDescent="0.25">
      <c r="A273" s="270" t="s">
        <v>587</v>
      </c>
      <c r="B273" s="295" t="s">
        <v>521</v>
      </c>
      <c r="C273" s="295" t="s">
        <v>550</v>
      </c>
      <c r="D273" s="296" t="s">
        <v>187</v>
      </c>
      <c r="E273" s="296" t="s">
        <v>187</v>
      </c>
      <c r="F273" s="296" t="s">
        <v>187</v>
      </c>
      <c r="G273" s="295" t="s">
        <v>521</v>
      </c>
      <c r="H273" s="295" t="s">
        <v>492</v>
      </c>
      <c r="I273" s="295" t="s">
        <v>492</v>
      </c>
    </row>
    <row r="274" spans="1:10" x14ac:dyDescent="0.25">
      <c r="A274" s="52" t="s">
        <v>505</v>
      </c>
      <c r="B274" s="295">
        <v>650576.52184247714</v>
      </c>
      <c r="C274" s="295" t="s">
        <v>550</v>
      </c>
      <c r="D274" s="296" t="s">
        <v>187</v>
      </c>
      <c r="E274" s="296" t="s">
        <v>187</v>
      </c>
      <c r="F274" s="296" t="s">
        <v>187</v>
      </c>
      <c r="G274" s="295">
        <v>46055.912865416671</v>
      </c>
      <c r="H274" s="295">
        <v>3.5201759225</v>
      </c>
      <c r="I274" s="295">
        <v>1.1264562951999999</v>
      </c>
    </row>
    <row r="275" spans="1:10" x14ac:dyDescent="0.25">
      <c r="A275" s="259" t="s">
        <v>551</v>
      </c>
      <c r="B275" s="297">
        <v>650576.52184247714</v>
      </c>
      <c r="C275" s="295" t="s">
        <v>550</v>
      </c>
      <c r="D275" s="295">
        <v>70.79246071620166</v>
      </c>
      <c r="E275" s="295">
        <v>5.4108560704444404</v>
      </c>
      <c r="F275" s="295">
        <v>1.7314739425422201</v>
      </c>
      <c r="G275" s="297">
        <v>46055.912865416671</v>
      </c>
      <c r="H275" s="297">
        <v>3.5201759225</v>
      </c>
      <c r="I275" s="297">
        <v>1.1264562951999999</v>
      </c>
    </row>
    <row r="276" spans="1:10" x14ac:dyDescent="0.25">
      <c r="A276" s="259" t="s">
        <v>552</v>
      </c>
      <c r="B276" s="297" t="s">
        <v>521</v>
      </c>
      <c r="C276" s="295" t="s">
        <v>550</v>
      </c>
      <c r="D276" s="295" t="s">
        <v>521</v>
      </c>
      <c r="E276" s="295" t="s">
        <v>521</v>
      </c>
      <c r="F276" s="295" t="s">
        <v>521</v>
      </c>
      <c r="G276" s="297" t="s">
        <v>521</v>
      </c>
      <c r="H276" s="297" t="s">
        <v>521</v>
      </c>
      <c r="I276" s="297" t="s">
        <v>521</v>
      </c>
    </row>
    <row r="277" spans="1:10" x14ac:dyDescent="0.25">
      <c r="A277" s="259" t="s">
        <v>553</v>
      </c>
      <c r="B277" s="297" t="s">
        <v>494</v>
      </c>
      <c r="C277" s="295" t="s">
        <v>550</v>
      </c>
      <c r="D277" s="295" t="s">
        <v>494</v>
      </c>
      <c r="E277" s="295" t="s">
        <v>494</v>
      </c>
      <c r="F277" s="295" t="s">
        <v>494</v>
      </c>
      <c r="G277" s="297" t="s">
        <v>494</v>
      </c>
      <c r="H277" s="297" t="s">
        <v>494</v>
      </c>
      <c r="I277" s="297" t="s">
        <v>494</v>
      </c>
    </row>
    <row r="278" spans="1:10" x14ac:dyDescent="0.25">
      <c r="A278" s="259" t="s">
        <v>3218</v>
      </c>
      <c r="B278" s="297" t="s">
        <v>494</v>
      </c>
      <c r="C278" s="295" t="s">
        <v>550</v>
      </c>
      <c r="D278" s="295" t="s">
        <v>494</v>
      </c>
      <c r="E278" s="295" t="s">
        <v>519</v>
      </c>
      <c r="F278" s="295" t="s">
        <v>519</v>
      </c>
      <c r="G278" s="297" t="s">
        <v>494</v>
      </c>
      <c r="H278" s="297" t="s">
        <v>519</v>
      </c>
      <c r="I278" s="297" t="s">
        <v>519</v>
      </c>
    </row>
    <row r="279" spans="1:10" x14ac:dyDescent="0.25">
      <c r="A279" s="259" t="s">
        <v>3230</v>
      </c>
      <c r="B279" s="295" t="s">
        <v>494</v>
      </c>
      <c r="C279" s="295" t="s">
        <v>550</v>
      </c>
      <c r="D279" s="296" t="s">
        <v>187</v>
      </c>
      <c r="E279" s="296" t="s">
        <v>187</v>
      </c>
      <c r="F279" s="296" t="s">
        <v>187</v>
      </c>
      <c r="G279" s="295" t="s">
        <v>494</v>
      </c>
      <c r="H279" s="295" t="s">
        <v>492</v>
      </c>
      <c r="I279" s="295" t="s">
        <v>492</v>
      </c>
    </row>
    <row r="280" spans="1:10" x14ac:dyDescent="0.25">
      <c r="A280" s="52" t="s">
        <v>3231</v>
      </c>
      <c r="B280" s="295">
        <v>546204.87037064438</v>
      </c>
      <c r="C280" s="295" t="s">
        <v>550</v>
      </c>
      <c r="D280" s="296" t="s">
        <v>187</v>
      </c>
      <c r="E280" s="296" t="s">
        <v>187</v>
      </c>
      <c r="F280" s="296" t="s">
        <v>187</v>
      </c>
      <c r="G280" s="295">
        <v>38024.136018348065</v>
      </c>
      <c r="H280" s="295">
        <v>16.174692701572852</v>
      </c>
      <c r="I280" s="295">
        <v>0.73291389331867995</v>
      </c>
    </row>
    <row r="281" spans="1:10" x14ac:dyDescent="0.25">
      <c r="A281" s="259" t="s">
        <v>588</v>
      </c>
      <c r="B281" s="297">
        <v>270555.52902466076</v>
      </c>
      <c r="C281" s="295" t="s">
        <v>550</v>
      </c>
      <c r="D281" s="295">
        <v>71.174746954728036</v>
      </c>
      <c r="E281" s="295">
        <v>7.2747437896637797</v>
      </c>
      <c r="F281" s="295">
        <v>2.07984266172793</v>
      </c>
      <c r="G281" s="297">
        <v>19256.721315532806</v>
      </c>
      <c r="H281" s="297">
        <v>1.9682221545313501</v>
      </c>
      <c r="I281" s="297">
        <v>0.56271293163185998</v>
      </c>
    </row>
    <row r="282" spans="1:10" x14ac:dyDescent="0.25">
      <c r="A282" s="259" t="s">
        <v>589</v>
      </c>
      <c r="B282" s="297">
        <v>275649.34134598356</v>
      </c>
      <c r="C282" s="295" t="s">
        <v>550</v>
      </c>
      <c r="D282" s="295">
        <v>68.084380725071952</v>
      </c>
      <c r="E282" s="295">
        <v>51.538198777011146</v>
      </c>
      <c r="F282" s="295">
        <v>0.61745462860799005</v>
      </c>
      <c r="G282" s="297">
        <v>18767.414702815262</v>
      </c>
      <c r="H282" s="297">
        <v>14.2064705470415</v>
      </c>
      <c r="I282" s="297">
        <v>0.17020096168682</v>
      </c>
    </row>
    <row r="283" spans="1:10" x14ac:dyDescent="0.25">
      <c r="A283" s="259" t="s">
        <v>574</v>
      </c>
      <c r="B283" s="297" t="s">
        <v>494</v>
      </c>
      <c r="C283" s="295" t="s">
        <v>550</v>
      </c>
      <c r="D283" s="295" t="s">
        <v>494</v>
      </c>
      <c r="E283" s="295" t="s">
        <v>494</v>
      </c>
      <c r="F283" s="295" t="s">
        <v>494</v>
      </c>
      <c r="G283" s="297" t="s">
        <v>494</v>
      </c>
      <c r="H283" s="297" t="s">
        <v>494</v>
      </c>
      <c r="I283" s="297" t="s">
        <v>494</v>
      </c>
    </row>
    <row r="284" spans="1:10" x14ac:dyDescent="0.25">
      <c r="A284" s="259" t="s">
        <v>3232</v>
      </c>
      <c r="B284" s="295" t="s">
        <v>521</v>
      </c>
      <c r="C284" s="295" t="s">
        <v>550</v>
      </c>
      <c r="D284" s="296" t="s">
        <v>187</v>
      </c>
      <c r="E284" s="296" t="s">
        <v>187</v>
      </c>
      <c r="F284" s="296" t="s">
        <v>187</v>
      </c>
      <c r="G284" s="295" t="s">
        <v>521</v>
      </c>
      <c r="H284" s="295" t="s">
        <v>492</v>
      </c>
      <c r="I284" s="295" t="s">
        <v>492</v>
      </c>
    </row>
    <row r="285" spans="1:10" x14ac:dyDescent="0.25">
      <c r="A285" s="259" t="s">
        <v>553</v>
      </c>
      <c r="B285" s="297" t="s">
        <v>519</v>
      </c>
      <c r="C285" s="295" t="s">
        <v>550</v>
      </c>
      <c r="D285" s="295" t="s">
        <v>519</v>
      </c>
      <c r="E285" s="295" t="s">
        <v>494</v>
      </c>
      <c r="F285" s="295" t="s">
        <v>494</v>
      </c>
      <c r="G285" s="297" t="s">
        <v>519</v>
      </c>
      <c r="H285" s="297" t="s">
        <v>494</v>
      </c>
      <c r="I285" s="297" t="s">
        <v>494</v>
      </c>
      <c r="J285" s="50" t="s">
        <v>492</v>
      </c>
    </row>
    <row r="286" spans="1:10" x14ac:dyDescent="0.25">
      <c r="A286" s="259" t="s">
        <v>3218</v>
      </c>
      <c r="B286" s="297" t="s">
        <v>494</v>
      </c>
      <c r="C286" s="295" t="s">
        <v>550</v>
      </c>
      <c r="D286" s="295" t="s">
        <v>494</v>
      </c>
      <c r="E286" s="295" t="s">
        <v>519</v>
      </c>
      <c r="F286" s="295" t="s">
        <v>519</v>
      </c>
      <c r="G286" s="297" t="s">
        <v>494</v>
      </c>
      <c r="H286" s="297" t="s">
        <v>519</v>
      </c>
      <c r="I286" s="297" t="s">
        <v>519</v>
      </c>
      <c r="J286" s="50" t="s">
        <v>492</v>
      </c>
    </row>
    <row r="287" spans="1:10" x14ac:dyDescent="0.25">
      <c r="A287" s="259" t="s">
        <v>3233</v>
      </c>
      <c r="B287" s="295" t="s">
        <v>521</v>
      </c>
      <c r="C287" s="295" t="s">
        <v>550</v>
      </c>
      <c r="D287" s="296" t="s">
        <v>187</v>
      </c>
      <c r="E287" s="296" t="s">
        <v>187</v>
      </c>
      <c r="F287" s="296" t="s">
        <v>187</v>
      </c>
      <c r="G287" s="295" t="s">
        <v>521</v>
      </c>
      <c r="H287" s="295" t="s">
        <v>492</v>
      </c>
      <c r="I287" s="295" t="s">
        <v>492</v>
      </c>
      <c r="J287" s="50" t="s">
        <v>492</v>
      </c>
    </row>
    <row r="288" spans="1:10" x14ac:dyDescent="0.25">
      <c r="A288" s="52" t="s">
        <v>3234</v>
      </c>
      <c r="B288" s="295">
        <v>644614.3919557624</v>
      </c>
      <c r="C288" s="295" t="s">
        <v>550</v>
      </c>
      <c r="D288" s="296" t="s">
        <v>187</v>
      </c>
      <c r="E288" s="296" t="s">
        <v>187</v>
      </c>
      <c r="F288" s="296" t="s">
        <v>187</v>
      </c>
      <c r="G288" s="295">
        <v>32390.631664594664</v>
      </c>
      <c r="H288" s="295">
        <v>42.78562494471668</v>
      </c>
      <c r="I288" s="295">
        <v>22.8286814646106</v>
      </c>
      <c r="J288" s="50" t="s">
        <v>492</v>
      </c>
    </row>
    <row r="289" spans="1:10" x14ac:dyDescent="0.25">
      <c r="A289" s="267" t="s">
        <v>551</v>
      </c>
      <c r="B289" s="295" t="s">
        <v>590</v>
      </c>
      <c r="C289" s="295" t="s">
        <v>550</v>
      </c>
      <c r="D289" s="295" t="s">
        <v>590</v>
      </c>
      <c r="E289" s="295" t="s">
        <v>590</v>
      </c>
      <c r="F289" s="295" t="s">
        <v>590</v>
      </c>
      <c r="G289" s="295" t="s">
        <v>590</v>
      </c>
      <c r="H289" s="295">
        <v>40.930380256173969</v>
      </c>
      <c r="I289" s="295">
        <v>22.744244376797859</v>
      </c>
      <c r="J289" s="50" t="s">
        <v>492</v>
      </c>
    </row>
    <row r="290" spans="1:10" x14ac:dyDescent="0.25">
      <c r="A290" s="267" t="s">
        <v>552</v>
      </c>
      <c r="B290" s="295" t="s">
        <v>521</v>
      </c>
      <c r="C290" s="295" t="s">
        <v>550</v>
      </c>
      <c r="D290" s="295" t="s">
        <v>521</v>
      </c>
      <c r="E290" s="295" t="s">
        <v>521</v>
      </c>
      <c r="F290" s="295" t="s">
        <v>521</v>
      </c>
      <c r="G290" s="295" t="s">
        <v>521</v>
      </c>
      <c r="H290" s="295" t="s">
        <v>521</v>
      </c>
      <c r="I290" s="295" t="s">
        <v>521</v>
      </c>
      <c r="J290" s="50" t="s">
        <v>492</v>
      </c>
    </row>
    <row r="291" spans="1:10" x14ac:dyDescent="0.25">
      <c r="A291" s="267" t="s">
        <v>553</v>
      </c>
      <c r="B291" s="295">
        <v>644614.3919557624</v>
      </c>
      <c r="C291" s="295" t="s">
        <v>550</v>
      </c>
      <c r="D291" s="295">
        <v>50.248073994006511</v>
      </c>
      <c r="E291" s="295">
        <v>2.8780689846434999</v>
      </c>
      <c r="F291" s="295">
        <v>0.13098852409508999</v>
      </c>
      <c r="G291" s="295">
        <v>32390.631664594664</v>
      </c>
      <c r="H291" s="295">
        <v>1.8552446885427101</v>
      </c>
      <c r="I291" s="295">
        <v>8.4437087812739994E-2</v>
      </c>
      <c r="J291" s="50" t="s">
        <v>492</v>
      </c>
    </row>
    <row r="292" spans="1:10" x14ac:dyDescent="0.25">
      <c r="A292" s="267" t="s">
        <v>3221</v>
      </c>
      <c r="B292" s="295" t="s">
        <v>566</v>
      </c>
      <c r="C292" s="295" t="s">
        <v>550</v>
      </c>
      <c r="D292" s="295" t="s">
        <v>566</v>
      </c>
      <c r="E292" s="295" t="s">
        <v>521</v>
      </c>
      <c r="F292" s="295" t="s">
        <v>521</v>
      </c>
      <c r="G292" s="295" t="s">
        <v>566</v>
      </c>
      <c r="H292" s="295" t="s">
        <v>521</v>
      </c>
      <c r="I292" s="295" t="s">
        <v>521</v>
      </c>
      <c r="J292" s="50" t="s">
        <v>492</v>
      </c>
    </row>
    <row r="293" spans="1:10" x14ac:dyDescent="0.25">
      <c r="A293" s="267" t="s">
        <v>3223</v>
      </c>
      <c r="B293" s="295" t="s">
        <v>494</v>
      </c>
      <c r="C293" s="295" t="s">
        <v>550</v>
      </c>
      <c r="D293" s="295" t="s">
        <v>494</v>
      </c>
      <c r="E293" s="295" t="s">
        <v>591</v>
      </c>
      <c r="F293" s="295" t="s">
        <v>591</v>
      </c>
      <c r="G293" s="295" t="s">
        <v>494</v>
      </c>
      <c r="H293" s="295" t="s">
        <v>591</v>
      </c>
      <c r="I293" s="295" t="s">
        <v>591</v>
      </c>
      <c r="J293" s="50" t="s">
        <v>492</v>
      </c>
    </row>
    <row r="294" spans="1:10" x14ac:dyDescent="0.25">
      <c r="A294" s="274" t="s">
        <v>592</v>
      </c>
      <c r="B294" s="295">
        <v>644614.3919557624</v>
      </c>
      <c r="C294" s="295" t="s">
        <v>550</v>
      </c>
      <c r="D294" s="296" t="s">
        <v>187</v>
      </c>
      <c r="E294" s="296" t="s">
        <v>187</v>
      </c>
      <c r="F294" s="296" t="s">
        <v>187</v>
      </c>
      <c r="G294" s="295">
        <v>32390.631664594664</v>
      </c>
      <c r="H294" s="295" t="s">
        <v>591</v>
      </c>
      <c r="I294" s="295" t="s">
        <v>591</v>
      </c>
      <c r="J294" s="50" t="s">
        <v>492</v>
      </c>
    </row>
    <row r="295" spans="1:10" x14ac:dyDescent="0.25">
      <c r="A295" s="267" t="s">
        <v>551</v>
      </c>
      <c r="B295" s="297" t="s">
        <v>519</v>
      </c>
      <c r="C295" s="295" t="s">
        <v>550</v>
      </c>
      <c r="D295" s="295" t="s">
        <v>519</v>
      </c>
      <c r="E295" s="295" t="s">
        <v>519</v>
      </c>
      <c r="F295" s="295" t="s">
        <v>519</v>
      </c>
      <c r="G295" s="297" t="s">
        <v>519</v>
      </c>
      <c r="H295" s="297" t="s">
        <v>519</v>
      </c>
      <c r="I295" s="297" t="s">
        <v>519</v>
      </c>
      <c r="J295" s="50" t="s">
        <v>492</v>
      </c>
    </row>
    <row r="296" spans="1:10" x14ac:dyDescent="0.25">
      <c r="A296" s="267" t="s">
        <v>552</v>
      </c>
      <c r="B296" s="297" t="s">
        <v>521</v>
      </c>
      <c r="C296" s="295" t="s">
        <v>550</v>
      </c>
      <c r="D296" s="295" t="s">
        <v>521</v>
      </c>
      <c r="E296" s="295" t="s">
        <v>521</v>
      </c>
      <c r="F296" s="295" t="s">
        <v>521</v>
      </c>
      <c r="G296" s="297" t="s">
        <v>521</v>
      </c>
      <c r="H296" s="297" t="s">
        <v>521</v>
      </c>
      <c r="I296" s="297" t="s">
        <v>521</v>
      </c>
      <c r="J296" s="50" t="s">
        <v>492</v>
      </c>
    </row>
    <row r="297" spans="1:10" x14ac:dyDescent="0.25">
      <c r="A297" s="267" t="s">
        <v>553</v>
      </c>
      <c r="B297" s="297">
        <v>644614.3919557624</v>
      </c>
      <c r="C297" s="295" t="s">
        <v>550</v>
      </c>
      <c r="D297" s="295">
        <v>50.248073994006511</v>
      </c>
      <c r="E297" s="295" t="s">
        <v>519</v>
      </c>
      <c r="F297" s="295" t="s">
        <v>519</v>
      </c>
      <c r="G297" s="297">
        <v>32390.631664594664</v>
      </c>
      <c r="H297" s="297" t="s">
        <v>519</v>
      </c>
      <c r="I297" s="297" t="s">
        <v>519</v>
      </c>
      <c r="J297" s="50" t="s">
        <v>492</v>
      </c>
    </row>
    <row r="298" spans="1:10" x14ac:dyDescent="0.25">
      <c r="A298" s="267" t="s">
        <v>3221</v>
      </c>
      <c r="B298" s="297" t="s">
        <v>494</v>
      </c>
      <c r="C298" s="295" t="s">
        <v>550</v>
      </c>
      <c r="D298" s="295" t="s">
        <v>494</v>
      </c>
      <c r="E298" s="295" t="s">
        <v>521</v>
      </c>
      <c r="F298" s="295" t="s">
        <v>521</v>
      </c>
      <c r="G298" s="297" t="s">
        <v>494</v>
      </c>
      <c r="H298" s="297" t="s">
        <v>521</v>
      </c>
      <c r="I298" s="297" t="s">
        <v>521</v>
      </c>
      <c r="J298" s="50" t="s">
        <v>492</v>
      </c>
    </row>
    <row r="299" spans="1:10" x14ac:dyDescent="0.25">
      <c r="A299" s="267" t="s">
        <v>3223</v>
      </c>
      <c r="B299" s="297" t="s">
        <v>494</v>
      </c>
      <c r="C299" s="295" t="s">
        <v>550</v>
      </c>
      <c r="D299" s="295" t="s">
        <v>494</v>
      </c>
      <c r="E299" s="295" t="s">
        <v>521</v>
      </c>
      <c r="F299" s="295" t="s">
        <v>521</v>
      </c>
      <c r="G299" s="297" t="s">
        <v>494</v>
      </c>
      <c r="H299" s="297" t="s">
        <v>521</v>
      </c>
      <c r="I299" s="297" t="s">
        <v>521</v>
      </c>
      <c r="J299" s="50" t="s">
        <v>492</v>
      </c>
    </row>
    <row r="300" spans="1:10" x14ac:dyDescent="0.25">
      <c r="A300" s="274" t="s">
        <v>3235</v>
      </c>
      <c r="B300" s="295" t="s">
        <v>566</v>
      </c>
      <c r="C300" s="295" t="s">
        <v>550</v>
      </c>
      <c r="D300" s="296" t="s">
        <v>187</v>
      </c>
      <c r="E300" s="296" t="s">
        <v>187</v>
      </c>
      <c r="F300" s="296" t="s">
        <v>187</v>
      </c>
      <c r="G300" s="295" t="s">
        <v>566</v>
      </c>
      <c r="H300" s="295">
        <v>42.78562494471668</v>
      </c>
      <c r="I300" s="295">
        <v>22.8286814646106</v>
      </c>
      <c r="J300" s="50" t="s">
        <v>492</v>
      </c>
    </row>
    <row r="301" spans="1:10" x14ac:dyDescent="0.25">
      <c r="A301" s="263" t="s">
        <v>593</v>
      </c>
      <c r="B301" s="295" t="s">
        <v>566</v>
      </c>
      <c r="C301" s="295" t="s">
        <v>550</v>
      </c>
      <c r="D301" s="296" t="s">
        <v>187</v>
      </c>
      <c r="E301" s="296" t="s">
        <v>187</v>
      </c>
      <c r="F301" s="296" t="s">
        <v>187</v>
      </c>
      <c r="G301" s="295" t="s">
        <v>566</v>
      </c>
      <c r="H301" s="295">
        <v>42.78562494471668</v>
      </c>
      <c r="I301" s="295">
        <v>22.8286814646106</v>
      </c>
      <c r="J301" s="50" t="s">
        <v>492</v>
      </c>
    </row>
    <row r="302" spans="1:10" x14ac:dyDescent="0.25">
      <c r="A302" s="264" t="s">
        <v>557</v>
      </c>
      <c r="B302" s="297" t="s">
        <v>494</v>
      </c>
      <c r="C302" s="295" t="s">
        <v>550</v>
      </c>
      <c r="D302" s="295" t="s">
        <v>494</v>
      </c>
      <c r="E302" s="295" t="s">
        <v>494</v>
      </c>
      <c r="F302" s="295" t="s">
        <v>494</v>
      </c>
      <c r="G302" s="297" t="s">
        <v>494</v>
      </c>
      <c r="H302" s="297">
        <v>40.930380256173969</v>
      </c>
      <c r="I302" s="297">
        <v>22.744244376797859</v>
      </c>
      <c r="J302" s="50" t="s">
        <v>492</v>
      </c>
    </row>
    <row r="303" spans="1:10" x14ac:dyDescent="0.25">
      <c r="A303" s="264" t="s">
        <v>558</v>
      </c>
      <c r="B303" s="297" t="s">
        <v>521</v>
      </c>
      <c r="C303" s="295" t="s">
        <v>550</v>
      </c>
      <c r="D303" s="295" t="s">
        <v>521</v>
      </c>
      <c r="E303" s="295" t="s">
        <v>521</v>
      </c>
      <c r="F303" s="295" t="s">
        <v>521</v>
      </c>
      <c r="G303" s="297" t="s">
        <v>521</v>
      </c>
      <c r="H303" s="297" t="s">
        <v>521</v>
      </c>
      <c r="I303" s="297" t="s">
        <v>521</v>
      </c>
      <c r="J303" s="50" t="s">
        <v>492</v>
      </c>
    </row>
    <row r="304" spans="1:10" x14ac:dyDescent="0.25">
      <c r="A304" s="264" t="s">
        <v>559</v>
      </c>
      <c r="B304" s="297" t="s">
        <v>494</v>
      </c>
      <c r="C304" s="295" t="s">
        <v>550</v>
      </c>
      <c r="D304" s="295" t="s">
        <v>494</v>
      </c>
      <c r="E304" s="295" t="s">
        <v>494</v>
      </c>
      <c r="F304" s="295" t="s">
        <v>494</v>
      </c>
      <c r="G304" s="297" t="s">
        <v>494</v>
      </c>
      <c r="H304" s="297">
        <v>1.8552446885427101</v>
      </c>
      <c r="I304" s="297">
        <v>8.4437087812739994E-2</v>
      </c>
      <c r="J304" s="50" t="s">
        <v>492</v>
      </c>
    </row>
    <row r="305" spans="1:10" x14ac:dyDescent="0.25">
      <c r="A305" s="264" t="s">
        <v>560</v>
      </c>
      <c r="B305" s="297" t="s">
        <v>521</v>
      </c>
      <c r="C305" s="295" t="s">
        <v>550</v>
      </c>
      <c r="D305" s="295" t="s">
        <v>521</v>
      </c>
      <c r="E305" s="295" t="s">
        <v>521</v>
      </c>
      <c r="F305" s="295" t="s">
        <v>521</v>
      </c>
      <c r="G305" s="297" t="s">
        <v>521</v>
      </c>
      <c r="H305" s="297" t="s">
        <v>521</v>
      </c>
      <c r="I305" s="297" t="s">
        <v>521</v>
      </c>
      <c r="J305" s="50" t="s">
        <v>492</v>
      </c>
    </row>
    <row r="306" spans="1:10" x14ac:dyDescent="0.25">
      <c r="A306" s="264" t="s">
        <v>92</v>
      </c>
      <c r="B306" s="297" t="s">
        <v>494</v>
      </c>
      <c r="C306" s="295" t="s">
        <v>550</v>
      </c>
      <c r="D306" s="295" t="s">
        <v>494</v>
      </c>
      <c r="E306" s="295" t="s">
        <v>519</v>
      </c>
      <c r="F306" s="295" t="s">
        <v>519</v>
      </c>
      <c r="G306" s="297" t="s">
        <v>494</v>
      </c>
      <c r="H306" s="297" t="s">
        <v>519</v>
      </c>
      <c r="I306" s="297" t="s">
        <v>519</v>
      </c>
      <c r="J306" s="50" t="s">
        <v>492</v>
      </c>
    </row>
    <row r="307" spans="1:10" x14ac:dyDescent="0.25">
      <c r="A307" s="260" t="s">
        <v>594</v>
      </c>
      <c r="B307" s="295">
        <v>11350565.440672889</v>
      </c>
      <c r="C307" s="295" t="s">
        <v>550</v>
      </c>
      <c r="D307" s="296" t="s">
        <v>187</v>
      </c>
      <c r="E307" s="296" t="s">
        <v>187</v>
      </c>
      <c r="F307" s="296" t="s">
        <v>187</v>
      </c>
      <c r="G307" s="295">
        <v>586285.4434706961</v>
      </c>
      <c r="H307" s="295">
        <v>205.34813377159594</v>
      </c>
      <c r="I307" s="295">
        <v>4.1002059296026401</v>
      </c>
      <c r="J307" s="295" t="s">
        <v>554</v>
      </c>
    </row>
    <row r="308" spans="1:10" x14ac:dyDescent="0.25">
      <c r="A308" s="259" t="s">
        <v>551</v>
      </c>
      <c r="B308" s="295">
        <v>2244284.3614724921</v>
      </c>
      <c r="C308" s="295" t="s">
        <v>550</v>
      </c>
      <c r="D308" s="295">
        <v>67.197268126614205</v>
      </c>
      <c r="E308" s="295">
        <v>9.4999509612768396</v>
      </c>
      <c r="F308" s="295">
        <v>0.57001685543420999</v>
      </c>
      <c r="G308" s="295">
        <v>150809.77799023423</v>
      </c>
      <c r="H308" s="295">
        <v>21.320591377149189</v>
      </c>
      <c r="I308" s="295">
        <v>1.2792799144267299</v>
      </c>
      <c r="J308" s="295" t="s">
        <v>492</v>
      </c>
    </row>
    <row r="309" spans="1:10" x14ac:dyDescent="0.25">
      <c r="A309" s="259" t="s">
        <v>552</v>
      </c>
      <c r="B309" s="295">
        <v>112366.54296457814</v>
      </c>
      <c r="C309" s="295" t="s">
        <v>550</v>
      </c>
      <c r="D309" s="295">
        <v>90.475845936581024</v>
      </c>
      <c r="E309" s="295">
        <v>31.31951642816826</v>
      </c>
      <c r="F309" s="295">
        <v>1.4249999999999701</v>
      </c>
      <c r="G309" s="295">
        <v>10166.458029689384</v>
      </c>
      <c r="H309" s="295">
        <v>3.5192657883555798</v>
      </c>
      <c r="I309" s="295">
        <v>0.16012232372452001</v>
      </c>
      <c r="J309" s="295" t="s">
        <v>492</v>
      </c>
    </row>
    <row r="310" spans="1:10" x14ac:dyDescent="0.25">
      <c r="A310" s="259" t="s">
        <v>553</v>
      </c>
      <c r="B310" s="295">
        <v>8464063.9996716734</v>
      </c>
      <c r="C310" s="295" t="s">
        <v>550</v>
      </c>
      <c r="D310" s="295">
        <v>50.248817526340829</v>
      </c>
      <c r="E310" s="295">
        <v>4.4986853631150696</v>
      </c>
      <c r="F310" s="295">
        <v>8.9994847365319999E-2</v>
      </c>
      <c r="G310" s="295">
        <v>425309.20745077246</v>
      </c>
      <c r="H310" s="295">
        <v>38.07716082779217</v>
      </c>
      <c r="I310" s="295">
        <v>0.76172214774073999</v>
      </c>
      <c r="J310" s="295" t="s">
        <v>492</v>
      </c>
    </row>
    <row r="311" spans="1:10" x14ac:dyDescent="0.25">
      <c r="A311" s="259" t="s">
        <v>3216</v>
      </c>
      <c r="B311" s="295" t="s">
        <v>521</v>
      </c>
      <c r="C311" s="295" t="s">
        <v>550</v>
      </c>
      <c r="D311" s="295" t="s">
        <v>521</v>
      </c>
      <c r="E311" s="295" t="s">
        <v>521</v>
      </c>
      <c r="F311" s="295" t="s">
        <v>521</v>
      </c>
      <c r="G311" s="295" t="s">
        <v>521</v>
      </c>
      <c r="H311" s="295" t="s">
        <v>521</v>
      </c>
      <c r="I311" s="295" t="s">
        <v>521</v>
      </c>
      <c r="J311" s="295" t="s">
        <v>521</v>
      </c>
    </row>
    <row r="312" spans="1:10" x14ac:dyDescent="0.25">
      <c r="A312" s="259" t="s">
        <v>3217</v>
      </c>
      <c r="B312" s="295" t="s">
        <v>521</v>
      </c>
      <c r="C312" s="295" t="s">
        <v>550</v>
      </c>
      <c r="D312" s="295" t="s">
        <v>521</v>
      </c>
      <c r="E312" s="295" t="s">
        <v>521</v>
      </c>
      <c r="F312" s="295" t="s">
        <v>521</v>
      </c>
      <c r="G312" s="295" t="s">
        <v>521</v>
      </c>
      <c r="H312" s="295" t="s">
        <v>521</v>
      </c>
      <c r="I312" s="295" t="s">
        <v>521</v>
      </c>
      <c r="J312" s="295" t="s">
        <v>521</v>
      </c>
    </row>
    <row r="313" spans="1:10" x14ac:dyDescent="0.25">
      <c r="A313" s="259" t="s">
        <v>3218</v>
      </c>
      <c r="B313" s="295">
        <v>529850.53656414582</v>
      </c>
      <c r="C313" s="295" t="s">
        <v>550</v>
      </c>
      <c r="D313" s="295">
        <v>97.591405250278996</v>
      </c>
      <c r="E313" s="295">
        <v>268.8137615220773</v>
      </c>
      <c r="F313" s="295">
        <v>3.5841834869610198</v>
      </c>
      <c r="G313" s="295">
        <v>51708.858435909322</v>
      </c>
      <c r="H313" s="295">
        <v>142.43111577829899</v>
      </c>
      <c r="I313" s="295">
        <v>1.8990815437106501</v>
      </c>
      <c r="J313" s="295" t="s">
        <v>492</v>
      </c>
    </row>
    <row r="314" spans="1:10" x14ac:dyDescent="0.25">
      <c r="A314" s="272" t="s">
        <v>3236</v>
      </c>
      <c r="B314" s="295">
        <v>4223544.2202831479</v>
      </c>
      <c r="C314" s="295" t="s">
        <v>550</v>
      </c>
      <c r="D314" s="296" t="s">
        <v>187</v>
      </c>
      <c r="E314" s="296" t="s">
        <v>187</v>
      </c>
      <c r="F314" s="296" t="s">
        <v>187</v>
      </c>
      <c r="G314" s="295">
        <v>227130.02298152124</v>
      </c>
      <c r="H314" s="295">
        <v>43.127051806573057</v>
      </c>
      <c r="I314" s="295">
        <v>1.1609958550767701</v>
      </c>
      <c r="J314" s="295" t="s">
        <v>554</v>
      </c>
    </row>
    <row r="315" spans="1:10" x14ac:dyDescent="0.25">
      <c r="A315" s="259" t="s">
        <v>551</v>
      </c>
      <c r="B315" s="295">
        <v>802613.81053188839</v>
      </c>
      <c r="C315" s="295" t="s">
        <v>550</v>
      </c>
      <c r="D315" s="295">
        <v>68.457376341550798</v>
      </c>
      <c r="E315" s="295">
        <v>9.5</v>
      </c>
      <c r="F315" s="295">
        <v>0.56999999999999995</v>
      </c>
      <c r="G315" s="295">
        <v>54944.835684507634</v>
      </c>
      <c r="H315" s="295">
        <v>7.6248312000529399</v>
      </c>
      <c r="I315" s="295">
        <v>0.45748987200317998</v>
      </c>
      <c r="J315" s="295" t="s">
        <v>492</v>
      </c>
    </row>
    <row r="316" spans="1:10" x14ac:dyDescent="0.25">
      <c r="A316" s="259" t="s">
        <v>552</v>
      </c>
      <c r="B316" s="295">
        <v>102339.36264828738</v>
      </c>
      <c r="C316" s="295" t="s">
        <v>550</v>
      </c>
      <c r="D316" s="295">
        <v>90.484267022339296</v>
      </c>
      <c r="E316" s="295">
        <v>9.5</v>
      </c>
      <c r="F316" s="295">
        <v>1.425</v>
      </c>
      <c r="G316" s="295">
        <v>9260.1022167636511</v>
      </c>
      <c r="H316" s="295">
        <v>0.97222394515873001</v>
      </c>
      <c r="I316" s="295">
        <v>0.14583359177381</v>
      </c>
      <c r="J316" s="295" t="s">
        <v>492</v>
      </c>
    </row>
    <row r="317" spans="1:10" x14ac:dyDescent="0.25">
      <c r="A317" s="259" t="s">
        <v>553</v>
      </c>
      <c r="B317" s="295">
        <v>3242414.5271654259</v>
      </c>
      <c r="C317" s="295" t="s">
        <v>550</v>
      </c>
      <c r="D317" s="295">
        <v>50.248073994006511</v>
      </c>
      <c r="E317" s="295">
        <v>4.5</v>
      </c>
      <c r="F317" s="295">
        <v>0.09</v>
      </c>
      <c r="G317" s="295">
        <v>162925.08508024996</v>
      </c>
      <c r="H317" s="295">
        <v>14.590865372244419</v>
      </c>
      <c r="I317" s="295">
        <v>0.29181730744488998</v>
      </c>
      <c r="J317" s="295" t="s">
        <v>492</v>
      </c>
    </row>
    <row r="318" spans="1:10" x14ac:dyDescent="0.25">
      <c r="A318" s="259" t="s">
        <v>3216</v>
      </c>
      <c r="B318" s="295" t="s">
        <v>521</v>
      </c>
      <c r="C318" s="295" t="s">
        <v>550</v>
      </c>
      <c r="D318" s="295" t="s">
        <v>521</v>
      </c>
      <c r="E318" s="295" t="s">
        <v>521</v>
      </c>
      <c r="F318" s="295" t="s">
        <v>521</v>
      </c>
      <c r="G318" s="295" t="s">
        <v>521</v>
      </c>
      <c r="H318" s="295" t="s">
        <v>521</v>
      </c>
      <c r="I318" s="295" t="s">
        <v>521</v>
      </c>
      <c r="J318" s="295" t="s">
        <v>521</v>
      </c>
    </row>
    <row r="319" spans="1:10" x14ac:dyDescent="0.25">
      <c r="A319" s="259" t="s">
        <v>3217</v>
      </c>
      <c r="B319" s="295" t="s">
        <v>521</v>
      </c>
      <c r="C319" s="295" t="s">
        <v>550</v>
      </c>
      <c r="D319" s="295" t="s">
        <v>521</v>
      </c>
      <c r="E319" s="295" t="s">
        <v>521</v>
      </c>
      <c r="F319" s="295" t="s">
        <v>521</v>
      </c>
      <c r="G319" s="295" t="s">
        <v>521</v>
      </c>
      <c r="H319" s="295" t="s">
        <v>521</v>
      </c>
      <c r="I319" s="295" t="s">
        <v>521</v>
      </c>
      <c r="J319" s="295" t="s">
        <v>521</v>
      </c>
    </row>
    <row r="320" spans="1:10" x14ac:dyDescent="0.25">
      <c r="A320" s="259" t="s">
        <v>3218</v>
      </c>
      <c r="B320" s="295">
        <v>76176.519937545774</v>
      </c>
      <c r="C320" s="295" t="s">
        <v>550</v>
      </c>
      <c r="D320" s="295">
        <v>96.731829689896188</v>
      </c>
      <c r="E320" s="295">
        <v>261.74904426540229</v>
      </c>
      <c r="F320" s="295">
        <v>3.4899872568719901</v>
      </c>
      <c r="G320" s="295">
        <v>7368.6941529676596</v>
      </c>
      <c r="H320" s="295">
        <v>19.939131289116968</v>
      </c>
      <c r="I320" s="295">
        <v>0.26585508385488998</v>
      </c>
      <c r="J320" s="295" t="s">
        <v>492</v>
      </c>
    </row>
    <row r="321" spans="1:10" x14ac:dyDescent="0.25">
      <c r="A321" s="264" t="s">
        <v>595</v>
      </c>
      <c r="B321" s="295">
        <v>4223544.2202831479</v>
      </c>
      <c r="C321" s="295" t="s">
        <v>550</v>
      </c>
      <c r="D321" s="296" t="s">
        <v>187</v>
      </c>
      <c r="E321" s="296" t="s">
        <v>187</v>
      </c>
      <c r="F321" s="296" t="s">
        <v>187</v>
      </c>
      <c r="G321" s="295">
        <v>227130.02298152124</v>
      </c>
      <c r="H321" s="295">
        <v>43.127051806573057</v>
      </c>
      <c r="I321" s="295">
        <v>1.1609958550767701</v>
      </c>
      <c r="J321" s="295" t="s">
        <v>554</v>
      </c>
    </row>
    <row r="322" spans="1:10" x14ac:dyDescent="0.25">
      <c r="A322" s="270" t="s">
        <v>557</v>
      </c>
      <c r="B322" s="297">
        <v>802613.81053188839</v>
      </c>
      <c r="C322" s="295" t="s">
        <v>550</v>
      </c>
      <c r="D322" s="295">
        <v>68.457376341550798</v>
      </c>
      <c r="E322" s="295">
        <v>9.5</v>
      </c>
      <c r="F322" s="295">
        <v>0.56999999999999995</v>
      </c>
      <c r="G322" s="297">
        <v>54944.835684507634</v>
      </c>
      <c r="H322" s="297">
        <v>7.6248312000529399</v>
      </c>
      <c r="I322" s="297">
        <v>0.45748987200317998</v>
      </c>
      <c r="J322" s="297" t="s">
        <v>492</v>
      </c>
    </row>
    <row r="323" spans="1:10" x14ac:dyDescent="0.25">
      <c r="A323" s="270" t="s">
        <v>558</v>
      </c>
      <c r="B323" s="297">
        <v>102339.36264828738</v>
      </c>
      <c r="C323" s="295" t="s">
        <v>550</v>
      </c>
      <c r="D323" s="295">
        <v>90.484267022339296</v>
      </c>
      <c r="E323" s="295">
        <v>9.5</v>
      </c>
      <c r="F323" s="295">
        <v>1.425</v>
      </c>
      <c r="G323" s="297">
        <v>9260.1022167636511</v>
      </c>
      <c r="H323" s="297">
        <v>0.97222394515873001</v>
      </c>
      <c r="I323" s="297">
        <v>0.14583359177381</v>
      </c>
      <c r="J323" s="297" t="s">
        <v>492</v>
      </c>
    </row>
    <row r="324" spans="1:10" x14ac:dyDescent="0.25">
      <c r="A324" s="270" t="s">
        <v>559</v>
      </c>
      <c r="B324" s="297">
        <v>3242414.5271654259</v>
      </c>
      <c r="C324" s="295" t="s">
        <v>550</v>
      </c>
      <c r="D324" s="295">
        <v>50.248073994006511</v>
      </c>
      <c r="E324" s="295">
        <v>4.5</v>
      </c>
      <c r="F324" s="295">
        <v>0.09</v>
      </c>
      <c r="G324" s="297">
        <v>162925.08508024996</v>
      </c>
      <c r="H324" s="297">
        <v>14.590865372244419</v>
      </c>
      <c r="I324" s="297">
        <v>0.29181730744488998</v>
      </c>
      <c r="J324" s="297" t="s">
        <v>492</v>
      </c>
    </row>
    <row r="325" spans="1:10" x14ac:dyDescent="0.25">
      <c r="A325" s="270" t="s">
        <v>560</v>
      </c>
      <c r="B325" s="297" t="s">
        <v>521</v>
      </c>
      <c r="C325" s="295" t="s">
        <v>550</v>
      </c>
      <c r="D325" s="295" t="s">
        <v>521</v>
      </c>
      <c r="E325" s="295" t="s">
        <v>521</v>
      </c>
      <c r="F325" s="295" t="s">
        <v>521</v>
      </c>
      <c r="G325" s="297" t="s">
        <v>521</v>
      </c>
      <c r="H325" s="297" t="s">
        <v>521</v>
      </c>
      <c r="I325" s="297" t="s">
        <v>521</v>
      </c>
      <c r="J325" s="297" t="s">
        <v>521</v>
      </c>
    </row>
    <row r="326" spans="1:10" x14ac:dyDescent="0.25">
      <c r="A326" s="270" t="s">
        <v>561</v>
      </c>
      <c r="B326" s="297" t="s">
        <v>521</v>
      </c>
      <c r="C326" s="295" t="s">
        <v>550</v>
      </c>
      <c r="D326" s="295" t="s">
        <v>521</v>
      </c>
      <c r="E326" s="295" t="s">
        <v>521</v>
      </c>
      <c r="F326" s="295" t="s">
        <v>521</v>
      </c>
      <c r="G326" s="297" t="s">
        <v>521</v>
      </c>
      <c r="H326" s="297" t="s">
        <v>521</v>
      </c>
      <c r="I326" s="297" t="s">
        <v>521</v>
      </c>
      <c r="J326" s="297" t="s">
        <v>521</v>
      </c>
    </row>
    <row r="327" spans="1:10" x14ac:dyDescent="0.25">
      <c r="A327" s="270" t="s">
        <v>92</v>
      </c>
      <c r="B327" s="297">
        <v>76176.519937545774</v>
      </c>
      <c r="C327" s="295" t="s">
        <v>550</v>
      </c>
      <c r="D327" s="295">
        <v>96.731829689896188</v>
      </c>
      <c r="E327" s="295">
        <v>261.74904426540229</v>
      </c>
      <c r="F327" s="295">
        <v>3.4899872568719901</v>
      </c>
      <c r="G327" s="297">
        <v>7368.6941529676596</v>
      </c>
      <c r="H327" s="297">
        <v>19.939131289116968</v>
      </c>
      <c r="I327" s="297">
        <v>0.26585508385488998</v>
      </c>
      <c r="J327" s="297" t="s">
        <v>492</v>
      </c>
    </row>
    <row r="328" spans="1:10" x14ac:dyDescent="0.25">
      <c r="A328" s="272" t="s">
        <v>3237</v>
      </c>
      <c r="B328" s="295">
        <v>7122906.3888648106</v>
      </c>
      <c r="C328" s="295" t="s">
        <v>550</v>
      </c>
      <c r="D328" s="296" t="s">
        <v>187</v>
      </c>
      <c r="E328" s="296" t="s">
        <v>187</v>
      </c>
      <c r="F328" s="296" t="s">
        <v>187</v>
      </c>
      <c r="G328" s="295">
        <v>358897.51072027022</v>
      </c>
      <c r="H328" s="295">
        <v>162.20807697148538</v>
      </c>
      <c r="I328" s="295">
        <v>2.9373316220328798</v>
      </c>
      <c r="J328" s="295" t="s">
        <v>554</v>
      </c>
    </row>
    <row r="329" spans="1:10" x14ac:dyDescent="0.25">
      <c r="A329" s="259" t="s">
        <v>551</v>
      </c>
      <c r="B329" s="295">
        <v>1441653.2392910132</v>
      </c>
      <c r="C329" s="295" t="s">
        <v>550</v>
      </c>
      <c r="D329" s="295">
        <v>66.495636541257568</v>
      </c>
      <c r="E329" s="295">
        <v>9.5</v>
      </c>
      <c r="F329" s="295">
        <v>0.56999999999999995</v>
      </c>
      <c r="G329" s="295">
        <v>95863.649818421836</v>
      </c>
      <c r="H329" s="295">
        <v>13.695705773264629</v>
      </c>
      <c r="I329" s="295">
        <v>0.82174234639587995</v>
      </c>
      <c r="J329" s="295" t="s">
        <v>492</v>
      </c>
    </row>
    <row r="330" spans="1:10" x14ac:dyDescent="0.25">
      <c r="A330" s="259" t="s">
        <v>552</v>
      </c>
      <c r="B330" s="295">
        <v>8899.3961168497008</v>
      </c>
      <c r="C330" s="295" t="s">
        <v>550</v>
      </c>
      <c r="D330" s="295">
        <v>90.484267022339282</v>
      </c>
      <c r="E330" s="295">
        <v>284.99999999999949</v>
      </c>
      <c r="F330" s="295">
        <v>1.4249999999999099</v>
      </c>
      <c r="G330" s="295">
        <v>805.25533457459767</v>
      </c>
      <c r="H330" s="295">
        <v>2.5363278933021598</v>
      </c>
      <c r="I330" s="295">
        <v>1.2681639466510001E-2</v>
      </c>
      <c r="J330" s="295" t="s">
        <v>492</v>
      </c>
    </row>
    <row r="331" spans="1:10" x14ac:dyDescent="0.25">
      <c r="A331" s="259" t="s">
        <v>553</v>
      </c>
      <c r="B331" s="295">
        <v>5218679.7368303481</v>
      </c>
      <c r="C331" s="295" t="s">
        <v>550</v>
      </c>
      <c r="D331" s="295">
        <v>50.248073994006518</v>
      </c>
      <c r="E331" s="295">
        <v>4.5</v>
      </c>
      <c r="F331" s="295">
        <v>0.09</v>
      </c>
      <c r="G331" s="295">
        <v>262228.6055672738</v>
      </c>
      <c r="H331" s="295">
        <v>23.484058815736571</v>
      </c>
      <c r="I331" s="295">
        <v>0.46968117631473</v>
      </c>
      <c r="J331" s="295" t="s">
        <v>492</v>
      </c>
    </row>
    <row r="332" spans="1:10" x14ac:dyDescent="0.25">
      <c r="A332" s="259" t="s">
        <v>3216</v>
      </c>
      <c r="B332" s="295" t="s">
        <v>521</v>
      </c>
      <c r="C332" s="295" t="s">
        <v>550</v>
      </c>
      <c r="D332" s="295" t="s">
        <v>521</v>
      </c>
      <c r="E332" s="295" t="s">
        <v>521</v>
      </c>
      <c r="F332" s="295" t="s">
        <v>521</v>
      </c>
      <c r="G332" s="295" t="s">
        <v>521</v>
      </c>
      <c r="H332" s="295" t="s">
        <v>521</v>
      </c>
      <c r="I332" s="295" t="s">
        <v>521</v>
      </c>
      <c r="J332" s="295" t="s">
        <v>521</v>
      </c>
    </row>
    <row r="333" spans="1:10" x14ac:dyDescent="0.25">
      <c r="A333" s="259" t="s">
        <v>3217</v>
      </c>
      <c r="B333" s="295" t="s">
        <v>521</v>
      </c>
      <c r="C333" s="295" t="s">
        <v>550</v>
      </c>
      <c r="D333" s="295" t="s">
        <v>521</v>
      </c>
      <c r="E333" s="295" t="s">
        <v>521</v>
      </c>
      <c r="F333" s="295" t="s">
        <v>521</v>
      </c>
      <c r="G333" s="295" t="s">
        <v>521</v>
      </c>
      <c r="H333" s="295" t="s">
        <v>521</v>
      </c>
      <c r="I333" s="295" t="s">
        <v>521</v>
      </c>
      <c r="J333" s="295" t="s">
        <v>521</v>
      </c>
    </row>
    <row r="334" spans="1:10" x14ac:dyDescent="0.25">
      <c r="A334" s="259" t="s">
        <v>3218</v>
      </c>
      <c r="B334" s="295">
        <v>453674.0166266</v>
      </c>
      <c r="C334" s="295" t="s">
        <v>550</v>
      </c>
      <c r="D334" s="295">
        <v>97.735736802039924</v>
      </c>
      <c r="E334" s="295">
        <v>270.00000000000006</v>
      </c>
      <c r="F334" s="295">
        <v>3.6</v>
      </c>
      <c r="G334" s="295">
        <v>44340.16428294166</v>
      </c>
      <c r="H334" s="295">
        <v>122.49198448918202</v>
      </c>
      <c r="I334" s="295">
        <v>1.63322645985576</v>
      </c>
      <c r="J334" s="295" t="s">
        <v>492</v>
      </c>
    </row>
    <row r="335" spans="1:10" x14ac:dyDescent="0.25">
      <c r="A335" s="263" t="s">
        <v>596</v>
      </c>
      <c r="B335" s="295">
        <v>7122906.3888648106</v>
      </c>
      <c r="C335" s="295" t="s">
        <v>550</v>
      </c>
      <c r="D335" s="296" t="s">
        <v>187</v>
      </c>
      <c r="E335" s="296" t="s">
        <v>187</v>
      </c>
      <c r="F335" s="296" t="s">
        <v>187</v>
      </c>
      <c r="G335" s="295">
        <v>358897.51072027022</v>
      </c>
      <c r="H335" s="295">
        <v>162.20807697148538</v>
      </c>
      <c r="I335" s="295">
        <v>2.9373316220328798</v>
      </c>
      <c r="J335" s="295" t="s">
        <v>554</v>
      </c>
    </row>
    <row r="336" spans="1:10" x14ac:dyDescent="0.25">
      <c r="A336" s="264" t="s">
        <v>597</v>
      </c>
      <c r="B336" s="295">
        <v>7122906.3888648106</v>
      </c>
      <c r="C336" s="295" t="s">
        <v>550</v>
      </c>
      <c r="D336" s="296" t="s">
        <v>187</v>
      </c>
      <c r="E336" s="296" t="s">
        <v>187</v>
      </c>
      <c r="F336" s="296" t="s">
        <v>187</v>
      </c>
      <c r="G336" s="295">
        <v>358897.51072027022</v>
      </c>
      <c r="H336" s="295">
        <v>162.20807697148538</v>
      </c>
      <c r="I336" s="295">
        <v>2.9373316220328798</v>
      </c>
      <c r="J336" s="295" t="s">
        <v>554</v>
      </c>
    </row>
    <row r="337" spans="1:10" x14ac:dyDescent="0.25">
      <c r="A337" s="270" t="s">
        <v>557</v>
      </c>
      <c r="B337" s="297">
        <v>1441653.2392910132</v>
      </c>
      <c r="C337" s="295" t="s">
        <v>550</v>
      </c>
      <c r="D337" s="295">
        <v>66.495636541257568</v>
      </c>
      <c r="E337" s="295">
        <v>9.5</v>
      </c>
      <c r="F337" s="295">
        <v>0.56999999999999995</v>
      </c>
      <c r="G337" s="297">
        <v>95863.649818421836</v>
      </c>
      <c r="H337" s="297">
        <v>13.695705773264629</v>
      </c>
      <c r="I337" s="297">
        <v>0.82174234639587995</v>
      </c>
      <c r="J337" s="297" t="s">
        <v>492</v>
      </c>
    </row>
    <row r="338" spans="1:10" x14ac:dyDescent="0.25">
      <c r="A338" s="270" t="s">
        <v>558</v>
      </c>
      <c r="B338" s="297">
        <v>8899.3961168497008</v>
      </c>
      <c r="C338" s="295" t="s">
        <v>550</v>
      </c>
      <c r="D338" s="295">
        <v>90.484267022339282</v>
      </c>
      <c r="E338" s="295">
        <v>284.99999999999949</v>
      </c>
      <c r="F338" s="295">
        <v>1.4249999999999099</v>
      </c>
      <c r="G338" s="297">
        <v>805.25533457459767</v>
      </c>
      <c r="H338" s="297">
        <v>2.5363278933021598</v>
      </c>
      <c r="I338" s="297">
        <v>1.2681639466510001E-2</v>
      </c>
      <c r="J338" s="297" t="s">
        <v>492</v>
      </c>
    </row>
    <row r="339" spans="1:10" x14ac:dyDescent="0.25">
      <c r="A339" s="270" t="s">
        <v>559</v>
      </c>
      <c r="B339" s="297">
        <v>5218679.7368303481</v>
      </c>
      <c r="C339" s="295" t="s">
        <v>550</v>
      </c>
      <c r="D339" s="295">
        <v>50.248073994006518</v>
      </c>
      <c r="E339" s="295">
        <v>4.5</v>
      </c>
      <c r="F339" s="295">
        <v>0.09</v>
      </c>
      <c r="G339" s="297">
        <v>262228.6055672738</v>
      </c>
      <c r="H339" s="297">
        <v>23.484058815736571</v>
      </c>
      <c r="I339" s="297">
        <v>0.46968117631473</v>
      </c>
      <c r="J339" s="297" t="s">
        <v>492</v>
      </c>
    </row>
    <row r="340" spans="1:10" x14ac:dyDescent="0.25">
      <c r="A340" s="270" t="s">
        <v>560</v>
      </c>
      <c r="B340" s="297" t="s">
        <v>521</v>
      </c>
      <c r="C340" s="295" t="s">
        <v>550</v>
      </c>
      <c r="D340" s="295" t="s">
        <v>521</v>
      </c>
      <c r="E340" s="295" t="s">
        <v>521</v>
      </c>
      <c r="F340" s="295" t="s">
        <v>521</v>
      </c>
      <c r="G340" s="297" t="s">
        <v>521</v>
      </c>
      <c r="H340" s="297" t="s">
        <v>521</v>
      </c>
      <c r="I340" s="297" t="s">
        <v>521</v>
      </c>
      <c r="J340" s="297" t="s">
        <v>521</v>
      </c>
    </row>
    <row r="341" spans="1:10" x14ac:dyDescent="0.25">
      <c r="A341" s="270" t="s">
        <v>561</v>
      </c>
      <c r="B341" s="297" t="s">
        <v>521</v>
      </c>
      <c r="C341" s="295" t="s">
        <v>550</v>
      </c>
      <c r="D341" s="295" t="s">
        <v>521</v>
      </c>
      <c r="E341" s="295" t="s">
        <v>521</v>
      </c>
      <c r="F341" s="295" t="s">
        <v>521</v>
      </c>
      <c r="G341" s="297" t="s">
        <v>521</v>
      </c>
      <c r="H341" s="297" t="s">
        <v>521</v>
      </c>
      <c r="I341" s="297" t="s">
        <v>521</v>
      </c>
      <c r="J341" s="297" t="s">
        <v>521</v>
      </c>
    </row>
    <row r="342" spans="1:10" x14ac:dyDescent="0.25">
      <c r="A342" s="270" t="s">
        <v>92</v>
      </c>
      <c r="B342" s="297">
        <v>453674.0166266</v>
      </c>
      <c r="C342" s="295" t="s">
        <v>550</v>
      </c>
      <c r="D342" s="295">
        <v>97.735736802039924</v>
      </c>
      <c r="E342" s="295">
        <v>270.00000000000006</v>
      </c>
      <c r="F342" s="295">
        <v>3.6</v>
      </c>
      <c r="G342" s="297">
        <v>44340.16428294166</v>
      </c>
      <c r="H342" s="297">
        <v>122.49198448918202</v>
      </c>
      <c r="I342" s="297">
        <v>1.63322645985576</v>
      </c>
      <c r="J342" s="297" t="s">
        <v>492</v>
      </c>
    </row>
    <row r="343" spans="1:10" x14ac:dyDescent="0.25">
      <c r="A343" s="272" t="s">
        <v>511</v>
      </c>
      <c r="B343" s="295">
        <v>4114.8315249317002</v>
      </c>
      <c r="C343" s="295" t="s">
        <v>550</v>
      </c>
      <c r="D343" s="296" t="s">
        <v>187</v>
      </c>
      <c r="E343" s="296" t="s">
        <v>187</v>
      </c>
      <c r="F343" s="296" t="s">
        <v>187</v>
      </c>
      <c r="G343" s="295">
        <v>257.90976890459297</v>
      </c>
      <c r="H343" s="295">
        <v>1.300499353749E-2</v>
      </c>
      <c r="I343" s="295">
        <v>1.87845249299E-3</v>
      </c>
      <c r="J343" s="295" t="s">
        <v>554</v>
      </c>
    </row>
    <row r="344" spans="1:10" x14ac:dyDescent="0.25">
      <c r="A344" s="259" t="s">
        <v>551</v>
      </c>
      <c r="B344" s="295">
        <v>17.3116495903528</v>
      </c>
      <c r="C344" s="295" t="s">
        <v>550</v>
      </c>
      <c r="D344" s="295">
        <v>74.659973794072144</v>
      </c>
      <c r="E344" s="295">
        <v>3.14261395692282</v>
      </c>
      <c r="F344" s="295">
        <v>2.75514054400566</v>
      </c>
      <c r="G344" s="295">
        <v>1.2924873047479</v>
      </c>
      <c r="H344" s="295">
        <v>5.4403831620000003E-5</v>
      </c>
      <c r="I344" s="295">
        <v>4.7696027669999998E-5</v>
      </c>
      <c r="J344" s="295" t="s">
        <v>492</v>
      </c>
    </row>
    <row r="345" spans="1:10" x14ac:dyDescent="0.25">
      <c r="A345" s="259" t="s">
        <v>552</v>
      </c>
      <c r="B345" s="295">
        <v>1127.7841994410535</v>
      </c>
      <c r="C345" s="295" t="s">
        <v>550</v>
      </c>
      <c r="D345" s="295">
        <v>89.645233903118736</v>
      </c>
      <c r="E345" s="295">
        <v>9.4999999999999893</v>
      </c>
      <c r="F345" s="295">
        <v>1.4249999999969001</v>
      </c>
      <c r="G345" s="295">
        <v>101.10047835113475</v>
      </c>
      <c r="H345" s="295">
        <v>1.071394989469E-2</v>
      </c>
      <c r="I345" s="295">
        <v>1.6070924842E-3</v>
      </c>
      <c r="J345" s="295" t="s">
        <v>492</v>
      </c>
    </row>
    <row r="346" spans="1:10" x14ac:dyDescent="0.25">
      <c r="A346" s="259" t="s">
        <v>553</v>
      </c>
      <c r="B346" s="295">
        <v>2969.7356759002942</v>
      </c>
      <c r="C346" s="295" t="s">
        <v>550</v>
      </c>
      <c r="D346" s="295">
        <v>52.367220594999388</v>
      </c>
      <c r="E346" s="295">
        <v>0.75314440585758002</v>
      </c>
      <c r="F346" s="295">
        <v>7.5314440586429998E-2</v>
      </c>
      <c r="G346" s="295">
        <v>155.51680324871032</v>
      </c>
      <c r="H346" s="295">
        <v>2.2366398111799998E-3</v>
      </c>
      <c r="I346" s="295">
        <v>2.2366398112E-4</v>
      </c>
      <c r="J346" s="295" t="s">
        <v>492</v>
      </c>
    </row>
    <row r="347" spans="1:10" x14ac:dyDescent="0.25">
      <c r="A347" s="259" t="s">
        <v>3216</v>
      </c>
      <c r="B347" s="295" t="s">
        <v>521</v>
      </c>
      <c r="C347" s="295" t="s">
        <v>550</v>
      </c>
      <c r="D347" s="295" t="s">
        <v>521</v>
      </c>
      <c r="E347" s="295" t="s">
        <v>521</v>
      </c>
      <c r="F347" s="295" t="s">
        <v>521</v>
      </c>
      <c r="G347" s="295" t="s">
        <v>521</v>
      </c>
      <c r="H347" s="295" t="s">
        <v>521</v>
      </c>
      <c r="I347" s="295" t="s">
        <v>521</v>
      </c>
      <c r="J347" s="295" t="s">
        <v>521</v>
      </c>
    </row>
    <row r="348" spans="1:10" x14ac:dyDescent="0.25">
      <c r="A348" s="259" t="s">
        <v>3217</v>
      </c>
      <c r="B348" s="295" t="s">
        <v>521</v>
      </c>
      <c r="C348" s="295" t="s">
        <v>550</v>
      </c>
      <c r="D348" s="295" t="s">
        <v>521</v>
      </c>
      <c r="E348" s="295" t="s">
        <v>521</v>
      </c>
      <c r="F348" s="295" t="s">
        <v>521</v>
      </c>
      <c r="G348" s="295" t="s">
        <v>521</v>
      </c>
      <c r="H348" s="295" t="s">
        <v>521</v>
      </c>
      <c r="I348" s="295" t="s">
        <v>521</v>
      </c>
      <c r="J348" s="295" t="s">
        <v>521</v>
      </c>
    </row>
    <row r="349" spans="1:10" x14ac:dyDescent="0.25">
      <c r="A349" s="259" t="s">
        <v>3218</v>
      </c>
      <c r="B349" s="295" t="s">
        <v>494</v>
      </c>
      <c r="C349" s="295" t="s">
        <v>550</v>
      </c>
      <c r="D349" s="295" t="s">
        <v>526</v>
      </c>
      <c r="E349" s="295" t="s">
        <v>492</v>
      </c>
      <c r="F349" s="295" t="s">
        <v>492</v>
      </c>
      <c r="G349" s="295" t="s">
        <v>494</v>
      </c>
      <c r="H349" s="295" t="s">
        <v>492</v>
      </c>
      <c r="I349" s="295" t="s">
        <v>492</v>
      </c>
      <c r="J349" s="295" t="s">
        <v>492</v>
      </c>
    </row>
    <row r="350" spans="1:10" x14ac:dyDescent="0.25">
      <c r="A350" s="266" t="s">
        <v>598</v>
      </c>
      <c r="B350" s="295">
        <v>4114.8315249317002</v>
      </c>
      <c r="C350" s="295" t="s">
        <v>550</v>
      </c>
      <c r="D350" s="296" t="s">
        <v>187</v>
      </c>
      <c r="E350" s="296" t="s">
        <v>187</v>
      </c>
      <c r="F350" s="296" t="s">
        <v>187</v>
      </c>
      <c r="G350" s="295">
        <v>257.90976890459297</v>
      </c>
      <c r="H350" s="295">
        <v>1.300499353749E-2</v>
      </c>
      <c r="I350" s="295">
        <v>1.87845249299E-3</v>
      </c>
      <c r="J350" s="295" t="s">
        <v>554</v>
      </c>
    </row>
    <row r="351" spans="1:10" x14ac:dyDescent="0.25">
      <c r="A351" s="259" t="s">
        <v>551</v>
      </c>
      <c r="B351" s="297">
        <v>17.3116495903528</v>
      </c>
      <c r="C351" s="295" t="s">
        <v>550</v>
      </c>
      <c r="D351" s="295">
        <v>74.659973794072144</v>
      </c>
      <c r="E351" s="295">
        <v>3.14261395692282</v>
      </c>
      <c r="F351" s="295">
        <v>2.75514054400566</v>
      </c>
      <c r="G351" s="297">
        <v>1.2924873047479</v>
      </c>
      <c r="H351" s="297">
        <v>5.4403831620000003E-5</v>
      </c>
      <c r="I351" s="297">
        <v>4.7696027669999998E-5</v>
      </c>
      <c r="J351" s="297" t="s">
        <v>492</v>
      </c>
    </row>
    <row r="352" spans="1:10" x14ac:dyDescent="0.25">
      <c r="A352" s="259" t="s">
        <v>552</v>
      </c>
      <c r="B352" s="297">
        <v>1127.7841994410535</v>
      </c>
      <c r="C352" s="295" t="s">
        <v>550</v>
      </c>
      <c r="D352" s="295">
        <v>89.645233903118736</v>
      </c>
      <c r="E352" s="295">
        <v>9.4999999999999893</v>
      </c>
      <c r="F352" s="295">
        <v>1.4249999999969001</v>
      </c>
      <c r="G352" s="297">
        <v>101.10047835113475</v>
      </c>
      <c r="H352" s="297">
        <v>1.071394989469E-2</v>
      </c>
      <c r="I352" s="297">
        <v>1.6070924842E-3</v>
      </c>
      <c r="J352" s="297" t="s">
        <v>492</v>
      </c>
    </row>
    <row r="353" spans="1:10" x14ac:dyDescent="0.25">
      <c r="A353" s="259" t="s">
        <v>553</v>
      </c>
      <c r="B353" s="297">
        <v>2969.7356759002942</v>
      </c>
      <c r="C353" s="295" t="s">
        <v>550</v>
      </c>
      <c r="D353" s="295">
        <v>52.367220594999388</v>
      </c>
      <c r="E353" s="295">
        <v>0.75314440585758002</v>
      </c>
      <c r="F353" s="295">
        <v>7.5314440586429998E-2</v>
      </c>
      <c r="G353" s="297">
        <v>155.51680324871032</v>
      </c>
      <c r="H353" s="297">
        <v>2.2366398111799998E-3</v>
      </c>
      <c r="I353" s="297">
        <v>2.2366398112E-4</v>
      </c>
      <c r="J353" s="297" t="s">
        <v>492</v>
      </c>
    </row>
    <row r="354" spans="1:10" x14ac:dyDescent="0.25">
      <c r="A354" s="259" t="s">
        <v>3216</v>
      </c>
      <c r="B354" s="297" t="s">
        <v>521</v>
      </c>
      <c r="C354" s="295" t="s">
        <v>550</v>
      </c>
      <c r="D354" s="295" t="s">
        <v>521</v>
      </c>
      <c r="E354" s="295" t="s">
        <v>521</v>
      </c>
      <c r="F354" s="295" t="s">
        <v>521</v>
      </c>
      <c r="G354" s="297" t="s">
        <v>521</v>
      </c>
      <c r="H354" s="297" t="s">
        <v>521</v>
      </c>
      <c r="I354" s="297" t="s">
        <v>521</v>
      </c>
      <c r="J354" s="297" t="s">
        <v>521</v>
      </c>
    </row>
    <row r="355" spans="1:10" x14ac:dyDescent="0.25">
      <c r="A355" s="259" t="s">
        <v>3217</v>
      </c>
      <c r="B355" s="297" t="s">
        <v>521</v>
      </c>
      <c r="C355" s="295" t="s">
        <v>550</v>
      </c>
      <c r="D355" s="295" t="s">
        <v>521</v>
      </c>
      <c r="E355" s="295" t="s">
        <v>521</v>
      </c>
      <c r="F355" s="295" t="s">
        <v>521</v>
      </c>
      <c r="G355" s="297" t="s">
        <v>521</v>
      </c>
      <c r="H355" s="297" t="s">
        <v>521</v>
      </c>
      <c r="I355" s="297" t="s">
        <v>521</v>
      </c>
      <c r="J355" s="297" t="s">
        <v>521</v>
      </c>
    </row>
    <row r="356" spans="1:10" x14ac:dyDescent="0.25">
      <c r="A356" s="259" t="s">
        <v>3218</v>
      </c>
      <c r="B356" s="297" t="s">
        <v>494</v>
      </c>
      <c r="C356" s="295" t="s">
        <v>550</v>
      </c>
      <c r="D356" s="295" t="s">
        <v>526</v>
      </c>
      <c r="E356" s="295" t="s">
        <v>492</v>
      </c>
      <c r="F356" s="295" t="s">
        <v>492</v>
      </c>
      <c r="G356" s="297" t="s">
        <v>494</v>
      </c>
      <c r="H356" s="297" t="s">
        <v>492</v>
      </c>
      <c r="I356" s="297" t="s">
        <v>492</v>
      </c>
      <c r="J356" s="297" t="s">
        <v>492</v>
      </c>
    </row>
    <row r="357" spans="1:10" x14ac:dyDescent="0.25">
      <c r="A357" s="266" t="s">
        <v>599</v>
      </c>
      <c r="B357" s="295" t="s">
        <v>566</v>
      </c>
      <c r="C357" s="295" t="s">
        <v>550</v>
      </c>
      <c r="D357" s="296" t="s">
        <v>187</v>
      </c>
      <c r="E357" s="296" t="s">
        <v>187</v>
      </c>
      <c r="F357" s="296" t="s">
        <v>187</v>
      </c>
      <c r="G357" s="295" t="s">
        <v>566</v>
      </c>
      <c r="H357" s="295" t="s">
        <v>3110</v>
      </c>
      <c r="I357" s="295" t="s">
        <v>3110</v>
      </c>
      <c r="J357" s="296" t="s">
        <v>187</v>
      </c>
    </row>
    <row r="358" spans="1:10" x14ac:dyDescent="0.25">
      <c r="A358" s="259" t="s">
        <v>574</v>
      </c>
      <c r="B358" s="297" t="s">
        <v>494</v>
      </c>
      <c r="C358" s="295" t="s">
        <v>550</v>
      </c>
      <c r="D358" s="295" t="s">
        <v>494</v>
      </c>
      <c r="E358" s="295" t="s">
        <v>494</v>
      </c>
      <c r="F358" s="295" t="s">
        <v>494</v>
      </c>
      <c r="G358" s="297" t="s">
        <v>494</v>
      </c>
      <c r="H358" s="297" t="s">
        <v>494</v>
      </c>
      <c r="I358" s="297" t="s">
        <v>494</v>
      </c>
      <c r="J358" s="296" t="s">
        <v>187</v>
      </c>
    </row>
    <row r="359" spans="1:10" x14ac:dyDescent="0.25">
      <c r="A359" s="259" t="s">
        <v>575</v>
      </c>
      <c r="B359" s="297" t="s">
        <v>494</v>
      </c>
      <c r="C359" s="295" t="s">
        <v>550</v>
      </c>
      <c r="D359" s="295" t="s">
        <v>494</v>
      </c>
      <c r="E359" s="295" t="s">
        <v>494</v>
      </c>
      <c r="F359" s="295" t="s">
        <v>494</v>
      </c>
      <c r="G359" s="297" t="s">
        <v>494</v>
      </c>
      <c r="H359" s="297" t="s">
        <v>494</v>
      </c>
      <c r="I359" s="297" t="s">
        <v>494</v>
      </c>
      <c r="J359" s="296" t="s">
        <v>187</v>
      </c>
    </row>
    <row r="360" spans="1:10" x14ac:dyDescent="0.25">
      <c r="A360" s="259" t="s">
        <v>576</v>
      </c>
      <c r="B360" s="297" t="s">
        <v>494</v>
      </c>
      <c r="C360" s="295" t="s">
        <v>550</v>
      </c>
      <c r="D360" s="295" t="s">
        <v>494</v>
      </c>
      <c r="E360" s="295" t="s">
        <v>494</v>
      </c>
      <c r="F360" s="295" t="s">
        <v>494</v>
      </c>
      <c r="G360" s="297" t="s">
        <v>494</v>
      </c>
      <c r="H360" s="297" t="s">
        <v>494</v>
      </c>
      <c r="I360" s="297" t="s">
        <v>494</v>
      </c>
      <c r="J360" s="296" t="s">
        <v>187</v>
      </c>
    </row>
    <row r="361" spans="1:10" x14ac:dyDescent="0.25">
      <c r="A361" s="259" t="s">
        <v>3227</v>
      </c>
      <c r="B361" s="295" t="s">
        <v>494</v>
      </c>
      <c r="C361" s="295" t="s">
        <v>550</v>
      </c>
      <c r="D361" s="296" t="s">
        <v>187</v>
      </c>
      <c r="E361" s="296" t="s">
        <v>187</v>
      </c>
      <c r="F361" s="296" t="s">
        <v>187</v>
      </c>
      <c r="G361" s="295" t="s">
        <v>494</v>
      </c>
      <c r="H361" s="295" t="s">
        <v>521</v>
      </c>
      <c r="I361" s="295" t="s">
        <v>521</v>
      </c>
      <c r="J361" s="296" t="s">
        <v>187</v>
      </c>
    </row>
    <row r="362" spans="1:10" x14ac:dyDescent="0.25">
      <c r="A362" s="259" t="s">
        <v>553</v>
      </c>
      <c r="B362" s="297" t="s">
        <v>494</v>
      </c>
      <c r="C362" s="295" t="s">
        <v>550</v>
      </c>
      <c r="D362" s="295" t="s">
        <v>494</v>
      </c>
      <c r="E362" s="295" t="s">
        <v>494</v>
      </c>
      <c r="F362" s="295" t="s">
        <v>494</v>
      </c>
      <c r="G362" s="297" t="s">
        <v>494</v>
      </c>
      <c r="H362" s="297" t="s">
        <v>494</v>
      </c>
      <c r="I362" s="297" t="s">
        <v>494</v>
      </c>
      <c r="J362" s="296" t="s">
        <v>187</v>
      </c>
    </row>
    <row r="363" spans="1:10" x14ac:dyDescent="0.25">
      <c r="A363" s="259" t="s">
        <v>3218</v>
      </c>
      <c r="B363" s="297" t="s">
        <v>494</v>
      </c>
      <c r="C363" s="295" t="s">
        <v>550</v>
      </c>
      <c r="D363" s="295" t="s">
        <v>494</v>
      </c>
      <c r="E363" s="295" t="s">
        <v>492</v>
      </c>
      <c r="F363" s="295" t="s">
        <v>492</v>
      </c>
      <c r="G363" s="297" t="s">
        <v>494</v>
      </c>
      <c r="H363" s="297" t="s">
        <v>492</v>
      </c>
      <c r="I363" s="297" t="s">
        <v>492</v>
      </c>
      <c r="J363" s="296" t="s">
        <v>187</v>
      </c>
    </row>
    <row r="364" spans="1:10" x14ac:dyDescent="0.25">
      <c r="A364" s="259" t="s">
        <v>3228</v>
      </c>
      <c r="B364" s="295" t="s">
        <v>521</v>
      </c>
      <c r="C364" s="295" t="s">
        <v>550</v>
      </c>
      <c r="D364" s="296" t="s">
        <v>187</v>
      </c>
      <c r="E364" s="296" t="s">
        <v>187</v>
      </c>
      <c r="F364" s="296" t="s">
        <v>187</v>
      </c>
      <c r="G364" s="295" t="s">
        <v>521</v>
      </c>
      <c r="H364" s="295" t="s">
        <v>521</v>
      </c>
      <c r="I364" s="295" t="s">
        <v>521</v>
      </c>
      <c r="J364" s="296" t="s">
        <v>187</v>
      </c>
    </row>
    <row r="365" spans="1:10" x14ac:dyDescent="0.25">
      <c r="A365" s="266" t="s">
        <v>600</v>
      </c>
      <c r="B365" s="295" t="s">
        <v>566</v>
      </c>
      <c r="C365" s="295" t="s">
        <v>550</v>
      </c>
      <c r="D365" s="296" t="s">
        <v>187</v>
      </c>
      <c r="E365" s="296" t="s">
        <v>187</v>
      </c>
      <c r="F365" s="296" t="s">
        <v>187</v>
      </c>
      <c r="G365" s="295" t="s">
        <v>566</v>
      </c>
      <c r="H365" s="295" t="s">
        <v>3110</v>
      </c>
      <c r="I365" s="295" t="s">
        <v>3110</v>
      </c>
      <c r="J365" s="296" t="s">
        <v>187</v>
      </c>
    </row>
    <row r="366" spans="1:10" x14ac:dyDescent="0.25">
      <c r="A366" s="259" t="s">
        <v>588</v>
      </c>
      <c r="B366" s="297" t="s">
        <v>494</v>
      </c>
      <c r="C366" s="295" t="s">
        <v>550</v>
      </c>
      <c r="D366" s="295" t="s">
        <v>494</v>
      </c>
      <c r="E366" s="295" t="s">
        <v>494</v>
      </c>
      <c r="F366" s="295" t="s">
        <v>494</v>
      </c>
      <c r="G366" s="297" t="s">
        <v>494</v>
      </c>
      <c r="H366" s="297" t="s">
        <v>494</v>
      </c>
      <c r="I366" s="297" t="s">
        <v>494</v>
      </c>
      <c r="J366" s="296" t="s">
        <v>187</v>
      </c>
    </row>
    <row r="367" spans="1:10" x14ac:dyDescent="0.25">
      <c r="A367" s="259" t="s">
        <v>589</v>
      </c>
      <c r="B367" s="297" t="s">
        <v>494</v>
      </c>
      <c r="C367" s="295" t="s">
        <v>550</v>
      </c>
      <c r="D367" s="295" t="s">
        <v>494</v>
      </c>
      <c r="E367" s="295" t="s">
        <v>494</v>
      </c>
      <c r="F367" s="295" t="s">
        <v>494</v>
      </c>
      <c r="G367" s="297" t="s">
        <v>494</v>
      </c>
      <c r="H367" s="297" t="s">
        <v>494</v>
      </c>
      <c r="I367" s="297" t="s">
        <v>494</v>
      </c>
      <c r="J367" s="296" t="s">
        <v>187</v>
      </c>
    </row>
    <row r="368" spans="1:10" x14ac:dyDescent="0.25">
      <c r="A368" s="259" t="s">
        <v>574</v>
      </c>
      <c r="B368" s="297" t="s">
        <v>494</v>
      </c>
      <c r="C368" s="295" t="s">
        <v>550</v>
      </c>
      <c r="D368" s="295" t="s">
        <v>494</v>
      </c>
      <c r="E368" s="295" t="s">
        <v>494</v>
      </c>
      <c r="F368" s="295" t="s">
        <v>494</v>
      </c>
      <c r="G368" s="297" t="s">
        <v>494</v>
      </c>
      <c r="H368" s="297" t="s">
        <v>494</v>
      </c>
      <c r="I368" s="297" t="s">
        <v>494</v>
      </c>
      <c r="J368" s="296" t="s">
        <v>187</v>
      </c>
    </row>
    <row r="369" spans="1:10" x14ac:dyDescent="0.25">
      <c r="A369" s="259" t="s">
        <v>3232</v>
      </c>
      <c r="B369" s="295" t="s">
        <v>494</v>
      </c>
      <c r="C369" s="295" t="s">
        <v>550</v>
      </c>
      <c r="D369" s="296" t="s">
        <v>187</v>
      </c>
      <c r="E369" s="296" t="s">
        <v>187</v>
      </c>
      <c r="F369" s="296" t="s">
        <v>187</v>
      </c>
      <c r="G369" s="295" t="s">
        <v>494</v>
      </c>
      <c r="H369" s="295" t="s">
        <v>494</v>
      </c>
      <c r="I369" s="295" t="s">
        <v>494</v>
      </c>
      <c r="J369" s="296" t="s">
        <v>187</v>
      </c>
    </row>
    <row r="370" spans="1:10" x14ac:dyDescent="0.25">
      <c r="A370" s="259" t="s">
        <v>553</v>
      </c>
      <c r="B370" s="297" t="s">
        <v>494</v>
      </c>
      <c r="C370" s="295" t="s">
        <v>550</v>
      </c>
      <c r="D370" s="295" t="s">
        <v>494</v>
      </c>
      <c r="E370" s="295" t="s">
        <v>494</v>
      </c>
      <c r="F370" s="295" t="s">
        <v>494</v>
      </c>
      <c r="G370" s="297" t="s">
        <v>494</v>
      </c>
      <c r="H370" s="297" t="s">
        <v>494</v>
      </c>
      <c r="I370" s="297" t="s">
        <v>494</v>
      </c>
      <c r="J370" s="296" t="s">
        <v>187</v>
      </c>
    </row>
    <row r="371" spans="1:10" x14ac:dyDescent="0.25">
      <c r="A371" s="259" t="s">
        <v>3218</v>
      </c>
      <c r="B371" s="297" t="s">
        <v>494</v>
      </c>
      <c r="C371" s="295" t="s">
        <v>550</v>
      </c>
      <c r="D371" s="295" t="s">
        <v>494</v>
      </c>
      <c r="E371" s="295" t="s">
        <v>492</v>
      </c>
      <c r="F371" s="295" t="s">
        <v>492</v>
      </c>
      <c r="G371" s="297" t="s">
        <v>494</v>
      </c>
      <c r="H371" s="297" t="s">
        <v>492</v>
      </c>
      <c r="I371" s="297" t="s">
        <v>492</v>
      </c>
      <c r="J371" s="296" t="s">
        <v>187</v>
      </c>
    </row>
    <row r="372" spans="1:10" x14ac:dyDescent="0.25">
      <c r="A372" s="259" t="s">
        <v>3233</v>
      </c>
      <c r="B372" s="295" t="s">
        <v>521</v>
      </c>
      <c r="C372" s="295" t="s">
        <v>550</v>
      </c>
      <c r="D372" s="296" t="s">
        <v>187</v>
      </c>
      <c r="E372" s="296" t="s">
        <v>187</v>
      </c>
      <c r="F372" s="296" t="s">
        <v>187</v>
      </c>
      <c r="G372" s="295" t="s">
        <v>521</v>
      </c>
      <c r="H372" s="295" t="s">
        <v>521</v>
      </c>
      <c r="I372" s="295" t="s">
        <v>521</v>
      </c>
      <c r="J372" s="296" t="s">
        <v>187</v>
      </c>
    </row>
    <row r="373" spans="1:10" x14ac:dyDescent="0.25">
      <c r="A373" s="51" t="s">
        <v>601</v>
      </c>
      <c r="B373" s="295">
        <v>7178206.5629088432</v>
      </c>
      <c r="C373" s="295" t="s">
        <v>550</v>
      </c>
      <c r="D373" s="296" t="s">
        <v>187</v>
      </c>
      <c r="E373" s="296" t="s">
        <v>187</v>
      </c>
      <c r="F373" s="296" t="s">
        <v>187</v>
      </c>
      <c r="G373" s="295">
        <v>226133.22271687587</v>
      </c>
      <c r="H373" s="295">
        <v>4.1196270916394298</v>
      </c>
      <c r="I373" s="295">
        <v>2.5601844175807398</v>
      </c>
      <c r="J373" s="295" t="s">
        <v>554</v>
      </c>
    </row>
    <row r="374" spans="1:10" x14ac:dyDescent="0.25">
      <c r="A374" s="52" t="s">
        <v>602</v>
      </c>
      <c r="B374" s="295">
        <v>6789839.4054550147</v>
      </c>
      <c r="C374" s="295" t="s">
        <v>550</v>
      </c>
      <c r="D374" s="296" t="s">
        <v>187</v>
      </c>
      <c r="E374" s="296" t="s">
        <v>187</v>
      </c>
      <c r="F374" s="296" t="s">
        <v>187</v>
      </c>
      <c r="G374" s="295">
        <v>198086.65897924625</v>
      </c>
      <c r="H374" s="295">
        <v>3.6313603130694299</v>
      </c>
      <c r="I374" s="295">
        <v>1.7785747835824199</v>
      </c>
      <c r="J374" s="295" t="s">
        <v>554</v>
      </c>
    </row>
    <row r="375" spans="1:10" x14ac:dyDescent="0.25">
      <c r="A375" s="263" t="s">
        <v>603</v>
      </c>
      <c r="B375" s="295">
        <v>300563.24352238874</v>
      </c>
      <c r="C375" s="295" t="s">
        <v>550</v>
      </c>
      <c r="D375" s="296" t="s">
        <v>187</v>
      </c>
      <c r="E375" s="296" t="s">
        <v>187</v>
      </c>
      <c r="F375" s="296" t="s">
        <v>187</v>
      </c>
      <c r="G375" s="295">
        <v>13282.915919456782</v>
      </c>
      <c r="H375" s="295">
        <v>5.1948184495699996E-3</v>
      </c>
      <c r="I375" s="295">
        <v>1.29867598133739</v>
      </c>
      <c r="J375" s="295" t="s">
        <v>554</v>
      </c>
    </row>
    <row r="376" spans="1:10" x14ac:dyDescent="0.25">
      <c r="A376" s="264" t="s">
        <v>557</v>
      </c>
      <c r="B376" s="297" t="s">
        <v>492</v>
      </c>
      <c r="C376" s="295" t="s">
        <v>550</v>
      </c>
      <c r="D376" s="295" t="s">
        <v>492</v>
      </c>
      <c r="E376" s="295" t="s">
        <v>492</v>
      </c>
      <c r="F376" s="295" t="s">
        <v>492</v>
      </c>
      <c r="G376" s="297" t="s">
        <v>492</v>
      </c>
      <c r="H376" s="297" t="s">
        <v>492</v>
      </c>
      <c r="I376" s="297" t="s">
        <v>492</v>
      </c>
      <c r="J376" s="297" t="s">
        <v>492</v>
      </c>
    </row>
    <row r="377" spans="1:10" x14ac:dyDescent="0.25">
      <c r="A377" s="264" t="s">
        <v>558</v>
      </c>
      <c r="B377" s="297" t="s">
        <v>492</v>
      </c>
      <c r="C377" s="295" t="s">
        <v>550</v>
      </c>
      <c r="D377" s="295" t="s">
        <v>492</v>
      </c>
      <c r="E377" s="295" t="s">
        <v>492</v>
      </c>
      <c r="F377" s="295" t="s">
        <v>492</v>
      </c>
      <c r="G377" s="297" t="s">
        <v>492</v>
      </c>
      <c r="H377" s="297" t="s">
        <v>492</v>
      </c>
      <c r="I377" s="297" t="s">
        <v>492</v>
      </c>
      <c r="J377" s="297" t="s">
        <v>492</v>
      </c>
    </row>
    <row r="378" spans="1:10" x14ac:dyDescent="0.25">
      <c r="A378" s="264" t="s">
        <v>559</v>
      </c>
      <c r="B378" s="297" t="s">
        <v>492</v>
      </c>
      <c r="C378" s="295" t="s">
        <v>550</v>
      </c>
      <c r="D378" s="295" t="s">
        <v>492</v>
      </c>
      <c r="E378" s="295" t="s">
        <v>492</v>
      </c>
      <c r="F378" s="295" t="s">
        <v>492</v>
      </c>
      <c r="G378" s="297" t="s">
        <v>492</v>
      </c>
      <c r="H378" s="297" t="s">
        <v>492</v>
      </c>
      <c r="I378" s="297" t="s">
        <v>492</v>
      </c>
      <c r="J378" s="297" t="s">
        <v>492</v>
      </c>
    </row>
    <row r="379" spans="1:10" x14ac:dyDescent="0.25">
      <c r="A379" s="264" t="s">
        <v>560</v>
      </c>
      <c r="B379" s="297">
        <v>300563.24352238874</v>
      </c>
      <c r="C379" s="295" t="s">
        <v>550</v>
      </c>
      <c r="D379" s="295">
        <v>44.193414217222298</v>
      </c>
      <c r="E379" s="295">
        <v>1.7283611890430001E-2</v>
      </c>
      <c r="F379" s="295">
        <v>4.3208077146021804</v>
      </c>
      <c r="G379" s="297">
        <v>13282.915919456782</v>
      </c>
      <c r="H379" s="297">
        <v>5.1948184495699996E-3</v>
      </c>
      <c r="I379" s="297">
        <v>1.29867598133739</v>
      </c>
      <c r="J379" s="297" t="s">
        <v>492</v>
      </c>
    </row>
    <row r="380" spans="1:10" x14ac:dyDescent="0.25">
      <c r="A380" s="264" t="s">
        <v>561</v>
      </c>
      <c r="B380" s="297" t="s">
        <v>521</v>
      </c>
      <c r="C380" s="295" t="s">
        <v>550</v>
      </c>
      <c r="D380" s="295" t="s">
        <v>521</v>
      </c>
      <c r="E380" s="295" t="s">
        <v>521</v>
      </c>
      <c r="F380" s="295" t="s">
        <v>521</v>
      </c>
      <c r="G380" s="297" t="s">
        <v>521</v>
      </c>
      <c r="H380" s="297" t="s">
        <v>521</v>
      </c>
      <c r="I380" s="297" t="s">
        <v>521</v>
      </c>
      <c r="J380" s="297" t="s">
        <v>521</v>
      </c>
    </row>
    <row r="381" spans="1:10" x14ac:dyDescent="0.25">
      <c r="A381" s="264" t="s">
        <v>92</v>
      </c>
      <c r="B381" s="297" t="s">
        <v>492</v>
      </c>
      <c r="C381" s="295" t="s">
        <v>550</v>
      </c>
      <c r="D381" s="295" t="s">
        <v>492</v>
      </c>
      <c r="E381" s="295" t="s">
        <v>492</v>
      </c>
      <c r="F381" s="295" t="s">
        <v>492</v>
      </c>
      <c r="G381" s="297" t="s">
        <v>492</v>
      </c>
      <c r="H381" s="297" t="s">
        <v>492</v>
      </c>
      <c r="I381" s="297" t="s">
        <v>492</v>
      </c>
      <c r="J381" s="297" t="s">
        <v>492</v>
      </c>
    </row>
    <row r="382" spans="1:10" x14ac:dyDescent="0.25">
      <c r="A382" s="263" t="s">
        <v>604</v>
      </c>
      <c r="B382" s="295">
        <v>811798.30166600703</v>
      </c>
      <c r="C382" s="295" t="s">
        <v>550</v>
      </c>
      <c r="D382" s="296" t="s">
        <v>187</v>
      </c>
      <c r="E382" s="296" t="s">
        <v>187</v>
      </c>
      <c r="F382" s="296" t="s">
        <v>187</v>
      </c>
      <c r="G382" s="295">
        <v>63474.462414260372</v>
      </c>
      <c r="H382" s="295">
        <v>3.62616549461986</v>
      </c>
      <c r="I382" s="295">
        <v>0.47989880224503001</v>
      </c>
      <c r="J382" s="295" t="s">
        <v>554</v>
      </c>
    </row>
    <row r="383" spans="1:10" x14ac:dyDescent="0.25">
      <c r="A383" s="264" t="s">
        <v>557</v>
      </c>
      <c r="B383" s="297">
        <v>751642.169400585</v>
      </c>
      <c r="C383" s="295" t="s">
        <v>550</v>
      </c>
      <c r="D383" s="295">
        <v>78.722669403891274</v>
      </c>
      <c r="E383" s="295">
        <v>4.75</v>
      </c>
      <c r="F383" s="295">
        <v>0.56999999999999995</v>
      </c>
      <c r="G383" s="297">
        <v>59171.278011745897</v>
      </c>
      <c r="H383" s="297">
        <v>3.5703003046527799</v>
      </c>
      <c r="I383" s="297">
        <v>0.42843603655833001</v>
      </c>
      <c r="J383" s="297" t="s">
        <v>492</v>
      </c>
    </row>
    <row r="384" spans="1:10" x14ac:dyDescent="0.25">
      <c r="A384" s="264" t="s">
        <v>558</v>
      </c>
      <c r="B384" s="297">
        <v>34493.418563901811</v>
      </c>
      <c r="C384" s="295" t="s">
        <v>550</v>
      </c>
      <c r="D384" s="295">
        <v>87.369782150481583</v>
      </c>
      <c r="E384" s="295">
        <v>0.95000000000009999</v>
      </c>
      <c r="F384" s="295">
        <v>1.425</v>
      </c>
      <c r="G384" s="297">
        <v>3013.6824655534788</v>
      </c>
      <c r="H384" s="297">
        <v>3.2768747635709999E-2</v>
      </c>
      <c r="I384" s="297">
        <v>4.9153121453560003E-2</v>
      </c>
      <c r="J384" s="297" t="s">
        <v>492</v>
      </c>
    </row>
    <row r="385" spans="1:10" x14ac:dyDescent="0.25">
      <c r="A385" s="264" t="s">
        <v>559</v>
      </c>
      <c r="B385" s="297">
        <v>25662.713701520213</v>
      </c>
      <c r="C385" s="295" t="s">
        <v>550</v>
      </c>
      <c r="D385" s="295">
        <v>50.248073994006532</v>
      </c>
      <c r="E385" s="295">
        <v>0.90000000000006997</v>
      </c>
      <c r="F385" s="295">
        <v>9.0000000000119998E-2</v>
      </c>
      <c r="G385" s="297">
        <v>1289.5019369609929</v>
      </c>
      <c r="H385" s="297">
        <v>2.3096442331369999E-2</v>
      </c>
      <c r="I385" s="297">
        <v>2.3096442331399999E-3</v>
      </c>
      <c r="J385" s="297" t="s">
        <v>492</v>
      </c>
    </row>
    <row r="386" spans="1:10" x14ac:dyDescent="0.25">
      <c r="A386" s="264" t="s">
        <v>560</v>
      </c>
      <c r="B386" s="297" t="s">
        <v>521</v>
      </c>
      <c r="C386" s="295" t="s">
        <v>550</v>
      </c>
      <c r="D386" s="295" t="s">
        <v>521</v>
      </c>
      <c r="E386" s="295" t="s">
        <v>521</v>
      </c>
      <c r="F386" s="295" t="s">
        <v>521</v>
      </c>
      <c r="G386" s="297" t="s">
        <v>521</v>
      </c>
      <c r="H386" s="297" t="s">
        <v>521</v>
      </c>
      <c r="I386" s="297" t="s">
        <v>521</v>
      </c>
      <c r="J386" s="297" t="s">
        <v>521</v>
      </c>
    </row>
    <row r="387" spans="1:10" x14ac:dyDescent="0.25">
      <c r="A387" s="264" t="s">
        <v>561</v>
      </c>
      <c r="B387" s="297" t="s">
        <v>521</v>
      </c>
      <c r="C387" s="295" t="s">
        <v>550</v>
      </c>
      <c r="D387" s="295" t="s">
        <v>521</v>
      </c>
      <c r="E387" s="295" t="s">
        <v>521</v>
      </c>
      <c r="F387" s="295" t="s">
        <v>521</v>
      </c>
      <c r="G387" s="297" t="s">
        <v>521</v>
      </c>
      <c r="H387" s="297" t="s">
        <v>521</v>
      </c>
      <c r="I387" s="297" t="s">
        <v>521</v>
      </c>
      <c r="J387" s="297" t="s">
        <v>521</v>
      </c>
    </row>
    <row r="388" spans="1:10" x14ac:dyDescent="0.25">
      <c r="A388" s="264" t="s">
        <v>92</v>
      </c>
      <c r="B388" s="297" t="s">
        <v>519</v>
      </c>
      <c r="C388" s="295" t="s">
        <v>550</v>
      </c>
      <c r="D388" s="295" t="s">
        <v>515</v>
      </c>
      <c r="E388" s="295" t="s">
        <v>519</v>
      </c>
      <c r="F388" s="295" t="s">
        <v>519</v>
      </c>
      <c r="G388" s="297" t="s">
        <v>519</v>
      </c>
      <c r="H388" s="297" t="s">
        <v>519</v>
      </c>
      <c r="I388" s="297" t="s">
        <v>519</v>
      </c>
      <c r="J388" s="297" t="s">
        <v>492</v>
      </c>
    </row>
    <row r="389" spans="1:10" x14ac:dyDescent="0.25">
      <c r="A389" s="263" t="s">
        <v>605</v>
      </c>
      <c r="B389" s="295">
        <v>5677477.8602666184</v>
      </c>
      <c r="C389" s="295" t="s">
        <v>550</v>
      </c>
      <c r="D389" s="296" t="s">
        <v>187</v>
      </c>
      <c r="E389" s="296" t="s">
        <v>187</v>
      </c>
      <c r="F389" s="296" t="s">
        <v>187</v>
      </c>
      <c r="G389" s="295">
        <v>121329.28064552911</v>
      </c>
      <c r="H389" s="295" t="s">
        <v>554</v>
      </c>
      <c r="I389" s="295" t="s">
        <v>554</v>
      </c>
      <c r="J389" s="295" t="s">
        <v>554</v>
      </c>
    </row>
    <row r="390" spans="1:10" x14ac:dyDescent="0.25">
      <c r="A390" s="264" t="s">
        <v>557</v>
      </c>
      <c r="B390" s="297">
        <v>5122279.9912827471</v>
      </c>
      <c r="C390" s="295" t="s">
        <v>550</v>
      </c>
      <c r="D390" s="295">
        <v>19.402931317907768</v>
      </c>
      <c r="E390" s="295" t="s">
        <v>492</v>
      </c>
      <c r="F390" s="295" t="s">
        <v>492</v>
      </c>
      <c r="G390" s="297">
        <v>99387.246861952342</v>
      </c>
      <c r="H390" s="297" t="s">
        <v>492</v>
      </c>
      <c r="I390" s="297" t="s">
        <v>492</v>
      </c>
      <c r="J390" s="297" t="s">
        <v>492</v>
      </c>
    </row>
    <row r="391" spans="1:10" x14ac:dyDescent="0.25">
      <c r="A391" s="264" t="s">
        <v>558</v>
      </c>
      <c r="B391" s="297">
        <v>208587.74337946158</v>
      </c>
      <c r="C391" s="295" t="s">
        <v>550</v>
      </c>
      <c r="D391" s="295">
        <v>70.948187124442754</v>
      </c>
      <c r="E391" s="295" t="s">
        <v>492</v>
      </c>
      <c r="F391" s="295" t="s">
        <v>492</v>
      </c>
      <c r="G391" s="297">
        <v>14798.922249151285</v>
      </c>
      <c r="H391" s="297" t="s">
        <v>492</v>
      </c>
      <c r="I391" s="297" t="s">
        <v>492</v>
      </c>
      <c r="J391" s="297" t="s">
        <v>492</v>
      </c>
    </row>
    <row r="392" spans="1:10" x14ac:dyDescent="0.25">
      <c r="A392" s="264" t="s">
        <v>559</v>
      </c>
      <c r="B392" s="297">
        <v>346610.12560441019</v>
      </c>
      <c r="C392" s="295" t="s">
        <v>550</v>
      </c>
      <c r="D392" s="295">
        <v>20.608490654938318</v>
      </c>
      <c r="E392" s="295" t="s">
        <v>492</v>
      </c>
      <c r="F392" s="295" t="s">
        <v>492</v>
      </c>
      <c r="G392" s="297">
        <v>7143.1115344254831</v>
      </c>
      <c r="H392" s="297" t="s">
        <v>492</v>
      </c>
      <c r="I392" s="297" t="s">
        <v>492</v>
      </c>
      <c r="J392" s="297" t="s">
        <v>492</v>
      </c>
    </row>
    <row r="393" spans="1:10" x14ac:dyDescent="0.25">
      <c r="A393" s="264" t="s">
        <v>560</v>
      </c>
      <c r="B393" s="297" t="s">
        <v>521</v>
      </c>
      <c r="C393" s="295" t="s">
        <v>550</v>
      </c>
      <c r="D393" s="295" t="s">
        <v>521</v>
      </c>
      <c r="E393" s="295" t="s">
        <v>521</v>
      </c>
      <c r="F393" s="295" t="s">
        <v>521</v>
      </c>
      <c r="G393" s="297" t="s">
        <v>521</v>
      </c>
      <c r="H393" s="297" t="s">
        <v>521</v>
      </c>
      <c r="I393" s="297" t="s">
        <v>521</v>
      </c>
      <c r="J393" s="297" t="s">
        <v>521</v>
      </c>
    </row>
    <row r="394" spans="1:10" x14ac:dyDescent="0.25">
      <c r="A394" s="264" t="s">
        <v>561</v>
      </c>
      <c r="B394" s="297" t="s">
        <v>521</v>
      </c>
      <c r="C394" s="295" t="s">
        <v>550</v>
      </c>
      <c r="D394" s="295" t="s">
        <v>521</v>
      </c>
      <c r="E394" s="295" t="s">
        <v>521</v>
      </c>
      <c r="F394" s="295" t="s">
        <v>521</v>
      </c>
      <c r="G394" s="297" t="s">
        <v>521</v>
      </c>
      <c r="H394" s="297" t="s">
        <v>521</v>
      </c>
      <c r="I394" s="297" t="s">
        <v>521</v>
      </c>
      <c r="J394" s="297" t="s">
        <v>521</v>
      </c>
    </row>
    <row r="395" spans="1:10" x14ac:dyDescent="0.25">
      <c r="A395" s="264" t="s">
        <v>92</v>
      </c>
      <c r="B395" s="297" t="s">
        <v>492</v>
      </c>
      <c r="C395" s="295" t="s">
        <v>550</v>
      </c>
      <c r="D395" s="295" t="s">
        <v>492</v>
      </c>
      <c r="E395" s="295" t="s">
        <v>492</v>
      </c>
      <c r="F395" s="295" t="s">
        <v>492</v>
      </c>
      <c r="G395" s="297" t="s">
        <v>492</v>
      </c>
      <c r="H395" s="297" t="s">
        <v>492</v>
      </c>
      <c r="I395" s="297" t="s">
        <v>492</v>
      </c>
      <c r="J395" s="297" t="s">
        <v>492</v>
      </c>
    </row>
    <row r="396" spans="1:10" x14ac:dyDescent="0.25">
      <c r="A396" s="52" t="s">
        <v>606</v>
      </c>
      <c r="B396" s="295">
        <v>388367.15745382814</v>
      </c>
      <c r="C396" s="295" t="s">
        <v>550</v>
      </c>
      <c r="D396" s="296" t="s">
        <v>187</v>
      </c>
      <c r="E396" s="296" t="s">
        <v>187</v>
      </c>
      <c r="F396" s="296" t="s">
        <v>187</v>
      </c>
      <c r="G396" s="295">
        <v>28046.5637376296</v>
      </c>
      <c r="H396" s="295">
        <v>0.48826677857</v>
      </c>
      <c r="I396" s="295">
        <v>0.78160963399831995</v>
      </c>
      <c r="J396" s="296" t="s">
        <v>187</v>
      </c>
    </row>
    <row r="397" spans="1:10" x14ac:dyDescent="0.25">
      <c r="A397" s="263" t="s">
        <v>607</v>
      </c>
      <c r="B397" s="295">
        <v>388367.15745382814</v>
      </c>
      <c r="C397" s="295" t="s">
        <v>550</v>
      </c>
      <c r="D397" s="296" t="s">
        <v>187</v>
      </c>
      <c r="E397" s="296" t="s">
        <v>187</v>
      </c>
      <c r="F397" s="296" t="s">
        <v>187</v>
      </c>
      <c r="G397" s="295">
        <v>28046.5637376296</v>
      </c>
      <c r="H397" s="295">
        <v>0.48826677857</v>
      </c>
      <c r="I397" s="295">
        <v>0.78160963399831995</v>
      </c>
      <c r="J397" s="296" t="s">
        <v>187</v>
      </c>
    </row>
    <row r="398" spans="1:10" x14ac:dyDescent="0.25">
      <c r="A398" s="264" t="s">
        <v>557</v>
      </c>
      <c r="B398" s="297">
        <v>388367.15745382814</v>
      </c>
      <c r="C398" s="295" t="s">
        <v>550</v>
      </c>
      <c r="D398" s="295">
        <v>72.216620791277833</v>
      </c>
      <c r="E398" s="295">
        <v>1.2572298383084799</v>
      </c>
      <c r="F398" s="295">
        <v>2.0125533763529999</v>
      </c>
      <c r="G398" s="297">
        <v>28046.5637376296</v>
      </c>
      <c r="H398" s="297">
        <v>0.48826677857</v>
      </c>
      <c r="I398" s="297">
        <v>0.78160963399831995</v>
      </c>
      <c r="J398" s="296" t="s">
        <v>187</v>
      </c>
    </row>
    <row r="399" spans="1:10" x14ac:dyDescent="0.25">
      <c r="A399" s="264" t="s">
        <v>558</v>
      </c>
      <c r="B399" s="297" t="s">
        <v>521</v>
      </c>
      <c r="C399" s="295" t="s">
        <v>550</v>
      </c>
      <c r="D399" s="295" t="s">
        <v>521</v>
      </c>
      <c r="E399" s="295" t="s">
        <v>521</v>
      </c>
      <c r="F399" s="295" t="s">
        <v>521</v>
      </c>
      <c r="G399" s="297" t="s">
        <v>521</v>
      </c>
      <c r="H399" s="297" t="s">
        <v>521</v>
      </c>
      <c r="I399" s="297" t="s">
        <v>521</v>
      </c>
      <c r="J399" s="296" t="s">
        <v>187</v>
      </c>
    </row>
    <row r="400" spans="1:10" x14ac:dyDescent="0.25">
      <c r="A400" s="264" t="s">
        <v>559</v>
      </c>
      <c r="B400" s="297" t="s">
        <v>521</v>
      </c>
      <c r="C400" s="295" t="s">
        <v>550</v>
      </c>
      <c r="D400" s="295" t="s">
        <v>521</v>
      </c>
      <c r="E400" s="295" t="s">
        <v>521</v>
      </c>
      <c r="F400" s="295" t="s">
        <v>521</v>
      </c>
      <c r="G400" s="297" t="s">
        <v>521</v>
      </c>
      <c r="H400" s="297" t="s">
        <v>521</v>
      </c>
      <c r="I400" s="297" t="s">
        <v>521</v>
      </c>
      <c r="J400" s="296" t="s">
        <v>187</v>
      </c>
    </row>
    <row r="401" spans="1:13" x14ac:dyDescent="0.25">
      <c r="A401" s="264" t="s">
        <v>560</v>
      </c>
      <c r="B401" s="297" t="s">
        <v>521</v>
      </c>
      <c r="C401" s="295" t="s">
        <v>550</v>
      </c>
      <c r="D401" s="295" t="s">
        <v>521</v>
      </c>
      <c r="E401" s="295" t="s">
        <v>521</v>
      </c>
      <c r="F401" s="295" t="s">
        <v>521</v>
      </c>
      <c r="G401" s="297" t="s">
        <v>521</v>
      </c>
      <c r="H401" s="297" t="s">
        <v>521</v>
      </c>
      <c r="I401" s="297" t="s">
        <v>521</v>
      </c>
      <c r="J401" s="296" t="s">
        <v>187</v>
      </c>
    </row>
    <row r="402" spans="1:13" x14ac:dyDescent="0.25">
      <c r="A402" s="264" t="s">
        <v>92</v>
      </c>
      <c r="B402" s="297" t="s">
        <v>521</v>
      </c>
      <c r="C402" s="295" t="s">
        <v>550</v>
      </c>
      <c r="D402" s="295" t="s">
        <v>521</v>
      </c>
      <c r="E402" s="295" t="s">
        <v>521</v>
      </c>
      <c r="F402" s="295" t="s">
        <v>521</v>
      </c>
      <c r="G402" s="297" t="s">
        <v>521</v>
      </c>
      <c r="H402" s="297" t="s">
        <v>521</v>
      </c>
      <c r="I402" s="297" t="s">
        <v>521</v>
      </c>
      <c r="J402" s="296" t="s">
        <v>187</v>
      </c>
    </row>
    <row r="403" spans="1:13" x14ac:dyDescent="0.25">
      <c r="A403" s="53" t="s">
        <v>608</v>
      </c>
      <c r="B403" s="298"/>
      <c r="C403" s="298"/>
      <c r="D403" s="298"/>
      <c r="E403" s="298"/>
      <c r="F403" s="298"/>
      <c r="G403" s="298"/>
      <c r="H403" s="298"/>
      <c r="I403" s="298"/>
      <c r="J403" s="298"/>
    </row>
    <row r="404" spans="1:13" x14ac:dyDescent="0.25">
      <c r="A404" s="54" t="s">
        <v>609</v>
      </c>
      <c r="B404" s="296" t="s">
        <v>187</v>
      </c>
      <c r="C404" s="296" t="s">
        <v>187</v>
      </c>
      <c r="D404" s="296" t="s">
        <v>187</v>
      </c>
      <c r="E404" s="296" t="s">
        <v>187</v>
      </c>
      <c r="F404" s="296" t="s">
        <v>187</v>
      </c>
      <c r="G404" s="296" t="s">
        <v>187</v>
      </c>
      <c r="H404" s="296" t="s">
        <v>187</v>
      </c>
      <c r="I404" s="296" t="s">
        <v>187</v>
      </c>
      <c r="J404" s="296" t="s">
        <v>187</v>
      </c>
    </row>
    <row r="405" spans="1:13" x14ac:dyDescent="0.25">
      <c r="A405" s="266" t="s">
        <v>3218</v>
      </c>
      <c r="B405" s="297" t="s">
        <v>492</v>
      </c>
      <c r="C405" s="295" t="s">
        <v>550</v>
      </c>
      <c r="D405" s="295" t="s">
        <v>492</v>
      </c>
      <c r="E405" s="295" t="s">
        <v>492</v>
      </c>
      <c r="F405" s="295" t="s">
        <v>492</v>
      </c>
      <c r="G405" s="297" t="s">
        <v>492</v>
      </c>
      <c r="H405" s="297" t="s">
        <v>492</v>
      </c>
      <c r="I405" s="297" t="s">
        <v>492</v>
      </c>
      <c r="J405" s="297" t="s">
        <v>492</v>
      </c>
    </row>
    <row r="406" spans="1:13" x14ac:dyDescent="0.25">
      <c r="A406" s="266" t="s">
        <v>3238</v>
      </c>
      <c r="B406" s="297" t="s">
        <v>492</v>
      </c>
      <c r="C406" s="295" t="s">
        <v>550</v>
      </c>
      <c r="D406" s="295" t="s">
        <v>492</v>
      </c>
      <c r="E406" s="295" t="s">
        <v>492</v>
      </c>
      <c r="F406" s="295" t="s">
        <v>492</v>
      </c>
      <c r="G406" s="297" t="s">
        <v>492</v>
      </c>
      <c r="H406" s="297" t="s">
        <v>492</v>
      </c>
      <c r="I406" s="297" t="s">
        <v>492</v>
      </c>
      <c r="J406" s="297" t="s">
        <v>492</v>
      </c>
    </row>
    <row r="408" spans="1:13" x14ac:dyDescent="0.25">
      <c r="A408" s="43" t="s">
        <v>610</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5.75" x14ac:dyDescent="0.25">
      <c r="A410" s="428" t="s">
        <v>611</v>
      </c>
      <c r="B410" s="428"/>
      <c r="C410" s="428"/>
      <c r="D410" s="428"/>
      <c r="E410" s="428"/>
      <c r="F410" s="428"/>
      <c r="G410" s="428"/>
      <c r="H410" s="200"/>
      <c r="I410" s="200"/>
      <c r="J410" s="200"/>
      <c r="K410" s="200"/>
      <c r="L410" s="200"/>
      <c r="M410" s="42" t="s">
        <v>476</v>
      </c>
    </row>
    <row r="411" spans="1:13" ht="15.75" x14ac:dyDescent="0.25">
      <c r="A411" s="195" t="s">
        <v>721</v>
      </c>
      <c r="B411" s="45"/>
      <c r="C411" s="45"/>
      <c r="D411" s="45"/>
      <c r="E411" s="45"/>
      <c r="F411" s="45"/>
      <c r="G411" s="45"/>
      <c r="H411" s="200"/>
      <c r="I411" s="200"/>
      <c r="J411" s="200"/>
      <c r="K411" s="200"/>
      <c r="L411" s="200"/>
      <c r="M411" s="42" t="s">
        <v>3379</v>
      </c>
    </row>
    <row r="412" spans="1:13" x14ac:dyDescent="0.25">
      <c r="A412" s="202"/>
      <c r="B412" s="200"/>
      <c r="C412" s="200"/>
      <c r="D412" s="200"/>
      <c r="E412" s="200"/>
      <c r="F412" s="200"/>
      <c r="G412" s="200"/>
      <c r="H412" s="200"/>
      <c r="I412" s="200"/>
      <c r="J412" s="200"/>
      <c r="K412" s="200"/>
      <c r="L412" s="201"/>
      <c r="M412" s="42" t="s">
        <v>477</v>
      </c>
    </row>
    <row r="413" spans="1:13" x14ac:dyDescent="0.25">
      <c r="A413" s="200"/>
      <c r="B413" s="200"/>
      <c r="C413" s="200"/>
      <c r="D413" s="200"/>
      <c r="E413" s="200"/>
      <c r="F413" s="200"/>
      <c r="G413" s="200"/>
      <c r="H413" s="200"/>
      <c r="I413" s="200"/>
      <c r="J413" s="200"/>
      <c r="K413" s="200"/>
      <c r="L413" s="200"/>
      <c r="M413" s="203"/>
    </row>
    <row r="414" spans="1:13" ht="38.25" x14ac:dyDescent="0.25">
      <c r="A414" s="204" t="s">
        <v>478</v>
      </c>
      <c r="B414" s="205" t="s">
        <v>479</v>
      </c>
      <c r="C414" s="206" t="s">
        <v>480</v>
      </c>
      <c r="D414" s="206" t="s">
        <v>481</v>
      </c>
      <c r="E414" s="207" t="s">
        <v>612</v>
      </c>
      <c r="F414" s="207" t="s">
        <v>613</v>
      </c>
      <c r="G414" s="208" t="s">
        <v>614</v>
      </c>
      <c r="H414" s="206" t="s">
        <v>615</v>
      </c>
      <c r="I414" s="56" t="s">
        <v>616</v>
      </c>
      <c r="J414" s="206" t="s">
        <v>617</v>
      </c>
      <c r="K414" s="207" t="s">
        <v>483</v>
      </c>
      <c r="L414" s="207" t="s">
        <v>484</v>
      </c>
      <c r="M414" s="209" t="s">
        <v>618</v>
      </c>
    </row>
    <row r="415" spans="1:13" ht="15.75" thickBot="1" x14ac:dyDescent="0.3">
      <c r="A415" s="210"/>
      <c r="B415" s="422" t="s">
        <v>486</v>
      </c>
      <c r="C415" s="422"/>
      <c r="D415" s="423"/>
      <c r="E415" s="421" t="s">
        <v>619</v>
      </c>
      <c r="F415" s="422"/>
      <c r="G415" s="423"/>
      <c r="H415" s="421" t="s">
        <v>486</v>
      </c>
      <c r="I415" s="429"/>
      <c r="J415" s="429"/>
      <c r="K415" s="429"/>
      <c r="L415" s="429"/>
      <c r="M415" s="430"/>
    </row>
    <row r="416" spans="1:13" ht="15.75" thickTop="1" x14ac:dyDescent="0.25">
      <c r="A416" s="211" t="s">
        <v>620</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x14ac:dyDescent="0.25">
      <c r="A417" s="212" t="s">
        <v>621</v>
      </c>
      <c r="B417" s="299">
        <v>70637.721174907623</v>
      </c>
      <c r="C417" s="296" t="s">
        <v>187</v>
      </c>
      <c r="D417" s="296" t="s">
        <v>187</v>
      </c>
      <c r="E417" s="296" t="s">
        <v>187</v>
      </c>
      <c r="F417" s="296" t="s">
        <v>187</v>
      </c>
      <c r="G417" s="296" t="s">
        <v>187</v>
      </c>
      <c r="H417" s="296" t="s">
        <v>187</v>
      </c>
      <c r="I417" s="296" t="s">
        <v>187</v>
      </c>
      <c r="J417" s="299" t="s">
        <v>492</v>
      </c>
      <c r="K417" s="299" t="s">
        <v>492</v>
      </c>
      <c r="L417" s="299" t="s">
        <v>492</v>
      </c>
      <c r="M417" s="299">
        <v>134.03649648504052</v>
      </c>
    </row>
    <row r="418" spans="1:13" x14ac:dyDescent="0.25">
      <c r="A418" s="275" t="s">
        <v>622</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x14ac:dyDescent="0.25">
      <c r="A419" s="275" t="s">
        <v>623</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x14ac:dyDescent="0.25">
      <c r="A420" s="275" t="s">
        <v>624</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x14ac:dyDescent="0.25">
      <c r="A421" s="275" t="s">
        <v>625</v>
      </c>
      <c r="B421" s="299">
        <v>7459.2392775907283</v>
      </c>
      <c r="C421" s="296" t="s">
        <v>187</v>
      </c>
      <c r="D421" s="296" t="s">
        <v>187</v>
      </c>
      <c r="E421" s="296" t="s">
        <v>187</v>
      </c>
      <c r="F421" s="296" t="s">
        <v>187</v>
      </c>
      <c r="G421" s="296" t="s">
        <v>187</v>
      </c>
      <c r="H421" s="296" t="s">
        <v>187</v>
      </c>
      <c r="I421" s="296" t="s">
        <v>187</v>
      </c>
      <c r="J421" s="299" t="s">
        <v>492</v>
      </c>
      <c r="K421" s="299" t="s">
        <v>492</v>
      </c>
      <c r="L421" s="299" t="s">
        <v>492</v>
      </c>
      <c r="M421" s="299" t="s">
        <v>492</v>
      </c>
    </row>
    <row r="422" spans="1:13" x14ac:dyDescent="0.25">
      <c r="A422" s="213" t="s">
        <v>626</v>
      </c>
      <c r="B422" s="299">
        <v>46553.765996456706</v>
      </c>
      <c r="C422" s="299">
        <v>3.4620000000000002</v>
      </c>
      <c r="D422" s="299">
        <v>69.090317678675007</v>
      </c>
      <c r="E422" s="299">
        <v>20040.325102040817</v>
      </c>
      <c r="F422" s="299" t="s">
        <v>492</v>
      </c>
      <c r="G422" s="299" t="s">
        <v>492</v>
      </c>
      <c r="H422" s="299" t="s">
        <v>492</v>
      </c>
      <c r="I422" s="299" t="s">
        <v>492</v>
      </c>
      <c r="J422" s="299">
        <v>55.249069497127223</v>
      </c>
      <c r="K422" s="299">
        <v>188.72091220254887</v>
      </c>
      <c r="L422" s="299">
        <v>213.37603828081271</v>
      </c>
      <c r="M422" s="299">
        <v>228.15769905799976</v>
      </c>
    </row>
    <row r="423" spans="1:13" x14ac:dyDescent="0.25">
      <c r="A423" s="276" t="s">
        <v>627</v>
      </c>
      <c r="B423" s="299">
        <v>9177.0984327999995</v>
      </c>
      <c r="C423" s="299" t="s">
        <v>492</v>
      </c>
      <c r="D423" s="299" t="s">
        <v>492</v>
      </c>
      <c r="E423" s="296" t="s">
        <v>187</v>
      </c>
      <c r="F423" s="296" t="s">
        <v>187</v>
      </c>
      <c r="G423" s="296" t="s">
        <v>187</v>
      </c>
      <c r="H423" s="296" t="s">
        <v>187</v>
      </c>
      <c r="I423" s="296" t="s">
        <v>187</v>
      </c>
      <c r="J423" s="297" t="s">
        <v>494</v>
      </c>
      <c r="K423" s="297" t="s">
        <v>494</v>
      </c>
      <c r="L423" s="297" t="s">
        <v>494</v>
      </c>
      <c r="M423" s="297" t="s">
        <v>494</v>
      </c>
    </row>
    <row r="424" spans="1:13" x14ac:dyDescent="0.25">
      <c r="A424" s="275" t="s">
        <v>628</v>
      </c>
      <c r="B424" s="296" t="s">
        <v>187</v>
      </c>
      <c r="C424" s="296" t="s">
        <v>187</v>
      </c>
      <c r="D424" s="299">
        <v>37.974850892036372</v>
      </c>
      <c r="E424" s="296" t="s">
        <v>187</v>
      </c>
      <c r="F424" s="296" t="s">
        <v>187</v>
      </c>
      <c r="G424" s="296" t="s">
        <v>187</v>
      </c>
      <c r="H424" s="296" t="s">
        <v>187</v>
      </c>
      <c r="I424" s="296" t="s">
        <v>187</v>
      </c>
      <c r="J424" s="297" t="s">
        <v>494</v>
      </c>
      <c r="K424" s="296" t="s">
        <v>187</v>
      </c>
      <c r="L424" s="296" t="s">
        <v>187</v>
      </c>
      <c r="M424" s="296" t="s">
        <v>187</v>
      </c>
    </row>
    <row r="425" spans="1:13" x14ac:dyDescent="0.25">
      <c r="A425" s="275" t="s">
        <v>629</v>
      </c>
      <c r="B425" s="299" t="s">
        <v>492</v>
      </c>
      <c r="C425" s="296" t="s">
        <v>187</v>
      </c>
      <c r="D425" s="299">
        <v>23.960466786638641</v>
      </c>
      <c r="E425" s="296" t="s">
        <v>187</v>
      </c>
      <c r="F425" s="296" t="s">
        <v>187</v>
      </c>
      <c r="G425" s="296" t="s">
        <v>187</v>
      </c>
      <c r="H425" s="296" t="s">
        <v>187</v>
      </c>
      <c r="I425" s="296" t="s">
        <v>187</v>
      </c>
      <c r="J425" s="297" t="s">
        <v>494</v>
      </c>
      <c r="K425" s="297" t="s">
        <v>494</v>
      </c>
      <c r="L425" s="297" t="s">
        <v>494</v>
      </c>
      <c r="M425" s="296" t="s">
        <v>187</v>
      </c>
    </row>
    <row r="426" spans="1:13" x14ac:dyDescent="0.25">
      <c r="A426" s="275" t="s">
        <v>630</v>
      </c>
      <c r="B426" s="299" t="s">
        <v>515</v>
      </c>
      <c r="C426" s="296" t="s">
        <v>187</v>
      </c>
      <c r="D426" s="299">
        <v>7.1550000000000002</v>
      </c>
      <c r="E426" s="296" t="s">
        <v>187</v>
      </c>
      <c r="F426" s="296" t="s">
        <v>187</v>
      </c>
      <c r="G426" s="296" t="s">
        <v>187</v>
      </c>
      <c r="H426" s="296" t="s">
        <v>187</v>
      </c>
      <c r="I426" s="296" t="s">
        <v>187</v>
      </c>
      <c r="J426" s="296" t="s">
        <v>187</v>
      </c>
      <c r="K426" s="296" t="s">
        <v>187</v>
      </c>
      <c r="L426" s="297" t="s">
        <v>494</v>
      </c>
      <c r="M426" s="297" t="s">
        <v>494</v>
      </c>
    </row>
    <row r="427" spans="1:13" x14ac:dyDescent="0.25">
      <c r="A427" s="275" t="s">
        <v>631</v>
      </c>
      <c r="B427" s="299">
        <v>91.7</v>
      </c>
      <c r="C427" s="299">
        <v>0.40600000000000003</v>
      </c>
      <c r="D427" s="296" t="s">
        <v>187</v>
      </c>
      <c r="E427" s="296" t="s">
        <v>187</v>
      </c>
      <c r="F427" s="296" t="s">
        <v>187</v>
      </c>
      <c r="G427" s="296" t="s">
        <v>187</v>
      </c>
      <c r="H427" s="296" t="s">
        <v>187</v>
      </c>
      <c r="I427" s="296" t="s">
        <v>187</v>
      </c>
      <c r="J427" s="297" t="s">
        <v>494</v>
      </c>
      <c r="K427" s="297" t="s">
        <v>494</v>
      </c>
      <c r="L427" s="297" t="s">
        <v>494</v>
      </c>
      <c r="M427" s="297" t="s">
        <v>494</v>
      </c>
    </row>
    <row r="428" spans="1:13" x14ac:dyDescent="0.25">
      <c r="A428" s="275" t="s">
        <v>632</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x14ac:dyDescent="0.25">
      <c r="A429" s="275" t="s">
        <v>633</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x14ac:dyDescent="0.25">
      <c r="A430" s="275" t="s">
        <v>634</v>
      </c>
      <c r="B430" s="299">
        <v>27383.218865213978</v>
      </c>
      <c r="C430" s="299">
        <v>3.056</v>
      </c>
      <c r="D430" s="296" t="s">
        <v>187</v>
      </c>
      <c r="E430" s="296" t="s">
        <v>187</v>
      </c>
      <c r="F430" s="296" t="s">
        <v>187</v>
      </c>
      <c r="G430" s="296" t="s">
        <v>187</v>
      </c>
      <c r="H430" s="296" t="s">
        <v>187</v>
      </c>
      <c r="I430" s="296" t="s">
        <v>187</v>
      </c>
      <c r="J430" s="297" t="s">
        <v>494</v>
      </c>
      <c r="K430" s="297" t="s">
        <v>494</v>
      </c>
      <c r="L430" s="297" t="s">
        <v>494</v>
      </c>
      <c r="M430" s="297" t="s">
        <v>494</v>
      </c>
    </row>
    <row r="431" spans="1:13" x14ac:dyDescent="0.25">
      <c r="A431" s="275" t="s">
        <v>635</v>
      </c>
      <c r="B431" s="296" t="s">
        <v>187</v>
      </c>
      <c r="C431" s="296" t="s">
        <v>187</v>
      </c>
      <c r="D431" s="296" t="s">
        <v>187</v>
      </c>
      <c r="E431" s="299">
        <v>20040.325102040817</v>
      </c>
      <c r="F431" s="299" t="s">
        <v>492</v>
      </c>
      <c r="G431" s="299" t="s">
        <v>492</v>
      </c>
      <c r="H431" s="299" t="s">
        <v>492</v>
      </c>
      <c r="I431" s="299" t="s">
        <v>492</v>
      </c>
      <c r="J431" s="296" t="s">
        <v>187</v>
      </c>
      <c r="K431" s="296" t="s">
        <v>187</v>
      </c>
      <c r="L431" s="296" t="s">
        <v>187</v>
      </c>
      <c r="M431" s="296" t="s">
        <v>187</v>
      </c>
    </row>
    <row r="432" spans="1:13" x14ac:dyDescent="0.25">
      <c r="A432" s="277" t="s">
        <v>3239</v>
      </c>
      <c r="B432" s="299">
        <v>6491.041979844872</v>
      </c>
      <c r="C432" s="299" t="s">
        <v>554</v>
      </c>
      <c r="D432" s="299" t="s">
        <v>492</v>
      </c>
      <c r="E432" s="299" t="s">
        <v>492</v>
      </c>
      <c r="F432" s="299" t="s">
        <v>492</v>
      </c>
      <c r="G432" s="299" t="s">
        <v>492</v>
      </c>
      <c r="H432" s="299" t="s">
        <v>492</v>
      </c>
      <c r="I432" s="299" t="s">
        <v>492</v>
      </c>
      <c r="J432" s="299">
        <v>55.249069497127223</v>
      </c>
      <c r="K432" s="299">
        <v>188.72091220254887</v>
      </c>
      <c r="L432" s="299">
        <v>213.37603828081271</v>
      </c>
      <c r="M432" s="299">
        <v>228.15769905799976</v>
      </c>
    </row>
    <row r="433" spans="1:13" x14ac:dyDescent="0.25">
      <c r="A433" s="212" t="s">
        <v>636</v>
      </c>
      <c r="B433" s="299">
        <v>77197.044032646372</v>
      </c>
      <c r="C433" s="299">
        <v>0.96083966399999998</v>
      </c>
      <c r="D433" s="299" t="s">
        <v>492</v>
      </c>
      <c r="E433" s="299" t="s">
        <v>554</v>
      </c>
      <c r="F433" s="299">
        <v>3439.7541856200496</v>
      </c>
      <c r="G433" s="299" t="s">
        <v>492</v>
      </c>
      <c r="H433" s="299">
        <v>0.12041830440901</v>
      </c>
      <c r="I433" s="299" t="s">
        <v>492</v>
      </c>
      <c r="J433" s="299">
        <v>60.032090854165958</v>
      </c>
      <c r="K433" s="299">
        <v>752.39490757758881</v>
      </c>
      <c r="L433" s="299">
        <v>44.874287061635293</v>
      </c>
      <c r="M433" s="299">
        <v>158.39225986800554</v>
      </c>
    </row>
    <row r="434" spans="1:13" x14ac:dyDescent="0.25">
      <c r="A434" s="275" t="s">
        <v>637</v>
      </c>
      <c r="B434" s="299">
        <v>70076.465574306625</v>
      </c>
      <c r="C434" s="299">
        <v>0.57413966400000005</v>
      </c>
      <c r="D434" s="296" t="s">
        <v>187</v>
      </c>
      <c r="E434" s="296" t="s">
        <v>187</v>
      </c>
      <c r="F434" s="296" t="s">
        <v>187</v>
      </c>
      <c r="G434" s="296" t="s">
        <v>187</v>
      </c>
      <c r="H434" s="296" t="s">
        <v>187</v>
      </c>
      <c r="I434" s="296" t="s">
        <v>187</v>
      </c>
      <c r="J434" s="297" t="s">
        <v>494</v>
      </c>
      <c r="K434" s="297" t="s">
        <v>494</v>
      </c>
      <c r="L434" s="297" t="s">
        <v>494</v>
      </c>
      <c r="M434" s="297" t="s">
        <v>494</v>
      </c>
    </row>
    <row r="435" spans="1:13" x14ac:dyDescent="0.25">
      <c r="A435" s="275" t="s">
        <v>638</v>
      </c>
      <c r="B435" s="299">
        <v>1391.9</v>
      </c>
      <c r="C435" s="299">
        <v>0.38669999999999999</v>
      </c>
      <c r="D435" s="296" t="s">
        <v>187</v>
      </c>
      <c r="E435" s="296" t="s">
        <v>187</v>
      </c>
      <c r="F435" s="296" t="s">
        <v>187</v>
      </c>
      <c r="G435" s="296" t="s">
        <v>187</v>
      </c>
      <c r="H435" s="296" t="s">
        <v>187</v>
      </c>
      <c r="I435" s="296" t="s">
        <v>187</v>
      </c>
      <c r="J435" s="297" t="s">
        <v>494</v>
      </c>
      <c r="K435" s="297" t="s">
        <v>494</v>
      </c>
      <c r="L435" s="297" t="s">
        <v>494</v>
      </c>
      <c r="M435" s="297" t="s">
        <v>494</v>
      </c>
    </row>
    <row r="436" spans="1:13" x14ac:dyDescent="0.25">
      <c r="A436" s="275" t="s">
        <v>639</v>
      </c>
      <c r="B436" s="299">
        <v>4142.0497045616085</v>
      </c>
      <c r="C436" s="296" t="s">
        <v>187</v>
      </c>
      <c r="D436" s="296" t="s">
        <v>187</v>
      </c>
      <c r="E436" s="296" t="s">
        <v>187</v>
      </c>
      <c r="F436" s="299">
        <v>3439.7541856200496</v>
      </c>
      <c r="G436" s="296" t="s">
        <v>187</v>
      </c>
      <c r="H436" s="299" t="s">
        <v>492</v>
      </c>
      <c r="I436" s="296" t="s">
        <v>187</v>
      </c>
      <c r="J436" s="297" t="s">
        <v>494</v>
      </c>
      <c r="K436" s="297" t="s">
        <v>494</v>
      </c>
      <c r="L436" s="297" t="s">
        <v>494</v>
      </c>
      <c r="M436" s="297" t="s">
        <v>494</v>
      </c>
    </row>
    <row r="437" spans="1:13" x14ac:dyDescent="0.25">
      <c r="A437" s="277" t="s">
        <v>640</v>
      </c>
      <c r="B437" s="299">
        <v>3.2962224463777599</v>
      </c>
      <c r="C437" s="296" t="s">
        <v>187</v>
      </c>
      <c r="D437" s="296" t="s">
        <v>187</v>
      </c>
      <c r="E437" s="299" t="s">
        <v>554</v>
      </c>
      <c r="F437" s="299" t="s">
        <v>492</v>
      </c>
      <c r="G437" s="299" t="s">
        <v>492</v>
      </c>
      <c r="H437" s="299">
        <v>0.12041830440901</v>
      </c>
      <c r="I437" s="296" t="s">
        <v>187</v>
      </c>
      <c r="J437" s="297" t="s">
        <v>494</v>
      </c>
      <c r="K437" s="297" t="s">
        <v>494</v>
      </c>
      <c r="L437" s="297" t="s">
        <v>494</v>
      </c>
      <c r="M437" s="297" t="s">
        <v>494</v>
      </c>
    </row>
    <row r="438" spans="1:13" x14ac:dyDescent="0.25">
      <c r="A438" s="278" t="s">
        <v>641</v>
      </c>
      <c r="B438" s="299">
        <v>553.25</v>
      </c>
      <c r="C438" s="296" t="s">
        <v>187</v>
      </c>
      <c r="D438" s="296" t="s">
        <v>187</v>
      </c>
      <c r="E438" s="296" t="s">
        <v>187</v>
      </c>
      <c r="F438" s="296" t="s">
        <v>187</v>
      </c>
      <c r="G438" s="296" t="s">
        <v>187</v>
      </c>
      <c r="H438" s="296" t="s">
        <v>187</v>
      </c>
      <c r="I438" s="296" t="s">
        <v>187</v>
      </c>
      <c r="J438" s="297" t="s">
        <v>494</v>
      </c>
      <c r="K438" s="297" t="s">
        <v>494</v>
      </c>
      <c r="L438" s="297" t="s">
        <v>494</v>
      </c>
      <c r="M438" s="297" t="s">
        <v>494</v>
      </c>
    </row>
    <row r="439" spans="1:13" x14ac:dyDescent="0.25">
      <c r="A439" s="278" t="s">
        <v>642</v>
      </c>
      <c r="B439" s="299">
        <v>1030.0825313317564</v>
      </c>
      <c r="C439" s="296" t="s">
        <v>187</v>
      </c>
      <c r="D439" s="296" t="s">
        <v>187</v>
      </c>
      <c r="E439" s="296" t="s">
        <v>187</v>
      </c>
      <c r="F439" s="296" t="s">
        <v>187</v>
      </c>
      <c r="G439" s="296" t="s">
        <v>187</v>
      </c>
      <c r="H439" s="296" t="s">
        <v>187</v>
      </c>
      <c r="I439" s="296" t="s">
        <v>187</v>
      </c>
      <c r="J439" s="297" t="s">
        <v>494</v>
      </c>
      <c r="K439" s="297" t="s">
        <v>494</v>
      </c>
      <c r="L439" s="297" t="s">
        <v>494</v>
      </c>
      <c r="M439" s="297" t="s">
        <v>494</v>
      </c>
    </row>
    <row r="440" spans="1:13" x14ac:dyDescent="0.25">
      <c r="A440" s="275" t="s">
        <v>3240</v>
      </c>
      <c r="B440" s="299" t="s">
        <v>492</v>
      </c>
      <c r="C440" s="299" t="s">
        <v>492</v>
      </c>
      <c r="D440" s="299" t="s">
        <v>492</v>
      </c>
      <c r="E440" s="299" t="s">
        <v>492</v>
      </c>
      <c r="F440" s="299" t="s">
        <v>492</v>
      </c>
      <c r="G440" s="299" t="s">
        <v>492</v>
      </c>
      <c r="H440" s="299" t="s">
        <v>492</v>
      </c>
      <c r="I440" s="299" t="s">
        <v>492</v>
      </c>
      <c r="J440" s="299">
        <v>60.032090854165958</v>
      </c>
      <c r="K440" s="299">
        <v>752.39490757758881</v>
      </c>
      <c r="L440" s="299">
        <v>44.874287061635293</v>
      </c>
      <c r="M440" s="299">
        <v>158.39225986800554</v>
      </c>
    </row>
    <row r="441" spans="1:13" x14ac:dyDescent="0.25">
      <c r="A441" s="279" t="s">
        <v>643</v>
      </c>
      <c r="B441" s="299" t="s">
        <v>494</v>
      </c>
      <c r="C441" s="299" t="s">
        <v>492</v>
      </c>
      <c r="D441" s="299" t="s">
        <v>492</v>
      </c>
      <c r="E441" s="296" t="s">
        <v>187</v>
      </c>
      <c r="F441" s="296" t="s">
        <v>187</v>
      </c>
      <c r="G441" s="296" t="s">
        <v>187</v>
      </c>
      <c r="H441" s="296" t="s">
        <v>187</v>
      </c>
      <c r="I441" s="296" t="s">
        <v>187</v>
      </c>
      <c r="J441" s="299" t="s">
        <v>492</v>
      </c>
      <c r="K441" s="299" t="s">
        <v>492</v>
      </c>
      <c r="L441" s="299" t="s">
        <v>492</v>
      </c>
      <c r="M441" s="299" t="s">
        <v>492</v>
      </c>
    </row>
    <row r="442" spans="1:13" x14ac:dyDescent="0.25">
      <c r="A442" s="280" t="s">
        <v>644</v>
      </c>
      <c r="B442" s="299" t="s">
        <v>494</v>
      </c>
      <c r="C442" s="299" t="s">
        <v>492</v>
      </c>
      <c r="D442" s="299" t="s">
        <v>492</v>
      </c>
      <c r="E442" s="296" t="s">
        <v>187</v>
      </c>
      <c r="F442" s="296" t="s">
        <v>187</v>
      </c>
      <c r="G442" s="296" t="s">
        <v>187</v>
      </c>
      <c r="H442" s="296" t="s">
        <v>187</v>
      </c>
      <c r="I442" s="296" t="s">
        <v>187</v>
      </c>
      <c r="J442" s="297" t="s">
        <v>492</v>
      </c>
      <c r="K442" s="297" t="s">
        <v>492</v>
      </c>
      <c r="L442" s="297" t="s">
        <v>492</v>
      </c>
      <c r="M442" s="297" t="s">
        <v>492</v>
      </c>
    </row>
    <row r="443" spans="1:13" x14ac:dyDescent="0.25">
      <c r="A443" s="280" t="s">
        <v>645</v>
      </c>
      <c r="B443" s="299" t="s">
        <v>494</v>
      </c>
      <c r="C443" s="299" t="s">
        <v>492</v>
      </c>
      <c r="D443" s="299" t="s">
        <v>492</v>
      </c>
      <c r="E443" s="296" t="s">
        <v>187</v>
      </c>
      <c r="F443" s="296" t="s">
        <v>187</v>
      </c>
      <c r="G443" s="296" t="s">
        <v>187</v>
      </c>
      <c r="H443" s="296" t="s">
        <v>187</v>
      </c>
      <c r="I443" s="296" t="s">
        <v>187</v>
      </c>
      <c r="J443" s="297" t="s">
        <v>492</v>
      </c>
      <c r="K443" s="297" t="s">
        <v>492</v>
      </c>
      <c r="L443" s="297" t="s">
        <v>492</v>
      </c>
      <c r="M443" s="297" t="s">
        <v>492</v>
      </c>
    </row>
    <row r="444" spans="1:13" x14ac:dyDescent="0.25">
      <c r="A444" s="281" t="s">
        <v>646</v>
      </c>
      <c r="B444" s="299" t="s">
        <v>494</v>
      </c>
      <c r="C444" s="299" t="s">
        <v>492</v>
      </c>
      <c r="D444" s="299" t="s">
        <v>492</v>
      </c>
      <c r="E444" s="296" t="s">
        <v>187</v>
      </c>
      <c r="F444" s="296" t="s">
        <v>187</v>
      </c>
      <c r="G444" s="296" t="s">
        <v>187</v>
      </c>
      <c r="H444" s="296" t="s">
        <v>187</v>
      </c>
      <c r="I444" s="296" t="s">
        <v>187</v>
      </c>
      <c r="J444" s="299" t="s">
        <v>492</v>
      </c>
      <c r="K444" s="299" t="s">
        <v>492</v>
      </c>
      <c r="L444" s="299" t="s">
        <v>492</v>
      </c>
      <c r="M444" s="299" t="s">
        <v>492</v>
      </c>
    </row>
    <row r="445" spans="1:13" x14ac:dyDescent="0.25">
      <c r="A445" s="282" t="s">
        <v>647</v>
      </c>
      <c r="B445" s="296" t="s">
        <v>187</v>
      </c>
      <c r="C445" s="296" t="s">
        <v>187</v>
      </c>
      <c r="D445" s="296" t="s">
        <v>187</v>
      </c>
      <c r="E445" s="299">
        <v>205.03642790644966</v>
      </c>
      <c r="F445" s="299">
        <v>3258.5392489035653</v>
      </c>
      <c r="G445" s="299" t="s">
        <v>591</v>
      </c>
      <c r="H445" s="299">
        <v>3.1103247907929999E-2</v>
      </c>
      <c r="I445" s="299">
        <v>2.8530150025699998E-2</v>
      </c>
      <c r="J445" s="296" t="s">
        <v>187</v>
      </c>
      <c r="K445" s="296" t="s">
        <v>187</v>
      </c>
      <c r="L445" s="296" t="s">
        <v>187</v>
      </c>
      <c r="M445" s="296" t="s">
        <v>187</v>
      </c>
    </row>
    <row r="446" spans="1:13" x14ac:dyDescent="0.25">
      <c r="A446" s="280" t="s">
        <v>648</v>
      </c>
      <c r="B446" s="296" t="s">
        <v>187</v>
      </c>
      <c r="C446" s="296" t="s">
        <v>187</v>
      </c>
      <c r="D446" s="296" t="s">
        <v>187</v>
      </c>
      <c r="E446" s="299">
        <v>203.14150729415826</v>
      </c>
      <c r="F446" s="299">
        <v>3249.4595465139037</v>
      </c>
      <c r="G446" s="299" t="s">
        <v>519</v>
      </c>
      <c r="H446" s="299">
        <v>3.0668042743200001E-2</v>
      </c>
      <c r="I446" s="299">
        <v>2.8530150025699998E-2</v>
      </c>
      <c r="J446" s="296" t="s">
        <v>187</v>
      </c>
      <c r="K446" s="296" t="s">
        <v>187</v>
      </c>
      <c r="L446" s="296" t="s">
        <v>187</v>
      </c>
      <c r="M446" s="296" t="s">
        <v>187</v>
      </c>
    </row>
    <row r="447" spans="1:13" x14ac:dyDescent="0.25">
      <c r="A447" s="280" t="s">
        <v>649</v>
      </c>
      <c r="B447" s="296" t="s">
        <v>187</v>
      </c>
      <c r="C447" s="296" t="s">
        <v>187</v>
      </c>
      <c r="D447" s="296" t="s">
        <v>187</v>
      </c>
      <c r="E447" s="299" t="s">
        <v>519</v>
      </c>
      <c r="F447" s="299" t="s">
        <v>519</v>
      </c>
      <c r="G447" s="299" t="s">
        <v>519</v>
      </c>
      <c r="H447" s="299" t="s">
        <v>519</v>
      </c>
      <c r="I447" s="299" t="s">
        <v>519</v>
      </c>
      <c r="J447" s="296" t="s">
        <v>187</v>
      </c>
      <c r="K447" s="296" t="s">
        <v>187</v>
      </c>
      <c r="L447" s="296" t="s">
        <v>187</v>
      </c>
      <c r="M447" s="296" t="s">
        <v>187</v>
      </c>
    </row>
    <row r="448" spans="1:13" x14ac:dyDescent="0.25">
      <c r="A448" s="280" t="s">
        <v>650</v>
      </c>
      <c r="B448" s="296" t="s">
        <v>187</v>
      </c>
      <c r="C448" s="296" t="s">
        <v>187</v>
      </c>
      <c r="D448" s="296" t="s">
        <v>187</v>
      </c>
      <c r="E448" s="299">
        <v>0.10311480095790999</v>
      </c>
      <c r="F448" s="299">
        <v>3.6569522277920501</v>
      </c>
      <c r="G448" s="299" t="s">
        <v>519</v>
      </c>
      <c r="H448" s="299" t="s">
        <v>521</v>
      </c>
      <c r="I448" s="299" t="s">
        <v>521</v>
      </c>
      <c r="J448" s="296" t="s">
        <v>187</v>
      </c>
      <c r="K448" s="296" t="s">
        <v>187</v>
      </c>
      <c r="L448" s="296" t="s">
        <v>187</v>
      </c>
      <c r="M448" s="296" t="s">
        <v>187</v>
      </c>
    </row>
    <row r="449" spans="1:13" x14ac:dyDescent="0.25">
      <c r="A449" s="280" t="s">
        <v>651</v>
      </c>
      <c r="B449" s="296" t="s">
        <v>187</v>
      </c>
      <c r="C449" s="296" t="s">
        <v>187</v>
      </c>
      <c r="D449" s="296" t="s">
        <v>187</v>
      </c>
      <c r="E449" s="299">
        <v>1.6984600970478201</v>
      </c>
      <c r="F449" s="299">
        <v>3.5883231618697602</v>
      </c>
      <c r="G449" s="299" t="s">
        <v>521</v>
      </c>
      <c r="H449" s="299">
        <v>3.4476945044E-4</v>
      </c>
      <c r="I449" s="299" t="s">
        <v>521</v>
      </c>
      <c r="J449" s="296" t="s">
        <v>187</v>
      </c>
      <c r="K449" s="296" t="s">
        <v>187</v>
      </c>
      <c r="L449" s="296" t="s">
        <v>187</v>
      </c>
      <c r="M449" s="296" t="s">
        <v>187</v>
      </c>
    </row>
    <row r="450" spans="1:13" x14ac:dyDescent="0.25">
      <c r="A450" s="280" t="s">
        <v>3241</v>
      </c>
      <c r="B450" s="296" t="s">
        <v>187</v>
      </c>
      <c r="C450" s="296" t="s">
        <v>187</v>
      </c>
      <c r="D450" s="296" t="s">
        <v>187</v>
      </c>
      <c r="E450" s="299">
        <v>9.3345714285669998E-2</v>
      </c>
      <c r="F450" s="299">
        <v>1.83442699999999</v>
      </c>
      <c r="G450" s="299" t="s">
        <v>519</v>
      </c>
      <c r="H450" s="299">
        <v>9.0435714290000002E-5</v>
      </c>
      <c r="I450" s="299" t="s">
        <v>521</v>
      </c>
      <c r="J450" s="296" t="s">
        <v>187</v>
      </c>
      <c r="K450" s="296" t="s">
        <v>187</v>
      </c>
      <c r="L450" s="296" t="s">
        <v>187</v>
      </c>
      <c r="M450" s="296" t="s">
        <v>187</v>
      </c>
    </row>
    <row r="451" spans="1:13" x14ac:dyDescent="0.25">
      <c r="A451" s="283" t="s">
        <v>652</v>
      </c>
      <c r="B451" s="296" t="s">
        <v>187</v>
      </c>
      <c r="C451" s="296" t="s">
        <v>187</v>
      </c>
      <c r="D451" s="296" t="s">
        <v>187</v>
      </c>
      <c r="E451" s="299">
        <v>99945.755582500002</v>
      </c>
      <c r="F451" s="299">
        <v>15.660888</v>
      </c>
      <c r="G451" s="299">
        <v>7230.4559117999988</v>
      </c>
      <c r="H451" s="299" t="s">
        <v>492</v>
      </c>
      <c r="I451" s="299" t="s">
        <v>492</v>
      </c>
      <c r="J451" s="296" t="s">
        <v>187</v>
      </c>
      <c r="K451" s="296" t="s">
        <v>187</v>
      </c>
      <c r="L451" s="296" t="s">
        <v>187</v>
      </c>
      <c r="M451" s="296" t="s">
        <v>187</v>
      </c>
    </row>
    <row r="452" spans="1:13" x14ac:dyDescent="0.25">
      <c r="A452" s="280" t="s">
        <v>653</v>
      </c>
      <c r="B452" s="296" t="s">
        <v>187</v>
      </c>
      <c r="C452" s="296" t="s">
        <v>187</v>
      </c>
      <c r="D452" s="296" t="s">
        <v>187</v>
      </c>
      <c r="E452" s="299">
        <v>89653.230582500008</v>
      </c>
      <c r="F452" s="299" t="s">
        <v>492</v>
      </c>
      <c r="G452" s="299" t="s">
        <v>3110</v>
      </c>
      <c r="H452" s="299" t="s">
        <v>492</v>
      </c>
      <c r="I452" s="299" t="s">
        <v>492</v>
      </c>
      <c r="J452" s="296" t="s">
        <v>187</v>
      </c>
      <c r="K452" s="296" t="s">
        <v>187</v>
      </c>
      <c r="L452" s="296" t="s">
        <v>187</v>
      </c>
      <c r="M452" s="296" t="s">
        <v>187</v>
      </c>
    </row>
    <row r="453" spans="1:13" x14ac:dyDescent="0.25">
      <c r="A453" s="280" t="s">
        <v>654</v>
      </c>
      <c r="B453" s="296" t="s">
        <v>187</v>
      </c>
      <c r="C453" s="296" t="s">
        <v>187</v>
      </c>
      <c r="D453" s="296" t="s">
        <v>187</v>
      </c>
      <c r="E453" s="299">
        <v>1457.742</v>
      </c>
      <c r="F453" s="299" t="s">
        <v>492</v>
      </c>
      <c r="G453" s="299" t="s">
        <v>494</v>
      </c>
      <c r="H453" s="299" t="s">
        <v>492</v>
      </c>
      <c r="I453" s="299" t="s">
        <v>492</v>
      </c>
      <c r="J453" s="296" t="s">
        <v>187</v>
      </c>
      <c r="K453" s="296" t="s">
        <v>187</v>
      </c>
      <c r="L453" s="296" t="s">
        <v>187</v>
      </c>
      <c r="M453" s="296" t="s">
        <v>187</v>
      </c>
    </row>
    <row r="454" spans="1:13" x14ac:dyDescent="0.25">
      <c r="A454" s="280" t="s">
        <v>655</v>
      </c>
      <c r="B454" s="296" t="s">
        <v>187</v>
      </c>
      <c r="C454" s="296" t="s">
        <v>187</v>
      </c>
      <c r="D454" s="296" t="s">
        <v>187</v>
      </c>
      <c r="E454" s="299">
        <v>301.25799999999998</v>
      </c>
      <c r="F454" s="299">
        <v>15.660888</v>
      </c>
      <c r="G454" s="299" t="s">
        <v>494</v>
      </c>
      <c r="H454" s="299" t="s">
        <v>492</v>
      </c>
      <c r="I454" s="299" t="s">
        <v>492</v>
      </c>
      <c r="J454" s="296" t="s">
        <v>187</v>
      </c>
      <c r="K454" s="296" t="s">
        <v>187</v>
      </c>
      <c r="L454" s="296" t="s">
        <v>187</v>
      </c>
      <c r="M454" s="296" t="s">
        <v>187</v>
      </c>
    </row>
    <row r="455" spans="1:13" x14ac:dyDescent="0.25">
      <c r="A455" s="280" t="s">
        <v>656</v>
      </c>
      <c r="B455" s="296" t="s">
        <v>187</v>
      </c>
      <c r="C455" s="296" t="s">
        <v>187</v>
      </c>
      <c r="D455" s="296" t="s">
        <v>187</v>
      </c>
      <c r="E455" s="299">
        <v>8533.5249999999996</v>
      </c>
      <c r="F455" s="299" t="s">
        <v>492</v>
      </c>
      <c r="G455" s="299" t="s">
        <v>566</v>
      </c>
      <c r="H455" s="299" t="s">
        <v>492</v>
      </c>
      <c r="I455" s="299" t="s">
        <v>492</v>
      </c>
      <c r="J455" s="296" t="s">
        <v>187</v>
      </c>
      <c r="K455" s="296" t="s">
        <v>187</v>
      </c>
      <c r="L455" s="296" t="s">
        <v>187</v>
      </c>
      <c r="M455" s="296" t="s">
        <v>187</v>
      </c>
    </row>
    <row r="456" spans="1:13" x14ac:dyDescent="0.25">
      <c r="A456" s="280" t="s">
        <v>657</v>
      </c>
      <c r="B456" s="296" t="s">
        <v>187</v>
      </c>
      <c r="C456" s="296" t="s">
        <v>187</v>
      </c>
      <c r="D456" s="296" t="s">
        <v>187</v>
      </c>
      <c r="E456" s="299" t="s">
        <v>492</v>
      </c>
      <c r="F456" s="299" t="s">
        <v>492</v>
      </c>
      <c r="G456" s="299" t="s">
        <v>494</v>
      </c>
      <c r="H456" s="299" t="s">
        <v>492</v>
      </c>
      <c r="I456" s="299" t="s">
        <v>492</v>
      </c>
      <c r="J456" s="296" t="s">
        <v>187</v>
      </c>
      <c r="K456" s="296" t="s">
        <v>187</v>
      </c>
      <c r="L456" s="296" t="s">
        <v>187</v>
      </c>
      <c r="M456" s="296" t="s">
        <v>187</v>
      </c>
    </row>
    <row r="457" spans="1:13" x14ac:dyDescent="0.25">
      <c r="A457" s="281" t="s">
        <v>658</v>
      </c>
      <c r="B457" s="296" t="s">
        <v>187</v>
      </c>
      <c r="C457" s="296" t="s">
        <v>187</v>
      </c>
      <c r="D457" s="296" t="s">
        <v>187</v>
      </c>
      <c r="E457" s="299" t="s">
        <v>492</v>
      </c>
      <c r="F457" s="299" t="s">
        <v>492</v>
      </c>
      <c r="G457" s="299">
        <v>7230.4559117999988</v>
      </c>
      <c r="H457" s="299" t="s">
        <v>492</v>
      </c>
      <c r="I457" s="299" t="s">
        <v>492</v>
      </c>
      <c r="J457" s="296" t="s">
        <v>187</v>
      </c>
      <c r="K457" s="296" t="s">
        <v>187</v>
      </c>
      <c r="L457" s="296" t="s">
        <v>187</v>
      </c>
      <c r="M457" s="296" t="s">
        <v>187</v>
      </c>
    </row>
    <row r="458" spans="1:13" x14ac:dyDescent="0.25">
      <c r="A458" s="282" t="s">
        <v>659</v>
      </c>
      <c r="B458" s="299" t="s">
        <v>515</v>
      </c>
      <c r="C458" s="299" t="s">
        <v>515</v>
      </c>
      <c r="D458" s="299">
        <v>14.15208194400004</v>
      </c>
      <c r="E458" s="299" t="s">
        <v>492</v>
      </c>
      <c r="F458" s="299">
        <v>2.3518718468133701</v>
      </c>
      <c r="G458" s="299" t="s">
        <v>492</v>
      </c>
      <c r="H458" s="299">
        <v>0.36618901378629998</v>
      </c>
      <c r="I458" s="299" t="s">
        <v>492</v>
      </c>
      <c r="J458" s="299">
        <v>3.0595650574289701</v>
      </c>
      <c r="K458" s="299">
        <v>2.2218459027463999</v>
      </c>
      <c r="L458" s="299">
        <v>3851.2231308671667</v>
      </c>
      <c r="M458" s="299">
        <v>0.17191986356898001</v>
      </c>
    </row>
    <row r="459" spans="1:13" x14ac:dyDescent="0.25">
      <c r="A459" s="280" t="s">
        <v>660</v>
      </c>
      <c r="B459" s="296" t="s">
        <v>187</v>
      </c>
      <c r="C459" s="296" t="s">
        <v>187</v>
      </c>
      <c r="D459" s="296" t="s">
        <v>187</v>
      </c>
      <c r="E459" s="299" t="s">
        <v>492</v>
      </c>
      <c r="F459" s="299">
        <v>2.3518718468133701</v>
      </c>
      <c r="G459" s="299" t="s">
        <v>492</v>
      </c>
      <c r="H459" s="299">
        <v>0.36618901378629998</v>
      </c>
      <c r="I459" s="299" t="s">
        <v>492</v>
      </c>
      <c r="J459" s="296" t="s">
        <v>187</v>
      </c>
      <c r="K459" s="296" t="s">
        <v>187</v>
      </c>
      <c r="L459" s="296" t="s">
        <v>187</v>
      </c>
      <c r="M459" s="296" t="s">
        <v>187</v>
      </c>
    </row>
    <row r="460" spans="1:13" x14ac:dyDescent="0.25">
      <c r="A460" s="280" t="s">
        <v>3242</v>
      </c>
      <c r="B460" s="296" t="s">
        <v>187</v>
      </c>
      <c r="C460" s="296" t="s">
        <v>187</v>
      </c>
      <c r="D460" s="296" t="s">
        <v>187</v>
      </c>
      <c r="E460" s="296" t="s">
        <v>187</v>
      </c>
      <c r="F460" s="299" t="s">
        <v>492</v>
      </c>
      <c r="G460" s="299" t="s">
        <v>187</v>
      </c>
      <c r="H460" s="299" t="s">
        <v>519</v>
      </c>
      <c r="I460" s="296" t="s">
        <v>187</v>
      </c>
      <c r="J460" s="296" t="s">
        <v>187</v>
      </c>
      <c r="K460" s="296" t="s">
        <v>187</v>
      </c>
      <c r="L460" s="296" t="s">
        <v>187</v>
      </c>
      <c r="M460" s="296" t="s">
        <v>187</v>
      </c>
    </row>
    <row r="461" spans="1:13" x14ac:dyDescent="0.25">
      <c r="A461" s="280" t="s">
        <v>3243</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x14ac:dyDescent="0.25">
      <c r="A462" s="280" t="s">
        <v>661</v>
      </c>
      <c r="B462" s="299" t="s">
        <v>515</v>
      </c>
      <c r="C462" s="299" t="s">
        <v>515</v>
      </c>
      <c r="D462" s="299" t="s">
        <v>515</v>
      </c>
      <c r="E462" s="299" t="s">
        <v>492</v>
      </c>
      <c r="F462" s="299" t="s">
        <v>492</v>
      </c>
      <c r="G462" s="299" t="s">
        <v>492</v>
      </c>
      <c r="H462" s="299" t="s">
        <v>492</v>
      </c>
      <c r="I462" s="299" t="s">
        <v>492</v>
      </c>
      <c r="J462" s="299">
        <v>3.0595650574289701</v>
      </c>
      <c r="K462" s="299">
        <v>2.2218459027463999</v>
      </c>
      <c r="L462" s="299">
        <v>3851.2231308671667</v>
      </c>
      <c r="M462" s="299">
        <v>0.17191986356898001</v>
      </c>
    </row>
    <row r="463" spans="1:13" x14ac:dyDescent="0.25">
      <c r="A463" s="279" t="s">
        <v>662</v>
      </c>
      <c r="B463" s="299" t="s">
        <v>554</v>
      </c>
      <c r="C463" s="299" t="s">
        <v>492</v>
      </c>
      <c r="D463" s="299">
        <v>0.41291012709129998</v>
      </c>
      <c r="E463" s="299" t="s">
        <v>526</v>
      </c>
      <c r="F463" s="299" t="s">
        <v>526</v>
      </c>
      <c r="G463" s="299" t="s">
        <v>492</v>
      </c>
      <c r="H463" s="299" t="s">
        <v>526</v>
      </c>
      <c r="I463" s="299" t="s">
        <v>526</v>
      </c>
      <c r="J463" s="299">
        <v>453.82441954455231</v>
      </c>
      <c r="K463" s="299">
        <v>613.85632533670321</v>
      </c>
      <c r="L463" s="299">
        <v>1739.7462559347221</v>
      </c>
      <c r="M463" s="299">
        <v>310.00149700742173</v>
      </c>
    </row>
    <row r="465" spans="1:36" x14ac:dyDescent="0.25">
      <c r="A465" s="43" t="s">
        <v>663</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7.25" x14ac:dyDescent="0.25">
      <c r="A467" s="425" t="s">
        <v>664</v>
      </c>
      <c r="B467" s="425"/>
      <c r="C467" s="425"/>
      <c r="D467" s="425"/>
      <c r="E467" s="425"/>
      <c r="F467" s="425"/>
      <c r="G467" s="425"/>
      <c r="H467" s="425"/>
      <c r="I467" s="425"/>
      <c r="J467" s="425"/>
      <c r="K467" s="425"/>
      <c r="L467" s="425"/>
      <c r="M467" s="425"/>
      <c r="N467" s="425"/>
      <c r="O467" s="425"/>
      <c r="P467" s="425"/>
      <c r="Q467" s="425"/>
      <c r="R467" s="203"/>
      <c r="S467" s="203"/>
      <c r="T467" s="203"/>
      <c r="U467" s="203"/>
      <c r="V467" s="203"/>
      <c r="W467" s="203"/>
      <c r="X467" s="203"/>
      <c r="Y467" s="203"/>
      <c r="Z467" s="203"/>
      <c r="AA467" s="203"/>
      <c r="AB467" s="203"/>
      <c r="AC467" s="203"/>
      <c r="AD467" s="203"/>
      <c r="AE467" s="203"/>
      <c r="AF467" s="214"/>
      <c r="AG467" s="203"/>
      <c r="AH467" s="203"/>
      <c r="AI467" s="42" t="s">
        <v>476</v>
      </c>
      <c r="AJ467" s="201"/>
    </row>
    <row r="468" spans="1:36" ht="15.75" x14ac:dyDescent="0.25">
      <c r="A468" s="215" t="s">
        <v>665</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3379</v>
      </c>
      <c r="AJ468" s="201"/>
    </row>
    <row r="469" spans="1:36" x14ac:dyDescent="0.25">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477</v>
      </c>
      <c r="AJ469" s="201"/>
    </row>
    <row r="470" spans="1:36" x14ac:dyDescent="0.2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25">
      <c r="A471" s="419" t="s">
        <v>478</v>
      </c>
      <c r="B471" s="217" t="s">
        <v>666</v>
      </c>
      <c r="C471" s="218" t="s">
        <v>667</v>
      </c>
      <c r="D471" s="218" t="s">
        <v>668</v>
      </c>
      <c r="E471" s="218" t="s">
        <v>669</v>
      </c>
      <c r="F471" s="218" t="s">
        <v>670</v>
      </c>
      <c r="G471" s="218" t="s">
        <v>671</v>
      </c>
      <c r="H471" s="218" t="s">
        <v>672</v>
      </c>
      <c r="I471" s="218" t="s">
        <v>673</v>
      </c>
      <c r="J471" s="218" t="s">
        <v>674</v>
      </c>
      <c r="K471" s="218" t="s">
        <v>675</v>
      </c>
      <c r="L471" s="218" t="s">
        <v>676</v>
      </c>
      <c r="M471" s="218" t="s">
        <v>677</v>
      </c>
      <c r="N471" s="218" t="s">
        <v>678</v>
      </c>
      <c r="O471" s="218" t="s">
        <v>679</v>
      </c>
      <c r="P471" s="218" t="s">
        <v>680</v>
      </c>
      <c r="Q471" s="218" t="s">
        <v>681</v>
      </c>
      <c r="R471" s="218" t="s">
        <v>682</v>
      </c>
      <c r="S471" s="219" t="s">
        <v>683</v>
      </c>
      <c r="T471" s="219" t="s">
        <v>684</v>
      </c>
      <c r="U471" s="220" t="s">
        <v>685</v>
      </c>
      <c r="V471" s="218" t="s">
        <v>686</v>
      </c>
      <c r="W471" s="221" t="s">
        <v>687</v>
      </c>
      <c r="X471" s="221" t="s">
        <v>688</v>
      </c>
      <c r="Y471" s="221" t="s">
        <v>689</v>
      </c>
      <c r="Z471" s="221" t="s">
        <v>690</v>
      </c>
      <c r="AA471" s="221" t="s">
        <v>691</v>
      </c>
      <c r="AB471" s="221" t="s">
        <v>692</v>
      </c>
      <c r="AC471" s="221" t="s">
        <v>693</v>
      </c>
      <c r="AD471" s="222" t="s">
        <v>694</v>
      </c>
      <c r="AE471" s="222" t="s">
        <v>695</v>
      </c>
      <c r="AF471" s="220" t="s">
        <v>696</v>
      </c>
      <c r="AG471" s="218" t="s">
        <v>697</v>
      </c>
      <c r="AH471" s="220" t="s">
        <v>614</v>
      </c>
      <c r="AI471" s="219" t="s">
        <v>615</v>
      </c>
      <c r="AJ471" s="59" t="s">
        <v>698</v>
      </c>
    </row>
    <row r="472" spans="1:36" ht="38.25" thickBot="1" x14ac:dyDescent="0.3">
      <c r="A472" s="420"/>
      <c r="B472" s="421" t="s">
        <v>3112</v>
      </c>
      <c r="C472" s="422"/>
      <c r="D472" s="422"/>
      <c r="E472" s="422"/>
      <c r="F472" s="422"/>
      <c r="G472" s="422"/>
      <c r="H472" s="422"/>
      <c r="I472" s="422"/>
      <c r="J472" s="422"/>
      <c r="K472" s="422"/>
      <c r="L472" s="422"/>
      <c r="M472" s="422"/>
      <c r="N472" s="422"/>
      <c r="O472" s="422"/>
      <c r="P472" s="422"/>
      <c r="Q472" s="422"/>
      <c r="R472" s="423"/>
      <c r="S472" s="240"/>
      <c r="T472" s="240"/>
      <c r="U472" s="412" t="s">
        <v>699</v>
      </c>
      <c r="V472" s="413"/>
      <c r="W472" s="421" t="s">
        <v>3112</v>
      </c>
      <c r="X472" s="422"/>
      <c r="Y472" s="422"/>
      <c r="Z472" s="422"/>
      <c r="AA472" s="422"/>
      <c r="AB472" s="422"/>
      <c r="AC472" s="423"/>
      <c r="AD472" s="240"/>
      <c r="AE472" s="240"/>
      <c r="AF472" s="412" t="s">
        <v>699</v>
      </c>
      <c r="AG472" s="413"/>
      <c r="AH472" s="223" t="s">
        <v>619</v>
      </c>
      <c r="AI472" s="241" t="s">
        <v>3112</v>
      </c>
      <c r="AJ472" s="224" t="s">
        <v>3112</v>
      </c>
    </row>
    <row r="473" spans="1:36" ht="15.75" thickTop="1" x14ac:dyDescent="0.25">
      <c r="A473" s="225" t="s">
        <v>700</v>
      </c>
      <c r="B473" s="299">
        <v>1368.6407622854913</v>
      </c>
      <c r="C473" s="299">
        <v>398.21997774743551</v>
      </c>
      <c r="D473" s="299">
        <v>1.9808273483516601</v>
      </c>
      <c r="E473" s="299" t="s">
        <v>797</v>
      </c>
      <c r="F473" s="299">
        <v>2580.4423400000001</v>
      </c>
      <c r="G473" s="299" t="s">
        <v>517</v>
      </c>
      <c r="H473" s="299">
        <v>56029.164606593971</v>
      </c>
      <c r="I473" s="299" t="s">
        <v>517</v>
      </c>
      <c r="J473" s="299">
        <v>2093.1475999999998</v>
      </c>
      <c r="K473" s="299" t="s">
        <v>517</v>
      </c>
      <c r="L473" s="299" t="s">
        <v>797</v>
      </c>
      <c r="M473" s="299" t="s">
        <v>517</v>
      </c>
      <c r="N473" s="299" t="s">
        <v>517</v>
      </c>
      <c r="O473" s="299" t="s">
        <v>517</v>
      </c>
      <c r="P473" s="299" t="s">
        <v>517</v>
      </c>
      <c r="Q473" s="299">
        <v>117.73</v>
      </c>
      <c r="R473" s="299" t="s">
        <v>517</v>
      </c>
      <c r="S473" s="299" t="s">
        <v>797</v>
      </c>
      <c r="T473" s="299" t="s">
        <v>797</v>
      </c>
      <c r="U473" s="299">
        <v>1.6984600970478201</v>
      </c>
      <c r="V473" s="296" t="s">
        <v>187</v>
      </c>
      <c r="W473" s="299">
        <v>540.06916717032652</v>
      </c>
      <c r="X473" s="299">
        <v>206.85707686944318</v>
      </c>
      <c r="Y473" s="299">
        <v>9.0276703162196608</v>
      </c>
      <c r="Z473" s="299" t="s">
        <v>517</v>
      </c>
      <c r="AA473" s="299">
        <v>11.47912170919709</v>
      </c>
      <c r="AB473" s="299" t="s">
        <v>517</v>
      </c>
      <c r="AC473" s="299" t="s">
        <v>797</v>
      </c>
      <c r="AD473" s="299" t="s">
        <v>517</v>
      </c>
      <c r="AE473" s="299" t="s">
        <v>517</v>
      </c>
      <c r="AF473" s="299">
        <v>3.5894286775586801</v>
      </c>
      <c r="AG473" s="296" t="s">
        <v>187</v>
      </c>
      <c r="AH473" s="299">
        <v>7230.4559117999988</v>
      </c>
      <c r="AI473" s="299">
        <v>517.71056610324001</v>
      </c>
      <c r="AJ473" s="299">
        <v>28.530150025699999</v>
      </c>
    </row>
    <row r="474" spans="1:36" x14ac:dyDescent="0.25">
      <c r="A474" s="225" t="s">
        <v>701</v>
      </c>
      <c r="B474" s="299">
        <v>1354.0760204081632</v>
      </c>
      <c r="C474" s="299" t="s">
        <v>492</v>
      </c>
      <c r="D474" s="299" t="s">
        <v>492</v>
      </c>
      <c r="E474" s="299" t="s">
        <v>492</v>
      </c>
      <c r="F474" s="299" t="s">
        <v>492</v>
      </c>
      <c r="G474" s="299" t="s">
        <v>492</v>
      </c>
      <c r="H474" s="299" t="s">
        <v>492</v>
      </c>
      <c r="I474" s="299" t="s">
        <v>492</v>
      </c>
      <c r="J474" s="299" t="s">
        <v>492</v>
      </c>
      <c r="K474" s="299" t="s">
        <v>492</v>
      </c>
      <c r="L474" s="299" t="s">
        <v>492</v>
      </c>
      <c r="M474" s="299" t="s">
        <v>492</v>
      </c>
      <c r="N474" s="299" t="s">
        <v>492</v>
      </c>
      <c r="O474" s="299" t="s">
        <v>492</v>
      </c>
      <c r="P474" s="299" t="s">
        <v>492</v>
      </c>
      <c r="Q474" s="299" t="s">
        <v>492</v>
      </c>
      <c r="R474" s="299" t="s">
        <v>492</v>
      </c>
      <c r="S474" s="299" t="s">
        <v>492</v>
      </c>
      <c r="T474" s="299" t="s">
        <v>492</v>
      </c>
      <c r="U474" s="299" t="s">
        <v>492</v>
      </c>
      <c r="V474" s="296" t="s">
        <v>187</v>
      </c>
      <c r="W474" s="299" t="s">
        <v>492</v>
      </c>
      <c r="X474" s="299" t="s">
        <v>492</v>
      </c>
      <c r="Y474" s="299" t="s">
        <v>492</v>
      </c>
      <c r="Z474" s="299" t="s">
        <v>492</v>
      </c>
      <c r="AA474" s="299" t="s">
        <v>492</v>
      </c>
      <c r="AB474" s="299" t="s">
        <v>492</v>
      </c>
      <c r="AC474" s="299" t="s">
        <v>492</v>
      </c>
      <c r="AD474" s="299" t="s">
        <v>492</v>
      </c>
      <c r="AE474" s="299" t="s">
        <v>492</v>
      </c>
      <c r="AF474" s="299" t="s">
        <v>492</v>
      </c>
      <c r="AG474" s="296" t="s">
        <v>187</v>
      </c>
      <c r="AH474" s="299" t="s">
        <v>492</v>
      </c>
      <c r="AI474" s="299" t="s">
        <v>492</v>
      </c>
      <c r="AJ474" s="299" t="s">
        <v>492</v>
      </c>
    </row>
    <row r="475" spans="1:36" x14ac:dyDescent="0.25">
      <c r="A475" s="300" t="s">
        <v>702</v>
      </c>
      <c r="B475" s="299">
        <v>1354.0760204081632</v>
      </c>
      <c r="C475" s="299" t="s">
        <v>492</v>
      </c>
      <c r="D475" s="299" t="s">
        <v>492</v>
      </c>
      <c r="E475" s="299" t="s">
        <v>492</v>
      </c>
      <c r="F475" s="299" t="s">
        <v>492</v>
      </c>
      <c r="G475" s="299" t="s">
        <v>492</v>
      </c>
      <c r="H475" s="299" t="s">
        <v>492</v>
      </c>
      <c r="I475" s="299" t="s">
        <v>492</v>
      </c>
      <c r="J475" s="299" t="s">
        <v>492</v>
      </c>
      <c r="K475" s="299" t="s">
        <v>492</v>
      </c>
      <c r="L475" s="299" t="s">
        <v>492</v>
      </c>
      <c r="M475" s="299" t="s">
        <v>492</v>
      </c>
      <c r="N475" s="299" t="s">
        <v>492</v>
      </c>
      <c r="O475" s="299" t="s">
        <v>492</v>
      </c>
      <c r="P475" s="299" t="s">
        <v>492</v>
      </c>
      <c r="Q475" s="299" t="s">
        <v>492</v>
      </c>
      <c r="R475" s="299" t="s">
        <v>492</v>
      </c>
      <c r="S475" s="299" t="s">
        <v>492</v>
      </c>
      <c r="T475" s="299" t="s">
        <v>492</v>
      </c>
      <c r="U475" s="299" t="s">
        <v>492</v>
      </c>
      <c r="V475" s="296" t="s">
        <v>187</v>
      </c>
      <c r="W475" s="299" t="s">
        <v>492</v>
      </c>
      <c r="X475" s="299" t="s">
        <v>492</v>
      </c>
      <c r="Y475" s="299" t="s">
        <v>492</v>
      </c>
      <c r="Z475" s="299" t="s">
        <v>492</v>
      </c>
      <c r="AA475" s="299" t="s">
        <v>492</v>
      </c>
      <c r="AB475" s="299" t="s">
        <v>492</v>
      </c>
      <c r="AC475" s="299" t="s">
        <v>492</v>
      </c>
      <c r="AD475" s="299" t="s">
        <v>492</v>
      </c>
      <c r="AE475" s="299" t="s">
        <v>492</v>
      </c>
      <c r="AF475" s="299" t="s">
        <v>492</v>
      </c>
      <c r="AG475" s="296" t="s">
        <v>187</v>
      </c>
      <c r="AH475" s="299" t="s">
        <v>492</v>
      </c>
      <c r="AI475" s="299" t="s">
        <v>492</v>
      </c>
      <c r="AJ475" s="299" t="s">
        <v>492</v>
      </c>
    </row>
    <row r="476" spans="1:36" x14ac:dyDescent="0.25">
      <c r="A476" s="301" t="s">
        <v>703</v>
      </c>
      <c r="B476" s="299">
        <v>1354.0760204081632</v>
      </c>
      <c r="C476" s="299" t="s">
        <v>492</v>
      </c>
      <c r="D476" s="299" t="s">
        <v>492</v>
      </c>
      <c r="E476" s="299" t="s">
        <v>492</v>
      </c>
      <c r="F476" s="299" t="s">
        <v>492</v>
      </c>
      <c r="G476" s="299" t="s">
        <v>492</v>
      </c>
      <c r="H476" s="299" t="s">
        <v>492</v>
      </c>
      <c r="I476" s="299" t="s">
        <v>492</v>
      </c>
      <c r="J476" s="299" t="s">
        <v>492</v>
      </c>
      <c r="K476" s="299" t="s">
        <v>492</v>
      </c>
      <c r="L476" s="299" t="s">
        <v>492</v>
      </c>
      <c r="M476" s="299" t="s">
        <v>492</v>
      </c>
      <c r="N476" s="299" t="s">
        <v>492</v>
      </c>
      <c r="O476" s="299" t="s">
        <v>492</v>
      </c>
      <c r="P476" s="299" t="s">
        <v>492</v>
      </c>
      <c r="Q476" s="299" t="s">
        <v>492</v>
      </c>
      <c r="R476" s="299" t="s">
        <v>492</v>
      </c>
      <c r="S476" s="299" t="s">
        <v>492</v>
      </c>
      <c r="T476" s="299" t="s">
        <v>492</v>
      </c>
      <c r="U476" s="299" t="s">
        <v>492</v>
      </c>
      <c r="V476" s="296" t="s">
        <v>187</v>
      </c>
      <c r="W476" s="299" t="s">
        <v>492</v>
      </c>
      <c r="X476" s="299" t="s">
        <v>492</v>
      </c>
      <c r="Y476" s="299" t="s">
        <v>492</v>
      </c>
      <c r="Z476" s="299" t="s">
        <v>492</v>
      </c>
      <c r="AA476" s="299" t="s">
        <v>492</v>
      </c>
      <c r="AB476" s="299" t="s">
        <v>492</v>
      </c>
      <c r="AC476" s="299" t="s">
        <v>492</v>
      </c>
      <c r="AD476" s="299" t="s">
        <v>492</v>
      </c>
      <c r="AE476" s="299" t="s">
        <v>492</v>
      </c>
      <c r="AF476" s="299" t="s">
        <v>492</v>
      </c>
      <c r="AG476" s="296" t="s">
        <v>187</v>
      </c>
      <c r="AH476" s="299" t="s">
        <v>492</v>
      </c>
      <c r="AI476" s="299" t="s">
        <v>492</v>
      </c>
      <c r="AJ476" s="299" t="s">
        <v>492</v>
      </c>
    </row>
    <row r="477" spans="1:36" x14ac:dyDescent="0.25">
      <c r="A477" s="301" t="s">
        <v>704</v>
      </c>
      <c r="B477" s="299" t="s">
        <v>492</v>
      </c>
      <c r="C477" s="299" t="s">
        <v>492</v>
      </c>
      <c r="D477" s="299" t="s">
        <v>492</v>
      </c>
      <c r="E477" s="299" t="s">
        <v>492</v>
      </c>
      <c r="F477" s="299" t="s">
        <v>492</v>
      </c>
      <c r="G477" s="299" t="s">
        <v>492</v>
      </c>
      <c r="H477" s="299" t="s">
        <v>492</v>
      </c>
      <c r="I477" s="299" t="s">
        <v>492</v>
      </c>
      <c r="J477" s="299" t="s">
        <v>492</v>
      </c>
      <c r="K477" s="299" t="s">
        <v>492</v>
      </c>
      <c r="L477" s="299" t="s">
        <v>492</v>
      </c>
      <c r="M477" s="299" t="s">
        <v>492</v>
      </c>
      <c r="N477" s="299" t="s">
        <v>492</v>
      </c>
      <c r="O477" s="299" t="s">
        <v>492</v>
      </c>
      <c r="P477" s="299" t="s">
        <v>492</v>
      </c>
      <c r="Q477" s="299" t="s">
        <v>492</v>
      </c>
      <c r="R477" s="299" t="s">
        <v>492</v>
      </c>
      <c r="S477" s="299" t="s">
        <v>492</v>
      </c>
      <c r="T477" s="299" t="s">
        <v>492</v>
      </c>
      <c r="U477" s="299" t="s">
        <v>492</v>
      </c>
      <c r="V477" s="296" t="s">
        <v>187</v>
      </c>
      <c r="W477" s="299" t="s">
        <v>492</v>
      </c>
      <c r="X477" s="299" t="s">
        <v>492</v>
      </c>
      <c r="Y477" s="299" t="s">
        <v>492</v>
      </c>
      <c r="Z477" s="299" t="s">
        <v>492</v>
      </c>
      <c r="AA477" s="299" t="s">
        <v>492</v>
      </c>
      <c r="AB477" s="299" t="s">
        <v>492</v>
      </c>
      <c r="AC477" s="299" t="s">
        <v>492</v>
      </c>
      <c r="AD477" s="299" t="s">
        <v>492</v>
      </c>
      <c r="AE477" s="299" t="s">
        <v>492</v>
      </c>
      <c r="AF477" s="299" t="s">
        <v>492</v>
      </c>
      <c r="AG477" s="296" t="s">
        <v>187</v>
      </c>
      <c r="AH477" s="299" t="s">
        <v>492</v>
      </c>
      <c r="AI477" s="299" t="s">
        <v>492</v>
      </c>
      <c r="AJ477" s="299" t="s">
        <v>492</v>
      </c>
    </row>
    <row r="478" spans="1:36" x14ac:dyDescent="0.25">
      <c r="A478" s="300" t="s">
        <v>705</v>
      </c>
      <c r="B478" s="299" t="s">
        <v>492</v>
      </c>
      <c r="C478" s="299" t="s">
        <v>492</v>
      </c>
      <c r="D478" s="299" t="s">
        <v>492</v>
      </c>
      <c r="E478" s="299" t="s">
        <v>492</v>
      </c>
      <c r="F478" s="299" t="s">
        <v>492</v>
      </c>
      <c r="G478" s="299" t="s">
        <v>492</v>
      </c>
      <c r="H478" s="299" t="s">
        <v>492</v>
      </c>
      <c r="I478" s="299" t="s">
        <v>492</v>
      </c>
      <c r="J478" s="299" t="s">
        <v>492</v>
      </c>
      <c r="K478" s="299" t="s">
        <v>492</v>
      </c>
      <c r="L478" s="299" t="s">
        <v>492</v>
      </c>
      <c r="M478" s="299" t="s">
        <v>492</v>
      </c>
      <c r="N478" s="299" t="s">
        <v>492</v>
      </c>
      <c r="O478" s="299" t="s">
        <v>492</v>
      </c>
      <c r="P478" s="299" t="s">
        <v>492</v>
      </c>
      <c r="Q478" s="299" t="s">
        <v>492</v>
      </c>
      <c r="R478" s="299" t="s">
        <v>492</v>
      </c>
      <c r="S478" s="299" t="s">
        <v>492</v>
      </c>
      <c r="T478" s="299" t="s">
        <v>492</v>
      </c>
      <c r="U478" s="299" t="s">
        <v>492</v>
      </c>
      <c r="V478" s="296" t="s">
        <v>187</v>
      </c>
      <c r="W478" s="299" t="s">
        <v>492</v>
      </c>
      <c r="X478" s="299" t="s">
        <v>492</v>
      </c>
      <c r="Y478" s="299" t="s">
        <v>492</v>
      </c>
      <c r="Z478" s="299" t="s">
        <v>492</v>
      </c>
      <c r="AA478" s="299" t="s">
        <v>492</v>
      </c>
      <c r="AB478" s="299" t="s">
        <v>492</v>
      </c>
      <c r="AC478" s="299" t="s">
        <v>492</v>
      </c>
      <c r="AD478" s="299" t="s">
        <v>492</v>
      </c>
      <c r="AE478" s="299" t="s">
        <v>492</v>
      </c>
      <c r="AF478" s="299" t="s">
        <v>492</v>
      </c>
      <c r="AG478" s="296" t="s">
        <v>187</v>
      </c>
      <c r="AH478" s="299" t="s">
        <v>492</v>
      </c>
      <c r="AI478" s="299" t="s">
        <v>492</v>
      </c>
      <c r="AJ478" s="299" t="s">
        <v>492</v>
      </c>
    </row>
    <row r="479" spans="1:36" x14ac:dyDescent="0.25">
      <c r="A479" s="225" t="s">
        <v>706</v>
      </c>
      <c r="B479" s="299" t="s">
        <v>492</v>
      </c>
      <c r="C479" s="299" t="s">
        <v>492</v>
      </c>
      <c r="D479" s="299" t="s">
        <v>492</v>
      </c>
      <c r="E479" s="299" t="s">
        <v>492</v>
      </c>
      <c r="F479" s="299" t="s">
        <v>492</v>
      </c>
      <c r="G479" s="299" t="s">
        <v>492</v>
      </c>
      <c r="H479" s="299" t="s">
        <v>554</v>
      </c>
      <c r="I479" s="299" t="s">
        <v>492</v>
      </c>
      <c r="J479" s="299" t="s">
        <v>492</v>
      </c>
      <c r="K479" s="299" t="s">
        <v>492</v>
      </c>
      <c r="L479" s="299" t="s">
        <v>492</v>
      </c>
      <c r="M479" s="299" t="s">
        <v>492</v>
      </c>
      <c r="N479" s="299" t="s">
        <v>492</v>
      </c>
      <c r="O479" s="299" t="s">
        <v>492</v>
      </c>
      <c r="P479" s="299" t="s">
        <v>492</v>
      </c>
      <c r="Q479" s="299" t="s">
        <v>492</v>
      </c>
      <c r="R479" s="299" t="s">
        <v>492</v>
      </c>
      <c r="S479" s="299" t="s">
        <v>492</v>
      </c>
      <c r="T479" s="299" t="s">
        <v>492</v>
      </c>
      <c r="U479" s="299" t="s">
        <v>492</v>
      </c>
      <c r="V479" s="296" t="s">
        <v>187</v>
      </c>
      <c r="W479" s="299">
        <v>391.00292248704386</v>
      </c>
      <c r="X479" s="299">
        <v>45.101851511540602</v>
      </c>
      <c r="Y479" s="299" t="s">
        <v>492</v>
      </c>
      <c r="Z479" s="299" t="s">
        <v>492</v>
      </c>
      <c r="AA479" s="299" t="s">
        <v>492</v>
      </c>
      <c r="AB479" s="299" t="s">
        <v>492</v>
      </c>
      <c r="AC479" s="299" t="s">
        <v>492</v>
      </c>
      <c r="AD479" s="299" t="s">
        <v>492</v>
      </c>
      <c r="AE479" s="299" t="s">
        <v>492</v>
      </c>
      <c r="AF479" s="299" t="s">
        <v>492</v>
      </c>
      <c r="AG479" s="296" t="s">
        <v>187</v>
      </c>
      <c r="AH479" s="299" t="s">
        <v>492</v>
      </c>
      <c r="AI479" s="299">
        <v>120.41830440901001</v>
      </c>
      <c r="AJ479" s="299" t="s">
        <v>492</v>
      </c>
    </row>
    <row r="480" spans="1:36" x14ac:dyDescent="0.25">
      <c r="A480" s="300" t="s">
        <v>707</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492</v>
      </c>
      <c r="Z480" s="299" t="s">
        <v>492</v>
      </c>
      <c r="AA480" s="299" t="s">
        <v>492</v>
      </c>
      <c r="AB480" s="299" t="s">
        <v>492</v>
      </c>
      <c r="AC480" s="299" t="s">
        <v>492</v>
      </c>
      <c r="AD480" s="299" t="s">
        <v>492</v>
      </c>
      <c r="AE480" s="299" t="s">
        <v>492</v>
      </c>
      <c r="AF480" s="299" t="s">
        <v>492</v>
      </c>
      <c r="AG480" s="296" t="s">
        <v>187</v>
      </c>
      <c r="AH480" s="296" t="s">
        <v>187</v>
      </c>
      <c r="AI480" s="299" t="s">
        <v>492</v>
      </c>
      <c r="AJ480" s="296" t="s">
        <v>187</v>
      </c>
    </row>
    <row r="481" spans="1:36" x14ac:dyDescent="0.25">
      <c r="A481" s="300" t="s">
        <v>708</v>
      </c>
      <c r="B481" s="299" t="s">
        <v>492</v>
      </c>
      <c r="C481" s="299" t="s">
        <v>492</v>
      </c>
      <c r="D481" s="299" t="s">
        <v>492</v>
      </c>
      <c r="E481" s="299" t="s">
        <v>492</v>
      </c>
      <c r="F481" s="299" t="s">
        <v>492</v>
      </c>
      <c r="G481" s="299" t="s">
        <v>492</v>
      </c>
      <c r="H481" s="299" t="s">
        <v>521</v>
      </c>
      <c r="I481" s="299" t="s">
        <v>492</v>
      </c>
      <c r="J481" s="299" t="s">
        <v>492</v>
      </c>
      <c r="K481" s="299" t="s">
        <v>492</v>
      </c>
      <c r="L481" s="299" t="s">
        <v>492</v>
      </c>
      <c r="M481" s="299" t="s">
        <v>492</v>
      </c>
      <c r="N481" s="299" t="s">
        <v>492</v>
      </c>
      <c r="O481" s="299" t="s">
        <v>492</v>
      </c>
      <c r="P481" s="299" t="s">
        <v>492</v>
      </c>
      <c r="Q481" s="299" t="s">
        <v>492</v>
      </c>
      <c r="R481" s="299" t="s">
        <v>492</v>
      </c>
      <c r="S481" s="299" t="s">
        <v>492</v>
      </c>
      <c r="T481" s="299" t="s">
        <v>492</v>
      </c>
      <c r="U481" s="299" t="s">
        <v>492</v>
      </c>
      <c r="V481" s="296" t="s">
        <v>187</v>
      </c>
      <c r="W481" s="299" t="s">
        <v>492</v>
      </c>
      <c r="X481" s="299" t="s">
        <v>492</v>
      </c>
      <c r="Y481" s="299" t="s">
        <v>492</v>
      </c>
      <c r="Z481" s="299" t="s">
        <v>492</v>
      </c>
      <c r="AA481" s="299" t="s">
        <v>492</v>
      </c>
      <c r="AB481" s="299" t="s">
        <v>492</v>
      </c>
      <c r="AC481" s="299" t="s">
        <v>492</v>
      </c>
      <c r="AD481" s="299" t="s">
        <v>492</v>
      </c>
      <c r="AE481" s="299" t="s">
        <v>492</v>
      </c>
      <c r="AF481" s="299" t="s">
        <v>492</v>
      </c>
      <c r="AG481" s="296" t="s">
        <v>187</v>
      </c>
      <c r="AH481" s="299" t="s">
        <v>492</v>
      </c>
      <c r="AI481" s="299">
        <v>120.41830440900908</v>
      </c>
      <c r="AJ481" s="296" t="s">
        <v>187</v>
      </c>
    </row>
    <row r="482" spans="1:36" x14ac:dyDescent="0.25">
      <c r="A482" s="302" t="s">
        <v>709</v>
      </c>
      <c r="B482" s="299" t="s">
        <v>492</v>
      </c>
      <c r="C482" s="299" t="s">
        <v>492</v>
      </c>
      <c r="D482" s="299" t="s">
        <v>492</v>
      </c>
      <c r="E482" s="299" t="s">
        <v>492</v>
      </c>
      <c r="F482" s="299" t="s">
        <v>492</v>
      </c>
      <c r="G482" s="299" t="s">
        <v>492</v>
      </c>
      <c r="H482" s="299" t="s">
        <v>492</v>
      </c>
      <c r="I482" s="299" t="s">
        <v>492</v>
      </c>
      <c r="J482" s="299" t="s">
        <v>492</v>
      </c>
      <c r="K482" s="299" t="s">
        <v>492</v>
      </c>
      <c r="L482" s="299" t="s">
        <v>492</v>
      </c>
      <c r="M482" s="299" t="s">
        <v>492</v>
      </c>
      <c r="N482" s="299" t="s">
        <v>492</v>
      </c>
      <c r="O482" s="299" t="s">
        <v>492</v>
      </c>
      <c r="P482" s="299" t="s">
        <v>492</v>
      </c>
      <c r="Q482" s="299" t="s">
        <v>492</v>
      </c>
      <c r="R482" s="299" t="s">
        <v>492</v>
      </c>
      <c r="S482" s="299" t="s">
        <v>492</v>
      </c>
      <c r="T482" s="299" t="s">
        <v>492</v>
      </c>
      <c r="U482" s="299" t="s">
        <v>492</v>
      </c>
      <c r="V482" s="296" t="s">
        <v>187</v>
      </c>
      <c r="W482" s="299" t="s">
        <v>492</v>
      </c>
      <c r="X482" s="299" t="s">
        <v>492</v>
      </c>
      <c r="Y482" s="299" t="s">
        <v>492</v>
      </c>
      <c r="Z482" s="299" t="s">
        <v>492</v>
      </c>
      <c r="AA482" s="299" t="s">
        <v>492</v>
      </c>
      <c r="AB482" s="299" t="s">
        <v>492</v>
      </c>
      <c r="AC482" s="299" t="s">
        <v>492</v>
      </c>
      <c r="AD482" s="299" t="s">
        <v>492</v>
      </c>
      <c r="AE482" s="299" t="s">
        <v>492</v>
      </c>
      <c r="AF482" s="299" t="s">
        <v>492</v>
      </c>
      <c r="AG482" s="296" t="s">
        <v>187</v>
      </c>
      <c r="AH482" s="299" t="s">
        <v>492</v>
      </c>
      <c r="AI482" s="299" t="s">
        <v>492</v>
      </c>
      <c r="AJ482" s="299" t="s">
        <v>492</v>
      </c>
    </row>
    <row r="483" spans="1:36" x14ac:dyDescent="0.25">
      <c r="A483" s="303" t="s">
        <v>647</v>
      </c>
      <c r="B483" s="299">
        <v>13.68474187732811</v>
      </c>
      <c r="C483" s="299">
        <v>0.90067774743551998</v>
      </c>
      <c r="D483" s="299">
        <v>1.9808273483516601</v>
      </c>
      <c r="E483" s="299" t="s">
        <v>3109</v>
      </c>
      <c r="F483" s="299" t="s">
        <v>3109</v>
      </c>
      <c r="G483" s="299" t="s">
        <v>591</v>
      </c>
      <c r="H483" s="299">
        <v>9.5065939709600006E-3</v>
      </c>
      <c r="I483" s="299" t="s">
        <v>591</v>
      </c>
      <c r="J483" s="299" t="s">
        <v>3109</v>
      </c>
      <c r="K483" s="299" t="s">
        <v>591</v>
      </c>
      <c r="L483" s="299" t="s">
        <v>3109</v>
      </c>
      <c r="M483" s="299" t="s">
        <v>591</v>
      </c>
      <c r="N483" s="299" t="s">
        <v>591</v>
      </c>
      <c r="O483" s="299" t="s">
        <v>591</v>
      </c>
      <c r="P483" s="299" t="s">
        <v>591</v>
      </c>
      <c r="Q483" s="299" t="s">
        <v>3109</v>
      </c>
      <c r="R483" s="299" t="s">
        <v>591</v>
      </c>
      <c r="S483" s="299" t="s">
        <v>3109</v>
      </c>
      <c r="T483" s="299" t="s">
        <v>3109</v>
      </c>
      <c r="U483" s="299">
        <v>1.6984600970478201</v>
      </c>
      <c r="V483" s="296" t="s">
        <v>187</v>
      </c>
      <c r="W483" s="299">
        <v>146.62879409508059</v>
      </c>
      <c r="X483" s="299">
        <v>161.75522535790259</v>
      </c>
      <c r="Y483" s="299">
        <v>9.0276703162196608</v>
      </c>
      <c r="Z483" s="299" t="s">
        <v>591</v>
      </c>
      <c r="AA483" s="299">
        <v>11.47912170919709</v>
      </c>
      <c r="AB483" s="299" t="s">
        <v>591</v>
      </c>
      <c r="AC483" s="299" t="s">
        <v>3109</v>
      </c>
      <c r="AD483" s="299" t="s">
        <v>591</v>
      </c>
      <c r="AE483" s="299" t="s">
        <v>591</v>
      </c>
      <c r="AF483" s="299">
        <v>3.5894286775586801</v>
      </c>
      <c r="AG483" s="296" t="s">
        <v>187</v>
      </c>
      <c r="AH483" s="299" t="s">
        <v>591</v>
      </c>
      <c r="AI483" s="299">
        <v>31.103247907929191</v>
      </c>
      <c r="AJ483" s="299">
        <v>28.530150025703989</v>
      </c>
    </row>
    <row r="484" spans="1:36" x14ac:dyDescent="0.25">
      <c r="A484" s="300" t="s">
        <v>648</v>
      </c>
      <c r="B484" s="299">
        <v>13.671467518190029</v>
      </c>
      <c r="C484" s="299">
        <v>0.90067774743551998</v>
      </c>
      <c r="D484" s="299">
        <v>1.9808273483516601</v>
      </c>
      <c r="E484" s="299" t="s">
        <v>521</v>
      </c>
      <c r="F484" s="299" t="s">
        <v>521</v>
      </c>
      <c r="G484" s="299" t="s">
        <v>521</v>
      </c>
      <c r="H484" s="299">
        <v>9.5065939709600006E-3</v>
      </c>
      <c r="I484" s="299" t="s">
        <v>521</v>
      </c>
      <c r="J484" s="299" t="s">
        <v>521</v>
      </c>
      <c r="K484" s="299" t="s">
        <v>521</v>
      </c>
      <c r="L484" s="299" t="s">
        <v>521</v>
      </c>
      <c r="M484" s="299" t="s">
        <v>521</v>
      </c>
      <c r="N484" s="299" t="s">
        <v>521</v>
      </c>
      <c r="O484" s="299" t="s">
        <v>521</v>
      </c>
      <c r="P484" s="299" t="s">
        <v>521</v>
      </c>
      <c r="Q484" s="299" t="s">
        <v>521</v>
      </c>
      <c r="R484" s="299" t="s">
        <v>521</v>
      </c>
      <c r="S484" s="299" t="s">
        <v>521</v>
      </c>
      <c r="T484" s="299" t="s">
        <v>521</v>
      </c>
      <c r="U484" s="299" t="s">
        <v>519</v>
      </c>
      <c r="V484" s="296" t="s">
        <v>187</v>
      </c>
      <c r="W484" s="299">
        <v>146.16040121254008</v>
      </c>
      <c r="X484" s="299">
        <v>161.67811829648733</v>
      </c>
      <c r="Y484" s="299">
        <v>8.9719417447910903</v>
      </c>
      <c r="Z484" s="299" t="s">
        <v>521</v>
      </c>
      <c r="AA484" s="299">
        <v>11.42114438969833</v>
      </c>
      <c r="AB484" s="299" t="s">
        <v>521</v>
      </c>
      <c r="AC484" s="299" t="s">
        <v>521</v>
      </c>
      <c r="AD484" s="299" t="s">
        <v>521</v>
      </c>
      <c r="AE484" s="299" t="s">
        <v>521</v>
      </c>
      <c r="AF484" s="299">
        <v>1.1055156889200001E-3</v>
      </c>
      <c r="AG484" s="296" t="s">
        <v>187</v>
      </c>
      <c r="AH484" s="299" t="s">
        <v>519</v>
      </c>
      <c r="AI484" s="299">
        <v>30.668042743204541</v>
      </c>
      <c r="AJ484" s="299">
        <v>28.530150025703989</v>
      </c>
    </row>
    <row r="485" spans="1:36" x14ac:dyDescent="0.25">
      <c r="A485" s="300" t="s">
        <v>649</v>
      </c>
      <c r="B485" s="299" t="s">
        <v>519</v>
      </c>
      <c r="C485" s="299" t="s">
        <v>519</v>
      </c>
      <c r="D485" s="299" t="s">
        <v>519</v>
      </c>
      <c r="E485" s="299" t="s">
        <v>519</v>
      </c>
      <c r="F485" s="299" t="s">
        <v>519</v>
      </c>
      <c r="G485" s="299" t="s">
        <v>519</v>
      </c>
      <c r="H485" s="299" t="s">
        <v>519</v>
      </c>
      <c r="I485" s="299" t="s">
        <v>519</v>
      </c>
      <c r="J485" s="299" t="s">
        <v>519</v>
      </c>
      <c r="K485" s="299" t="s">
        <v>519</v>
      </c>
      <c r="L485" s="299" t="s">
        <v>519</v>
      </c>
      <c r="M485" s="299" t="s">
        <v>519</v>
      </c>
      <c r="N485" s="299" t="s">
        <v>519</v>
      </c>
      <c r="O485" s="299" t="s">
        <v>519</v>
      </c>
      <c r="P485" s="299" t="s">
        <v>519</v>
      </c>
      <c r="Q485" s="299" t="s">
        <v>519</v>
      </c>
      <c r="R485" s="299" t="s">
        <v>519</v>
      </c>
      <c r="S485" s="299" t="s">
        <v>519</v>
      </c>
      <c r="T485" s="299" t="s">
        <v>519</v>
      </c>
      <c r="U485" s="299" t="s">
        <v>519</v>
      </c>
      <c r="V485" s="296" t="s">
        <v>187</v>
      </c>
      <c r="W485" s="299" t="s">
        <v>519</v>
      </c>
      <c r="X485" s="299" t="s">
        <v>519</v>
      </c>
      <c r="Y485" s="299" t="s">
        <v>519</v>
      </c>
      <c r="Z485" s="299" t="s">
        <v>519</v>
      </c>
      <c r="AA485" s="299" t="s">
        <v>519</v>
      </c>
      <c r="AB485" s="299" t="s">
        <v>519</v>
      </c>
      <c r="AC485" s="299" t="s">
        <v>519</v>
      </c>
      <c r="AD485" s="299" t="s">
        <v>519</v>
      </c>
      <c r="AE485" s="299" t="s">
        <v>519</v>
      </c>
      <c r="AF485" s="299" t="s">
        <v>519</v>
      </c>
      <c r="AG485" s="296" t="s">
        <v>187</v>
      </c>
      <c r="AH485" s="299" t="s">
        <v>519</v>
      </c>
      <c r="AI485" s="299" t="s">
        <v>519</v>
      </c>
      <c r="AJ485" s="299" t="s">
        <v>519</v>
      </c>
    </row>
    <row r="486" spans="1:36" x14ac:dyDescent="0.25">
      <c r="A486" s="300" t="s">
        <v>650</v>
      </c>
      <c r="B486" s="299">
        <v>6.9672162809399996E-3</v>
      </c>
      <c r="C486" s="299" t="s">
        <v>519</v>
      </c>
      <c r="D486" s="299" t="s">
        <v>519</v>
      </c>
      <c r="E486" s="299" t="s">
        <v>519</v>
      </c>
      <c r="F486" s="299" t="s">
        <v>519</v>
      </c>
      <c r="G486" s="299" t="s">
        <v>519</v>
      </c>
      <c r="H486" s="299" t="s">
        <v>519</v>
      </c>
      <c r="I486" s="299" t="s">
        <v>519</v>
      </c>
      <c r="J486" s="299" t="s">
        <v>519</v>
      </c>
      <c r="K486" s="299" t="s">
        <v>519</v>
      </c>
      <c r="L486" s="299" t="s">
        <v>519</v>
      </c>
      <c r="M486" s="299" t="s">
        <v>519</v>
      </c>
      <c r="N486" s="299" t="s">
        <v>519</v>
      </c>
      <c r="O486" s="299" t="s">
        <v>519</v>
      </c>
      <c r="P486" s="299" t="s">
        <v>519</v>
      </c>
      <c r="Q486" s="299" t="s">
        <v>519</v>
      </c>
      <c r="R486" s="299" t="s">
        <v>519</v>
      </c>
      <c r="S486" s="299" t="s">
        <v>519</v>
      </c>
      <c r="T486" s="299" t="s">
        <v>519</v>
      </c>
      <c r="U486" s="299" t="s">
        <v>519</v>
      </c>
      <c r="V486" s="296" t="s">
        <v>187</v>
      </c>
      <c r="W486" s="299">
        <v>0.41169288254051001</v>
      </c>
      <c r="X486" s="299">
        <v>5.0035632843830002E-2</v>
      </c>
      <c r="Y486" s="299" t="s">
        <v>519</v>
      </c>
      <c r="Z486" s="299" t="s">
        <v>519</v>
      </c>
      <c r="AA486" s="299">
        <v>3.9874807019000001E-4</v>
      </c>
      <c r="AB486" s="299" t="s">
        <v>519</v>
      </c>
      <c r="AC486" s="299" t="s">
        <v>519</v>
      </c>
      <c r="AD486" s="299" t="s">
        <v>519</v>
      </c>
      <c r="AE486" s="299" t="s">
        <v>519</v>
      </c>
      <c r="AF486" s="299" t="s">
        <v>519</v>
      </c>
      <c r="AG486" s="296" t="s">
        <v>187</v>
      </c>
      <c r="AH486" s="299" t="s">
        <v>519</v>
      </c>
      <c r="AI486" s="299" t="s">
        <v>521</v>
      </c>
      <c r="AJ486" s="299" t="s">
        <v>521</v>
      </c>
    </row>
    <row r="487" spans="1:36" x14ac:dyDescent="0.25">
      <c r="A487" s="300" t="s">
        <v>651</v>
      </c>
      <c r="B487" s="299" t="s">
        <v>494</v>
      </c>
      <c r="C487" s="299" t="s">
        <v>494</v>
      </c>
      <c r="D487" s="299" t="s">
        <v>521</v>
      </c>
      <c r="E487" s="299" t="s">
        <v>494</v>
      </c>
      <c r="F487" s="299" t="s">
        <v>494</v>
      </c>
      <c r="G487" s="299" t="s">
        <v>521</v>
      </c>
      <c r="H487" s="299" t="s">
        <v>494</v>
      </c>
      <c r="I487" s="299" t="s">
        <v>521</v>
      </c>
      <c r="J487" s="299" t="s">
        <v>494</v>
      </c>
      <c r="K487" s="299" t="s">
        <v>521</v>
      </c>
      <c r="L487" s="299" t="s">
        <v>494</v>
      </c>
      <c r="M487" s="299" t="s">
        <v>521</v>
      </c>
      <c r="N487" s="299" t="s">
        <v>521</v>
      </c>
      <c r="O487" s="299" t="s">
        <v>521</v>
      </c>
      <c r="P487" s="299" t="s">
        <v>521</v>
      </c>
      <c r="Q487" s="299" t="s">
        <v>494</v>
      </c>
      <c r="R487" s="299" t="s">
        <v>521</v>
      </c>
      <c r="S487" s="299" t="s">
        <v>494</v>
      </c>
      <c r="T487" s="299" t="s">
        <v>494</v>
      </c>
      <c r="U487" s="299">
        <v>1.6984600970478201</v>
      </c>
      <c r="V487" s="296" t="s">
        <v>187</v>
      </c>
      <c r="W487" s="299" t="s">
        <v>494</v>
      </c>
      <c r="X487" s="299" t="s">
        <v>494</v>
      </c>
      <c r="Y487" s="299" t="s">
        <v>521</v>
      </c>
      <c r="Z487" s="299" t="s">
        <v>521</v>
      </c>
      <c r="AA487" s="299" t="s">
        <v>521</v>
      </c>
      <c r="AB487" s="299" t="s">
        <v>521</v>
      </c>
      <c r="AC487" s="299" t="s">
        <v>494</v>
      </c>
      <c r="AD487" s="299" t="s">
        <v>521</v>
      </c>
      <c r="AE487" s="299" t="s">
        <v>521</v>
      </c>
      <c r="AF487" s="299">
        <v>3.5883231618697602</v>
      </c>
      <c r="AG487" s="296" t="s">
        <v>187</v>
      </c>
      <c r="AH487" s="299" t="s">
        <v>521</v>
      </c>
      <c r="AI487" s="299">
        <v>0.34476945043893997</v>
      </c>
      <c r="AJ487" s="299" t="s">
        <v>521</v>
      </c>
    </row>
    <row r="488" spans="1:36" x14ac:dyDescent="0.25">
      <c r="A488" s="300" t="s">
        <v>3380</v>
      </c>
      <c r="B488" s="299">
        <v>6.3071428571400004E-3</v>
      </c>
      <c r="C488" s="299" t="s">
        <v>519</v>
      </c>
      <c r="D488" s="299" t="s">
        <v>519</v>
      </c>
      <c r="E488" s="299" t="s">
        <v>519</v>
      </c>
      <c r="F488" s="299" t="s">
        <v>519</v>
      </c>
      <c r="G488" s="299" t="s">
        <v>519</v>
      </c>
      <c r="H488" s="299" t="s">
        <v>519</v>
      </c>
      <c r="I488" s="299" t="s">
        <v>519</v>
      </c>
      <c r="J488" s="299" t="s">
        <v>519</v>
      </c>
      <c r="K488" s="299" t="s">
        <v>519</v>
      </c>
      <c r="L488" s="299" t="s">
        <v>519</v>
      </c>
      <c r="M488" s="299" t="s">
        <v>519</v>
      </c>
      <c r="N488" s="299" t="s">
        <v>519</v>
      </c>
      <c r="O488" s="299" t="s">
        <v>519</v>
      </c>
      <c r="P488" s="299" t="s">
        <v>519</v>
      </c>
      <c r="Q488" s="299" t="s">
        <v>519</v>
      </c>
      <c r="R488" s="299" t="s">
        <v>519</v>
      </c>
      <c r="S488" s="299" t="s">
        <v>519</v>
      </c>
      <c r="T488" s="299" t="s">
        <v>519</v>
      </c>
      <c r="U488" s="299" t="s">
        <v>519</v>
      </c>
      <c r="V488" s="296" t="s">
        <v>187</v>
      </c>
      <c r="W488" s="299">
        <v>5.67E-2</v>
      </c>
      <c r="X488" s="299">
        <v>2.7071428571429999E-2</v>
      </c>
      <c r="Y488" s="299">
        <v>5.5728571428570003E-2</v>
      </c>
      <c r="Z488" s="299" t="s">
        <v>519</v>
      </c>
      <c r="AA488" s="299">
        <v>5.7578571428570001E-2</v>
      </c>
      <c r="AB488" s="299" t="s">
        <v>519</v>
      </c>
      <c r="AC488" s="299" t="s">
        <v>519</v>
      </c>
      <c r="AD488" s="299" t="s">
        <v>519</v>
      </c>
      <c r="AE488" s="299" t="s">
        <v>519</v>
      </c>
      <c r="AF488" s="299" t="s">
        <v>519</v>
      </c>
      <c r="AG488" s="296" t="s">
        <v>187</v>
      </c>
      <c r="AH488" s="299" t="s">
        <v>519</v>
      </c>
      <c r="AI488" s="299">
        <v>9.0435714285709998E-2</v>
      </c>
      <c r="AJ488" s="299" t="s">
        <v>521</v>
      </c>
    </row>
    <row r="489" spans="1:36" x14ac:dyDescent="0.25">
      <c r="A489" s="283" t="s">
        <v>652</v>
      </c>
      <c r="B489" s="299">
        <v>0.88</v>
      </c>
      <c r="C489" s="299">
        <v>397.31929999999994</v>
      </c>
      <c r="D489" s="299" t="s">
        <v>492</v>
      </c>
      <c r="E489" s="299" t="s">
        <v>492</v>
      </c>
      <c r="F489" s="299">
        <v>2580.4423400000001</v>
      </c>
      <c r="G489" s="299" t="s">
        <v>492</v>
      </c>
      <c r="H489" s="299">
        <v>56029.155100000004</v>
      </c>
      <c r="I489" s="299" t="s">
        <v>492</v>
      </c>
      <c r="J489" s="299">
        <v>2093.1475999999998</v>
      </c>
      <c r="K489" s="299" t="s">
        <v>492</v>
      </c>
      <c r="L489" s="299" t="s">
        <v>492</v>
      </c>
      <c r="M489" s="299" t="s">
        <v>492</v>
      </c>
      <c r="N489" s="299" t="s">
        <v>492</v>
      </c>
      <c r="O489" s="299" t="s">
        <v>492</v>
      </c>
      <c r="P489" s="299" t="s">
        <v>492</v>
      </c>
      <c r="Q489" s="299">
        <v>117.73</v>
      </c>
      <c r="R489" s="299" t="s">
        <v>492</v>
      </c>
      <c r="S489" s="299" t="s">
        <v>492</v>
      </c>
      <c r="T489" s="299" t="s">
        <v>492</v>
      </c>
      <c r="U489" s="299" t="s">
        <v>492</v>
      </c>
      <c r="V489" s="296" t="s">
        <v>187</v>
      </c>
      <c r="W489" s="299">
        <v>2.1192000000000002</v>
      </c>
      <c r="X489" s="299" t="s">
        <v>492</v>
      </c>
      <c r="Y489" s="299" t="s">
        <v>492</v>
      </c>
      <c r="Z489" s="299" t="s">
        <v>492</v>
      </c>
      <c r="AA489" s="299" t="s">
        <v>492</v>
      </c>
      <c r="AB489" s="299" t="s">
        <v>492</v>
      </c>
      <c r="AC489" s="299" t="s">
        <v>492</v>
      </c>
      <c r="AD489" s="299" t="s">
        <v>492</v>
      </c>
      <c r="AE489" s="299" t="s">
        <v>492</v>
      </c>
      <c r="AF489" s="299" t="s">
        <v>492</v>
      </c>
      <c r="AG489" s="296" t="s">
        <v>187</v>
      </c>
      <c r="AH489" s="299">
        <v>7230.4559117999988</v>
      </c>
      <c r="AI489" s="299" t="s">
        <v>492</v>
      </c>
      <c r="AJ489" s="299" t="s">
        <v>492</v>
      </c>
    </row>
    <row r="490" spans="1:36" x14ac:dyDescent="0.25">
      <c r="A490" s="300" t="s">
        <v>653</v>
      </c>
      <c r="B490" s="299" t="s">
        <v>492</v>
      </c>
      <c r="C490" s="299">
        <v>397.31929999999994</v>
      </c>
      <c r="D490" s="299" t="s">
        <v>492</v>
      </c>
      <c r="E490" s="299" t="s">
        <v>492</v>
      </c>
      <c r="F490" s="299">
        <v>2549.6623400000003</v>
      </c>
      <c r="G490" s="299" t="s">
        <v>492</v>
      </c>
      <c r="H490" s="299">
        <v>49042.255100000002</v>
      </c>
      <c r="I490" s="299" t="s">
        <v>492</v>
      </c>
      <c r="J490" s="299">
        <v>2093.1475999999998</v>
      </c>
      <c r="K490" s="299" t="s">
        <v>492</v>
      </c>
      <c r="L490" s="299" t="s">
        <v>492</v>
      </c>
      <c r="M490" s="299" t="s">
        <v>492</v>
      </c>
      <c r="N490" s="299" t="s">
        <v>492</v>
      </c>
      <c r="O490" s="299" t="s">
        <v>492</v>
      </c>
      <c r="P490" s="299" t="s">
        <v>492</v>
      </c>
      <c r="Q490" s="299">
        <v>99.33</v>
      </c>
      <c r="R490" s="299" t="s">
        <v>492</v>
      </c>
      <c r="S490" s="299" t="s">
        <v>492</v>
      </c>
      <c r="T490" s="299" t="s">
        <v>492</v>
      </c>
      <c r="U490" s="299" t="s">
        <v>492</v>
      </c>
      <c r="V490" s="296" t="s">
        <v>187</v>
      </c>
      <c r="W490" s="299" t="s">
        <v>492</v>
      </c>
      <c r="X490" s="299" t="s">
        <v>492</v>
      </c>
      <c r="Y490" s="299" t="s">
        <v>492</v>
      </c>
      <c r="Z490" s="299" t="s">
        <v>492</v>
      </c>
      <c r="AA490" s="299" t="s">
        <v>492</v>
      </c>
      <c r="AB490" s="299" t="s">
        <v>492</v>
      </c>
      <c r="AC490" s="299" t="s">
        <v>492</v>
      </c>
      <c r="AD490" s="299" t="s">
        <v>492</v>
      </c>
      <c r="AE490" s="299" t="s">
        <v>492</v>
      </c>
      <c r="AF490" s="299" t="s">
        <v>492</v>
      </c>
      <c r="AG490" s="296" t="s">
        <v>187</v>
      </c>
      <c r="AH490" s="299" t="s">
        <v>3110</v>
      </c>
      <c r="AI490" s="299" t="s">
        <v>492</v>
      </c>
      <c r="AJ490" s="299" t="s">
        <v>492</v>
      </c>
    </row>
    <row r="491" spans="1:36" x14ac:dyDescent="0.25">
      <c r="A491" s="300" t="s">
        <v>654</v>
      </c>
      <c r="B491" s="299" t="s">
        <v>492</v>
      </c>
      <c r="C491" s="299" t="s">
        <v>492</v>
      </c>
      <c r="D491" s="299" t="s">
        <v>492</v>
      </c>
      <c r="E491" s="299" t="s">
        <v>492</v>
      </c>
      <c r="F491" s="299" t="s">
        <v>492</v>
      </c>
      <c r="G491" s="299" t="s">
        <v>492</v>
      </c>
      <c r="H491" s="299">
        <v>1019.4</v>
      </c>
      <c r="I491" s="299" t="s">
        <v>492</v>
      </c>
      <c r="J491" s="299" t="s">
        <v>492</v>
      </c>
      <c r="K491" s="299" t="s">
        <v>492</v>
      </c>
      <c r="L491" s="299" t="s">
        <v>492</v>
      </c>
      <c r="M491" s="299" t="s">
        <v>492</v>
      </c>
      <c r="N491" s="299" t="s">
        <v>492</v>
      </c>
      <c r="O491" s="299" t="s">
        <v>492</v>
      </c>
      <c r="P491" s="299" t="s">
        <v>492</v>
      </c>
      <c r="Q491" s="299" t="s">
        <v>492</v>
      </c>
      <c r="R491" s="299" t="s">
        <v>492</v>
      </c>
      <c r="S491" s="299" t="s">
        <v>492</v>
      </c>
      <c r="T491" s="299" t="s">
        <v>492</v>
      </c>
      <c r="U491" s="299" t="s">
        <v>492</v>
      </c>
      <c r="V491" s="296" t="s">
        <v>187</v>
      </c>
      <c r="W491" s="299" t="s">
        <v>492</v>
      </c>
      <c r="X491" s="299" t="s">
        <v>492</v>
      </c>
      <c r="Y491" s="299" t="s">
        <v>492</v>
      </c>
      <c r="Z491" s="299" t="s">
        <v>492</v>
      </c>
      <c r="AA491" s="299" t="s">
        <v>492</v>
      </c>
      <c r="AB491" s="299" t="s">
        <v>492</v>
      </c>
      <c r="AC491" s="299" t="s">
        <v>492</v>
      </c>
      <c r="AD491" s="299" t="s">
        <v>492</v>
      </c>
      <c r="AE491" s="299" t="s">
        <v>492</v>
      </c>
      <c r="AF491" s="299" t="s">
        <v>492</v>
      </c>
      <c r="AG491" s="296" t="s">
        <v>187</v>
      </c>
      <c r="AH491" s="299" t="s">
        <v>494</v>
      </c>
      <c r="AI491" s="299" t="s">
        <v>492</v>
      </c>
      <c r="AJ491" s="299" t="s">
        <v>492</v>
      </c>
    </row>
    <row r="492" spans="1:36" x14ac:dyDescent="0.25">
      <c r="A492" s="300" t="s">
        <v>655</v>
      </c>
      <c r="B492" s="299">
        <v>0.88</v>
      </c>
      <c r="C492" s="299" t="s">
        <v>492</v>
      </c>
      <c r="D492" s="299" t="s">
        <v>492</v>
      </c>
      <c r="E492" s="299" t="s">
        <v>492</v>
      </c>
      <c r="F492" s="299">
        <v>30.78</v>
      </c>
      <c r="G492" s="299" t="s">
        <v>492</v>
      </c>
      <c r="H492" s="299" t="s">
        <v>492</v>
      </c>
      <c r="I492" s="299" t="s">
        <v>492</v>
      </c>
      <c r="J492" s="299" t="s">
        <v>492</v>
      </c>
      <c r="K492" s="299" t="s">
        <v>492</v>
      </c>
      <c r="L492" s="299" t="s">
        <v>492</v>
      </c>
      <c r="M492" s="299" t="s">
        <v>492</v>
      </c>
      <c r="N492" s="299" t="s">
        <v>492</v>
      </c>
      <c r="O492" s="299" t="s">
        <v>492</v>
      </c>
      <c r="P492" s="299" t="s">
        <v>492</v>
      </c>
      <c r="Q492" s="299">
        <v>18.399999999999999</v>
      </c>
      <c r="R492" s="299" t="s">
        <v>492</v>
      </c>
      <c r="S492" s="299" t="s">
        <v>492</v>
      </c>
      <c r="T492" s="299" t="s">
        <v>492</v>
      </c>
      <c r="U492" s="299" t="s">
        <v>492</v>
      </c>
      <c r="V492" s="296" t="s">
        <v>187</v>
      </c>
      <c r="W492" s="299">
        <v>2.1192000000000002</v>
      </c>
      <c r="X492" s="299" t="s">
        <v>492</v>
      </c>
      <c r="Y492" s="299" t="s">
        <v>492</v>
      </c>
      <c r="Z492" s="299" t="s">
        <v>492</v>
      </c>
      <c r="AA492" s="299" t="s">
        <v>492</v>
      </c>
      <c r="AB492" s="299" t="s">
        <v>492</v>
      </c>
      <c r="AC492" s="299" t="s">
        <v>492</v>
      </c>
      <c r="AD492" s="299" t="s">
        <v>492</v>
      </c>
      <c r="AE492" s="299" t="s">
        <v>492</v>
      </c>
      <c r="AF492" s="299" t="s">
        <v>492</v>
      </c>
      <c r="AG492" s="296" t="s">
        <v>187</v>
      </c>
      <c r="AH492" s="299" t="s">
        <v>494</v>
      </c>
      <c r="AI492" s="299" t="s">
        <v>492</v>
      </c>
      <c r="AJ492" s="299" t="s">
        <v>492</v>
      </c>
    </row>
    <row r="493" spans="1:36" x14ac:dyDescent="0.25">
      <c r="A493" s="300" t="s">
        <v>656</v>
      </c>
      <c r="B493" s="299" t="s">
        <v>492</v>
      </c>
      <c r="C493" s="299" t="s">
        <v>492</v>
      </c>
      <c r="D493" s="299" t="s">
        <v>492</v>
      </c>
      <c r="E493" s="299" t="s">
        <v>492</v>
      </c>
      <c r="F493" s="299" t="s">
        <v>492</v>
      </c>
      <c r="G493" s="299" t="s">
        <v>492</v>
      </c>
      <c r="H493" s="299">
        <v>5967.5</v>
      </c>
      <c r="I493" s="299" t="s">
        <v>492</v>
      </c>
      <c r="J493" s="299" t="s">
        <v>492</v>
      </c>
      <c r="K493" s="299" t="s">
        <v>492</v>
      </c>
      <c r="L493" s="299" t="s">
        <v>492</v>
      </c>
      <c r="M493" s="299" t="s">
        <v>492</v>
      </c>
      <c r="N493" s="299" t="s">
        <v>492</v>
      </c>
      <c r="O493" s="299" t="s">
        <v>492</v>
      </c>
      <c r="P493" s="299" t="s">
        <v>492</v>
      </c>
      <c r="Q493" s="299" t="s">
        <v>492</v>
      </c>
      <c r="R493" s="299" t="s">
        <v>492</v>
      </c>
      <c r="S493" s="299" t="s">
        <v>492</v>
      </c>
      <c r="T493" s="299" t="s">
        <v>492</v>
      </c>
      <c r="U493" s="299" t="s">
        <v>492</v>
      </c>
      <c r="V493" s="296" t="s">
        <v>187</v>
      </c>
      <c r="W493" s="299" t="s">
        <v>492</v>
      </c>
      <c r="X493" s="299" t="s">
        <v>492</v>
      </c>
      <c r="Y493" s="299" t="s">
        <v>492</v>
      </c>
      <c r="Z493" s="299" t="s">
        <v>492</v>
      </c>
      <c r="AA493" s="299" t="s">
        <v>492</v>
      </c>
      <c r="AB493" s="299" t="s">
        <v>492</v>
      </c>
      <c r="AC493" s="299" t="s">
        <v>492</v>
      </c>
      <c r="AD493" s="299" t="s">
        <v>492</v>
      </c>
      <c r="AE493" s="299" t="s">
        <v>492</v>
      </c>
      <c r="AF493" s="299" t="s">
        <v>492</v>
      </c>
      <c r="AG493" s="296" t="s">
        <v>187</v>
      </c>
      <c r="AH493" s="299" t="s">
        <v>566</v>
      </c>
      <c r="AI493" s="299" t="s">
        <v>492</v>
      </c>
      <c r="AJ493" s="299" t="s">
        <v>492</v>
      </c>
    </row>
    <row r="494" spans="1:36" x14ac:dyDescent="0.25">
      <c r="A494" s="300" t="s">
        <v>657</v>
      </c>
      <c r="B494" s="299" t="s">
        <v>492</v>
      </c>
      <c r="C494" s="299" t="s">
        <v>492</v>
      </c>
      <c r="D494" s="299" t="s">
        <v>492</v>
      </c>
      <c r="E494" s="299" t="s">
        <v>492</v>
      </c>
      <c r="F494" s="299" t="s">
        <v>492</v>
      </c>
      <c r="G494" s="299" t="s">
        <v>492</v>
      </c>
      <c r="H494" s="299" t="s">
        <v>492</v>
      </c>
      <c r="I494" s="299" t="s">
        <v>492</v>
      </c>
      <c r="J494" s="299" t="s">
        <v>492</v>
      </c>
      <c r="K494" s="299" t="s">
        <v>492</v>
      </c>
      <c r="L494" s="299" t="s">
        <v>492</v>
      </c>
      <c r="M494" s="299" t="s">
        <v>492</v>
      </c>
      <c r="N494" s="299" t="s">
        <v>492</v>
      </c>
      <c r="O494" s="299" t="s">
        <v>492</v>
      </c>
      <c r="P494" s="299" t="s">
        <v>492</v>
      </c>
      <c r="Q494" s="299" t="s">
        <v>492</v>
      </c>
      <c r="R494" s="299" t="s">
        <v>492</v>
      </c>
      <c r="S494" s="299" t="s">
        <v>492</v>
      </c>
      <c r="T494" s="299" t="s">
        <v>492</v>
      </c>
      <c r="U494" s="299" t="s">
        <v>492</v>
      </c>
      <c r="V494" s="296" t="s">
        <v>187</v>
      </c>
      <c r="W494" s="299" t="s">
        <v>492</v>
      </c>
      <c r="X494" s="299" t="s">
        <v>492</v>
      </c>
      <c r="Y494" s="299" t="s">
        <v>492</v>
      </c>
      <c r="Z494" s="299" t="s">
        <v>492</v>
      </c>
      <c r="AA494" s="299" t="s">
        <v>492</v>
      </c>
      <c r="AB494" s="299" t="s">
        <v>492</v>
      </c>
      <c r="AC494" s="299" t="s">
        <v>492</v>
      </c>
      <c r="AD494" s="299" t="s">
        <v>492</v>
      </c>
      <c r="AE494" s="299" t="s">
        <v>492</v>
      </c>
      <c r="AF494" s="299" t="s">
        <v>492</v>
      </c>
      <c r="AG494" s="296" t="s">
        <v>187</v>
      </c>
      <c r="AH494" s="299" t="s">
        <v>494</v>
      </c>
      <c r="AI494" s="299" t="s">
        <v>492</v>
      </c>
      <c r="AJ494" s="299" t="s">
        <v>492</v>
      </c>
    </row>
    <row r="495" spans="1:36" x14ac:dyDescent="0.25">
      <c r="A495" s="302" t="s">
        <v>658</v>
      </c>
      <c r="B495" s="299" t="s">
        <v>492</v>
      </c>
      <c r="C495" s="299" t="s">
        <v>492</v>
      </c>
      <c r="D495" s="299" t="s">
        <v>492</v>
      </c>
      <c r="E495" s="299" t="s">
        <v>492</v>
      </c>
      <c r="F495" s="299" t="s">
        <v>492</v>
      </c>
      <c r="G495" s="299" t="s">
        <v>492</v>
      </c>
      <c r="H495" s="299" t="s">
        <v>492</v>
      </c>
      <c r="I495" s="299" t="s">
        <v>492</v>
      </c>
      <c r="J495" s="299" t="s">
        <v>492</v>
      </c>
      <c r="K495" s="299" t="s">
        <v>492</v>
      </c>
      <c r="L495" s="299" t="s">
        <v>492</v>
      </c>
      <c r="M495" s="299" t="s">
        <v>492</v>
      </c>
      <c r="N495" s="299" t="s">
        <v>492</v>
      </c>
      <c r="O495" s="299" t="s">
        <v>492</v>
      </c>
      <c r="P495" s="299" t="s">
        <v>492</v>
      </c>
      <c r="Q495" s="299" t="s">
        <v>492</v>
      </c>
      <c r="R495" s="299" t="s">
        <v>492</v>
      </c>
      <c r="S495" s="299" t="s">
        <v>492</v>
      </c>
      <c r="T495" s="299" t="s">
        <v>492</v>
      </c>
      <c r="U495" s="299" t="s">
        <v>492</v>
      </c>
      <c r="V495" s="296" t="s">
        <v>187</v>
      </c>
      <c r="W495" s="299" t="s">
        <v>492</v>
      </c>
      <c r="X495" s="299" t="s">
        <v>492</v>
      </c>
      <c r="Y495" s="299" t="s">
        <v>492</v>
      </c>
      <c r="Z495" s="299" t="s">
        <v>492</v>
      </c>
      <c r="AA495" s="299" t="s">
        <v>492</v>
      </c>
      <c r="AB495" s="299" t="s">
        <v>492</v>
      </c>
      <c r="AC495" s="299" t="s">
        <v>492</v>
      </c>
      <c r="AD495" s="299" t="s">
        <v>492</v>
      </c>
      <c r="AE495" s="299" t="s">
        <v>492</v>
      </c>
      <c r="AF495" s="299" t="s">
        <v>492</v>
      </c>
      <c r="AG495" s="296" t="s">
        <v>187</v>
      </c>
      <c r="AH495" s="299">
        <v>7230.4559117999988</v>
      </c>
      <c r="AI495" s="299" t="s">
        <v>492</v>
      </c>
      <c r="AJ495" s="299" t="s">
        <v>492</v>
      </c>
    </row>
    <row r="496" spans="1:36" x14ac:dyDescent="0.25">
      <c r="A496" s="304" t="s">
        <v>659</v>
      </c>
      <c r="B496" s="299" t="s">
        <v>492</v>
      </c>
      <c r="C496" s="299" t="s">
        <v>492</v>
      </c>
      <c r="D496" s="299" t="s">
        <v>492</v>
      </c>
      <c r="E496" s="299" t="s">
        <v>492</v>
      </c>
      <c r="F496" s="299" t="s">
        <v>492</v>
      </c>
      <c r="G496" s="299" t="s">
        <v>492</v>
      </c>
      <c r="H496" s="299" t="s">
        <v>492</v>
      </c>
      <c r="I496" s="299" t="s">
        <v>492</v>
      </c>
      <c r="J496" s="299" t="s">
        <v>492</v>
      </c>
      <c r="K496" s="299" t="s">
        <v>492</v>
      </c>
      <c r="L496" s="299" t="s">
        <v>492</v>
      </c>
      <c r="M496" s="299" t="s">
        <v>492</v>
      </c>
      <c r="N496" s="299" t="s">
        <v>492</v>
      </c>
      <c r="O496" s="299" t="s">
        <v>492</v>
      </c>
      <c r="P496" s="299" t="s">
        <v>492</v>
      </c>
      <c r="Q496" s="299" t="s">
        <v>492</v>
      </c>
      <c r="R496" s="299" t="s">
        <v>492</v>
      </c>
      <c r="S496" s="299" t="s">
        <v>492</v>
      </c>
      <c r="T496" s="299" t="s">
        <v>492</v>
      </c>
      <c r="U496" s="299" t="s">
        <v>492</v>
      </c>
      <c r="V496" s="296" t="s">
        <v>187</v>
      </c>
      <c r="W496" s="299">
        <v>0.31825058820208002</v>
      </c>
      <c r="X496" s="299" t="s">
        <v>492</v>
      </c>
      <c r="Y496" s="299" t="s">
        <v>492</v>
      </c>
      <c r="Z496" s="299" t="s">
        <v>492</v>
      </c>
      <c r="AA496" s="299" t="s">
        <v>492</v>
      </c>
      <c r="AB496" s="299" t="s">
        <v>492</v>
      </c>
      <c r="AC496" s="299" t="s">
        <v>492</v>
      </c>
      <c r="AD496" s="299" t="s">
        <v>492</v>
      </c>
      <c r="AE496" s="299" t="s">
        <v>492</v>
      </c>
      <c r="AF496" s="299" t="s">
        <v>492</v>
      </c>
      <c r="AG496" s="296" t="s">
        <v>187</v>
      </c>
      <c r="AH496" s="299" t="s">
        <v>492</v>
      </c>
      <c r="AI496" s="299">
        <v>366.18901378629999</v>
      </c>
      <c r="AJ496" s="299" t="s">
        <v>492</v>
      </c>
    </row>
    <row r="497" spans="1:36" x14ac:dyDescent="0.25">
      <c r="A497" s="300" t="s">
        <v>660</v>
      </c>
      <c r="B497" s="299" t="s">
        <v>492</v>
      </c>
      <c r="C497" s="299" t="s">
        <v>492</v>
      </c>
      <c r="D497" s="299" t="s">
        <v>492</v>
      </c>
      <c r="E497" s="299" t="s">
        <v>492</v>
      </c>
      <c r="F497" s="299" t="s">
        <v>492</v>
      </c>
      <c r="G497" s="299" t="s">
        <v>492</v>
      </c>
      <c r="H497" s="299" t="s">
        <v>492</v>
      </c>
      <c r="I497" s="299" t="s">
        <v>492</v>
      </c>
      <c r="J497" s="299" t="s">
        <v>492</v>
      </c>
      <c r="K497" s="299" t="s">
        <v>492</v>
      </c>
      <c r="L497" s="299" t="s">
        <v>492</v>
      </c>
      <c r="M497" s="299" t="s">
        <v>492</v>
      </c>
      <c r="N497" s="299" t="s">
        <v>492</v>
      </c>
      <c r="O497" s="299" t="s">
        <v>492</v>
      </c>
      <c r="P497" s="299" t="s">
        <v>492</v>
      </c>
      <c r="Q497" s="299" t="s">
        <v>492</v>
      </c>
      <c r="R497" s="299" t="s">
        <v>492</v>
      </c>
      <c r="S497" s="299" t="s">
        <v>492</v>
      </c>
      <c r="T497" s="299" t="s">
        <v>492</v>
      </c>
      <c r="U497" s="299" t="s">
        <v>492</v>
      </c>
      <c r="V497" s="296" t="s">
        <v>187</v>
      </c>
      <c r="W497" s="299">
        <v>0.31825058820208002</v>
      </c>
      <c r="X497" s="299" t="s">
        <v>492</v>
      </c>
      <c r="Y497" s="299" t="s">
        <v>492</v>
      </c>
      <c r="Z497" s="299" t="s">
        <v>492</v>
      </c>
      <c r="AA497" s="299" t="s">
        <v>492</v>
      </c>
      <c r="AB497" s="299" t="s">
        <v>492</v>
      </c>
      <c r="AC497" s="299" t="s">
        <v>492</v>
      </c>
      <c r="AD497" s="299" t="s">
        <v>492</v>
      </c>
      <c r="AE497" s="299" t="s">
        <v>492</v>
      </c>
      <c r="AF497" s="299" t="s">
        <v>492</v>
      </c>
      <c r="AG497" s="296" t="s">
        <v>187</v>
      </c>
      <c r="AH497" s="299" t="s">
        <v>492</v>
      </c>
      <c r="AI497" s="299">
        <v>366.18901378630005</v>
      </c>
      <c r="AJ497" s="299" t="s">
        <v>492</v>
      </c>
    </row>
    <row r="498" spans="1:36" x14ac:dyDescent="0.25">
      <c r="A498" s="300" t="s">
        <v>3381</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492</v>
      </c>
      <c r="X498" s="299" t="s">
        <v>492</v>
      </c>
      <c r="Y498" s="299" t="s">
        <v>492</v>
      </c>
      <c r="Z498" s="299" t="s">
        <v>492</v>
      </c>
      <c r="AA498" s="299" t="s">
        <v>492</v>
      </c>
      <c r="AB498" s="299" t="s">
        <v>492</v>
      </c>
      <c r="AC498" s="299" t="s">
        <v>492</v>
      </c>
      <c r="AD498" s="299" t="s">
        <v>492</v>
      </c>
      <c r="AE498" s="299" t="s">
        <v>492</v>
      </c>
      <c r="AF498" s="299" t="s">
        <v>492</v>
      </c>
      <c r="AG498" s="296" t="s">
        <v>187</v>
      </c>
      <c r="AH498" s="296" t="s">
        <v>187</v>
      </c>
      <c r="AI498" s="299" t="s">
        <v>519</v>
      </c>
      <c r="AJ498" s="296" t="s">
        <v>187</v>
      </c>
    </row>
    <row r="499" spans="1:36" x14ac:dyDescent="0.25">
      <c r="A499" s="300" t="s">
        <v>661</v>
      </c>
      <c r="B499" s="299" t="s">
        <v>492</v>
      </c>
      <c r="C499" s="299" t="s">
        <v>492</v>
      </c>
      <c r="D499" s="299" t="s">
        <v>492</v>
      </c>
      <c r="E499" s="299" t="s">
        <v>492</v>
      </c>
      <c r="F499" s="299" t="s">
        <v>492</v>
      </c>
      <c r="G499" s="299" t="s">
        <v>492</v>
      </c>
      <c r="H499" s="299" t="s">
        <v>492</v>
      </c>
      <c r="I499" s="299" t="s">
        <v>492</v>
      </c>
      <c r="J499" s="299" t="s">
        <v>492</v>
      </c>
      <c r="K499" s="299" t="s">
        <v>492</v>
      </c>
      <c r="L499" s="299" t="s">
        <v>492</v>
      </c>
      <c r="M499" s="299" t="s">
        <v>492</v>
      </c>
      <c r="N499" s="299" t="s">
        <v>492</v>
      </c>
      <c r="O499" s="299" t="s">
        <v>492</v>
      </c>
      <c r="P499" s="299" t="s">
        <v>492</v>
      </c>
      <c r="Q499" s="299" t="s">
        <v>492</v>
      </c>
      <c r="R499" s="299" t="s">
        <v>492</v>
      </c>
      <c r="S499" s="299" t="s">
        <v>492</v>
      </c>
      <c r="T499" s="299" t="s">
        <v>492</v>
      </c>
      <c r="U499" s="299" t="s">
        <v>492</v>
      </c>
      <c r="V499" s="296" t="s">
        <v>187</v>
      </c>
      <c r="W499" s="299" t="s">
        <v>492</v>
      </c>
      <c r="X499" s="299" t="s">
        <v>492</v>
      </c>
      <c r="Y499" s="299" t="s">
        <v>492</v>
      </c>
      <c r="Z499" s="299" t="s">
        <v>492</v>
      </c>
      <c r="AA499" s="299" t="s">
        <v>492</v>
      </c>
      <c r="AB499" s="299" t="s">
        <v>492</v>
      </c>
      <c r="AC499" s="299" t="s">
        <v>492</v>
      </c>
      <c r="AD499" s="299" t="s">
        <v>492</v>
      </c>
      <c r="AE499" s="299" t="s">
        <v>492</v>
      </c>
      <c r="AF499" s="299" t="s">
        <v>492</v>
      </c>
      <c r="AG499" s="296" t="s">
        <v>187</v>
      </c>
      <c r="AH499" s="299" t="s">
        <v>492</v>
      </c>
      <c r="AI499" s="299" t="s">
        <v>492</v>
      </c>
      <c r="AJ499" s="299" t="s">
        <v>492</v>
      </c>
    </row>
    <row r="500" spans="1:36" x14ac:dyDescent="0.25">
      <c r="A500" s="226" t="s">
        <v>710</v>
      </c>
      <c r="B500" s="299" t="s">
        <v>526</v>
      </c>
      <c r="C500" s="299" t="s">
        <v>492</v>
      </c>
      <c r="D500" s="299" t="s">
        <v>492</v>
      </c>
      <c r="E500" s="299" t="s">
        <v>492</v>
      </c>
      <c r="F500" s="299" t="s">
        <v>492</v>
      </c>
      <c r="G500" s="299" t="s">
        <v>492</v>
      </c>
      <c r="H500" s="299" t="s">
        <v>492</v>
      </c>
      <c r="I500" s="299" t="s">
        <v>492</v>
      </c>
      <c r="J500" s="299" t="s">
        <v>492</v>
      </c>
      <c r="K500" s="299" t="s">
        <v>492</v>
      </c>
      <c r="L500" s="299" t="s">
        <v>492</v>
      </c>
      <c r="M500" s="299" t="s">
        <v>492</v>
      </c>
      <c r="N500" s="299" t="s">
        <v>492</v>
      </c>
      <c r="O500" s="299" t="s">
        <v>492</v>
      </c>
      <c r="P500" s="299" t="s">
        <v>492</v>
      </c>
      <c r="Q500" s="299" t="s">
        <v>492</v>
      </c>
      <c r="R500" s="299" t="s">
        <v>492</v>
      </c>
      <c r="S500" s="299" t="s">
        <v>492</v>
      </c>
      <c r="T500" s="299" t="s">
        <v>492</v>
      </c>
      <c r="U500" s="299" t="s">
        <v>492</v>
      </c>
      <c r="V500" s="296" t="s">
        <v>187</v>
      </c>
      <c r="W500" s="299" t="s">
        <v>526</v>
      </c>
      <c r="X500" s="299" t="s">
        <v>526</v>
      </c>
      <c r="Y500" s="299" t="s">
        <v>526</v>
      </c>
      <c r="Z500" s="299" t="s">
        <v>492</v>
      </c>
      <c r="AA500" s="299" t="s">
        <v>526</v>
      </c>
      <c r="AB500" s="299" t="s">
        <v>492</v>
      </c>
      <c r="AC500" s="299" t="s">
        <v>492</v>
      </c>
      <c r="AD500" s="299" t="s">
        <v>492</v>
      </c>
      <c r="AE500" s="299" t="s">
        <v>492</v>
      </c>
      <c r="AF500" s="299" t="s">
        <v>492</v>
      </c>
      <c r="AG500" s="296" t="s">
        <v>187</v>
      </c>
      <c r="AH500" s="299" t="s">
        <v>492</v>
      </c>
      <c r="AI500" s="299" t="s">
        <v>526</v>
      </c>
      <c r="AJ500" s="299" t="s">
        <v>526</v>
      </c>
    </row>
    <row r="501" spans="1:36" x14ac:dyDescent="0.25">
      <c r="A501" s="305" t="s">
        <v>711</v>
      </c>
      <c r="B501" s="299" t="s">
        <v>526</v>
      </c>
      <c r="C501" s="299" t="s">
        <v>492</v>
      </c>
      <c r="D501" s="299" t="s">
        <v>492</v>
      </c>
      <c r="E501" s="299" t="s">
        <v>492</v>
      </c>
      <c r="F501" s="299" t="s">
        <v>492</v>
      </c>
      <c r="G501" s="299" t="s">
        <v>492</v>
      </c>
      <c r="H501" s="299" t="s">
        <v>492</v>
      </c>
      <c r="I501" s="299" t="s">
        <v>492</v>
      </c>
      <c r="J501" s="299" t="s">
        <v>492</v>
      </c>
      <c r="K501" s="299" t="s">
        <v>492</v>
      </c>
      <c r="L501" s="299" t="s">
        <v>492</v>
      </c>
      <c r="M501" s="299" t="s">
        <v>492</v>
      </c>
      <c r="N501" s="299" t="s">
        <v>492</v>
      </c>
      <c r="O501" s="299" t="s">
        <v>492</v>
      </c>
      <c r="P501" s="299" t="s">
        <v>492</v>
      </c>
      <c r="Q501" s="299" t="s">
        <v>492</v>
      </c>
      <c r="R501" s="299" t="s">
        <v>492</v>
      </c>
      <c r="S501" s="299" t="s">
        <v>492</v>
      </c>
      <c r="T501" s="299" t="s">
        <v>492</v>
      </c>
      <c r="U501" s="299" t="s">
        <v>492</v>
      </c>
      <c r="V501" s="296" t="s">
        <v>187</v>
      </c>
      <c r="W501" s="299" t="s">
        <v>526</v>
      </c>
      <c r="X501" s="299" t="s">
        <v>526</v>
      </c>
      <c r="Y501" s="299" t="s">
        <v>526</v>
      </c>
      <c r="Z501" s="299" t="s">
        <v>492</v>
      </c>
      <c r="AA501" s="299" t="s">
        <v>526</v>
      </c>
      <c r="AB501" s="299" t="s">
        <v>492</v>
      </c>
      <c r="AC501" s="299" t="s">
        <v>492</v>
      </c>
      <c r="AD501" s="299" t="s">
        <v>492</v>
      </c>
      <c r="AE501" s="299" t="s">
        <v>492</v>
      </c>
      <c r="AF501" s="299" t="s">
        <v>492</v>
      </c>
      <c r="AG501" s="296" t="s">
        <v>187</v>
      </c>
      <c r="AH501" s="299" t="s">
        <v>492</v>
      </c>
      <c r="AI501" s="299" t="s">
        <v>526</v>
      </c>
      <c r="AJ501" s="299" t="s">
        <v>526</v>
      </c>
    </row>
    <row r="502" spans="1:36" ht="15.75" customHeight="1" thickBot="1" x14ac:dyDescent="0.3">
      <c r="A502" s="227" t="s">
        <v>712</v>
      </c>
      <c r="B502" s="412" t="s">
        <v>699</v>
      </c>
      <c r="C502" s="426"/>
      <c r="D502" s="426"/>
      <c r="E502" s="426"/>
      <c r="F502" s="426"/>
      <c r="G502" s="426"/>
      <c r="H502" s="426"/>
      <c r="I502" s="426"/>
      <c r="J502" s="426"/>
      <c r="K502" s="426"/>
      <c r="L502" s="426"/>
      <c r="M502" s="426"/>
      <c r="N502" s="426"/>
      <c r="O502" s="426"/>
      <c r="P502" s="426"/>
      <c r="Q502" s="426"/>
      <c r="R502" s="426"/>
      <c r="S502" s="426"/>
      <c r="T502" s="426"/>
      <c r="U502" s="426"/>
      <c r="V502" s="426"/>
      <c r="W502" s="426"/>
      <c r="X502" s="426"/>
      <c r="Y502" s="426"/>
      <c r="Z502" s="426"/>
      <c r="AA502" s="426"/>
      <c r="AB502" s="426"/>
      <c r="AC502" s="426"/>
      <c r="AD502" s="426"/>
      <c r="AE502" s="426"/>
      <c r="AF502" s="426"/>
      <c r="AG502" s="426"/>
      <c r="AH502" s="426"/>
      <c r="AI502" s="426"/>
      <c r="AJ502" s="427"/>
    </row>
    <row r="503" spans="1:36" ht="15.75" thickTop="1" x14ac:dyDescent="0.25">
      <c r="A503" s="225" t="s">
        <v>713</v>
      </c>
      <c r="B503" s="299">
        <v>20255.88328182527</v>
      </c>
      <c r="C503" s="299">
        <v>268.79848497951895</v>
      </c>
      <c r="D503" s="299">
        <v>0.18223611604834999</v>
      </c>
      <c r="E503" s="299" t="s">
        <v>797</v>
      </c>
      <c r="F503" s="299">
        <v>9031.5481900000013</v>
      </c>
      <c r="G503" s="299" t="s">
        <v>517</v>
      </c>
      <c r="H503" s="299">
        <v>80121.705387429378</v>
      </c>
      <c r="I503" s="299" t="s">
        <v>517</v>
      </c>
      <c r="J503" s="299">
        <v>9356.369772</v>
      </c>
      <c r="K503" s="299" t="s">
        <v>517</v>
      </c>
      <c r="L503" s="299" t="s">
        <v>797</v>
      </c>
      <c r="M503" s="299" t="s">
        <v>517</v>
      </c>
      <c r="N503" s="299" t="s">
        <v>517</v>
      </c>
      <c r="O503" s="299" t="s">
        <v>517</v>
      </c>
      <c r="P503" s="299" t="s">
        <v>517</v>
      </c>
      <c r="Q503" s="299">
        <v>1154.9313</v>
      </c>
      <c r="R503" s="299" t="s">
        <v>517</v>
      </c>
      <c r="S503" s="299" t="s">
        <v>797</v>
      </c>
      <c r="T503" s="299" t="s">
        <v>797</v>
      </c>
      <c r="U503" s="299">
        <v>1.6984600970478201</v>
      </c>
      <c r="V503" s="296" t="s">
        <v>187</v>
      </c>
      <c r="W503" s="299">
        <v>3991.1111453887138</v>
      </c>
      <c r="X503" s="299">
        <v>2523.6563378072069</v>
      </c>
      <c r="Y503" s="299">
        <v>79.714328892219598</v>
      </c>
      <c r="Z503" s="299" t="s">
        <v>517</v>
      </c>
      <c r="AA503" s="299">
        <v>118.23495360473002</v>
      </c>
      <c r="AB503" s="299" t="s">
        <v>517</v>
      </c>
      <c r="AC503" s="299" t="s">
        <v>797</v>
      </c>
      <c r="AD503" s="299" t="s">
        <v>517</v>
      </c>
      <c r="AE503" s="299" t="s">
        <v>517</v>
      </c>
      <c r="AF503" s="299">
        <v>3.5894286775586801</v>
      </c>
      <c r="AG503" s="296" t="s">
        <v>187</v>
      </c>
      <c r="AH503" s="299">
        <v>7230.4559117999988</v>
      </c>
      <c r="AI503" s="299">
        <v>11803.800907153873</v>
      </c>
      <c r="AJ503" s="299">
        <v>490.71858044203998</v>
      </c>
    </row>
    <row r="504" spans="1:36" x14ac:dyDescent="0.25">
      <c r="A504" s="306" t="s">
        <v>714</v>
      </c>
      <c r="B504" s="299">
        <v>20040.325102040817</v>
      </c>
      <c r="C504" s="299" t="s">
        <v>492</v>
      </c>
      <c r="D504" s="299" t="s">
        <v>492</v>
      </c>
      <c r="E504" s="299" t="s">
        <v>492</v>
      </c>
      <c r="F504" s="299" t="s">
        <v>492</v>
      </c>
      <c r="G504" s="299" t="s">
        <v>492</v>
      </c>
      <c r="H504" s="299" t="s">
        <v>492</v>
      </c>
      <c r="I504" s="299" t="s">
        <v>492</v>
      </c>
      <c r="J504" s="299" t="s">
        <v>492</v>
      </c>
      <c r="K504" s="299" t="s">
        <v>492</v>
      </c>
      <c r="L504" s="299" t="s">
        <v>492</v>
      </c>
      <c r="M504" s="299" t="s">
        <v>492</v>
      </c>
      <c r="N504" s="299" t="s">
        <v>492</v>
      </c>
      <c r="O504" s="299" t="s">
        <v>492</v>
      </c>
      <c r="P504" s="299" t="s">
        <v>492</v>
      </c>
      <c r="Q504" s="299" t="s">
        <v>492</v>
      </c>
      <c r="R504" s="299" t="s">
        <v>492</v>
      </c>
      <c r="S504" s="299" t="s">
        <v>492</v>
      </c>
      <c r="T504" s="299" t="s">
        <v>492</v>
      </c>
      <c r="U504" s="299" t="s">
        <v>492</v>
      </c>
      <c r="V504" s="296" t="s">
        <v>187</v>
      </c>
      <c r="W504" s="299" t="s">
        <v>492</v>
      </c>
      <c r="X504" s="299" t="s">
        <v>492</v>
      </c>
      <c r="Y504" s="299" t="s">
        <v>492</v>
      </c>
      <c r="Z504" s="299" t="s">
        <v>492</v>
      </c>
      <c r="AA504" s="299" t="s">
        <v>492</v>
      </c>
      <c r="AB504" s="299" t="s">
        <v>492</v>
      </c>
      <c r="AC504" s="299" t="s">
        <v>492</v>
      </c>
      <c r="AD504" s="299" t="s">
        <v>492</v>
      </c>
      <c r="AE504" s="299" t="s">
        <v>492</v>
      </c>
      <c r="AF504" s="299" t="s">
        <v>492</v>
      </c>
      <c r="AG504" s="296" t="s">
        <v>187</v>
      </c>
      <c r="AH504" s="299" t="s">
        <v>492</v>
      </c>
      <c r="AI504" s="299" t="s">
        <v>492</v>
      </c>
      <c r="AJ504" s="299" t="s">
        <v>492</v>
      </c>
    </row>
    <row r="505" spans="1:36" x14ac:dyDescent="0.25">
      <c r="A505" s="307" t="s">
        <v>715</v>
      </c>
      <c r="B505" s="299" t="s">
        <v>492</v>
      </c>
      <c r="C505" s="299" t="s">
        <v>492</v>
      </c>
      <c r="D505" s="299" t="s">
        <v>492</v>
      </c>
      <c r="E505" s="299" t="s">
        <v>492</v>
      </c>
      <c r="F505" s="299" t="s">
        <v>492</v>
      </c>
      <c r="G505" s="299" t="s">
        <v>492</v>
      </c>
      <c r="H505" s="299" t="s">
        <v>554</v>
      </c>
      <c r="I505" s="299" t="s">
        <v>492</v>
      </c>
      <c r="J505" s="299" t="s">
        <v>492</v>
      </c>
      <c r="K505" s="299" t="s">
        <v>492</v>
      </c>
      <c r="L505" s="299" t="s">
        <v>492</v>
      </c>
      <c r="M505" s="299" t="s">
        <v>492</v>
      </c>
      <c r="N505" s="299" t="s">
        <v>492</v>
      </c>
      <c r="O505" s="299" t="s">
        <v>492</v>
      </c>
      <c r="P505" s="299" t="s">
        <v>492</v>
      </c>
      <c r="Q505" s="299" t="s">
        <v>492</v>
      </c>
      <c r="R505" s="299" t="s">
        <v>492</v>
      </c>
      <c r="S505" s="299" t="s">
        <v>492</v>
      </c>
      <c r="T505" s="299" t="s">
        <v>492</v>
      </c>
      <c r="U505" s="299" t="s">
        <v>492</v>
      </c>
      <c r="V505" s="296" t="s">
        <v>187</v>
      </c>
      <c r="W505" s="299">
        <v>2889.5115971792543</v>
      </c>
      <c r="X505" s="299">
        <v>550.24258844079532</v>
      </c>
      <c r="Y505" s="299" t="s">
        <v>492</v>
      </c>
      <c r="Z505" s="299" t="s">
        <v>492</v>
      </c>
      <c r="AA505" s="299" t="s">
        <v>492</v>
      </c>
      <c r="AB505" s="299" t="s">
        <v>492</v>
      </c>
      <c r="AC505" s="299" t="s">
        <v>492</v>
      </c>
      <c r="AD505" s="299" t="s">
        <v>492</v>
      </c>
      <c r="AE505" s="299" t="s">
        <v>492</v>
      </c>
      <c r="AF505" s="299" t="s">
        <v>492</v>
      </c>
      <c r="AG505" s="296" t="s">
        <v>187</v>
      </c>
      <c r="AH505" s="299" t="s">
        <v>492</v>
      </c>
      <c r="AI505" s="299">
        <v>2745.5373405254281</v>
      </c>
      <c r="AJ505" s="299" t="s">
        <v>492</v>
      </c>
    </row>
    <row r="506" spans="1:36" x14ac:dyDescent="0.25">
      <c r="A506" s="308" t="s">
        <v>716</v>
      </c>
      <c r="B506" s="299">
        <v>202.53417978445603</v>
      </c>
      <c r="C506" s="299">
        <v>0.60795747951898005</v>
      </c>
      <c r="D506" s="299">
        <v>0.18223611604834999</v>
      </c>
      <c r="E506" s="299" t="s">
        <v>3109</v>
      </c>
      <c r="F506" s="299" t="s">
        <v>3109</v>
      </c>
      <c r="G506" s="299" t="s">
        <v>591</v>
      </c>
      <c r="H506" s="299">
        <v>1.359442937847E-2</v>
      </c>
      <c r="I506" s="299" t="s">
        <v>591</v>
      </c>
      <c r="J506" s="299" t="s">
        <v>3109</v>
      </c>
      <c r="K506" s="299" t="s">
        <v>591</v>
      </c>
      <c r="L506" s="299" t="s">
        <v>3109</v>
      </c>
      <c r="M506" s="299" t="s">
        <v>591</v>
      </c>
      <c r="N506" s="299" t="s">
        <v>591</v>
      </c>
      <c r="O506" s="299" t="s">
        <v>591</v>
      </c>
      <c r="P506" s="299" t="s">
        <v>591</v>
      </c>
      <c r="Q506" s="299" t="s">
        <v>3109</v>
      </c>
      <c r="R506" s="299" t="s">
        <v>591</v>
      </c>
      <c r="S506" s="299" t="s">
        <v>3109</v>
      </c>
      <c r="T506" s="299" t="s">
        <v>3109</v>
      </c>
      <c r="U506" s="299">
        <v>1.6984600970478201</v>
      </c>
      <c r="V506" s="296" t="s">
        <v>187</v>
      </c>
      <c r="W506" s="299">
        <v>1083.5867883626456</v>
      </c>
      <c r="X506" s="299">
        <v>1973.4137493664118</v>
      </c>
      <c r="Y506" s="299">
        <v>79.714328892219598</v>
      </c>
      <c r="Z506" s="299" t="s">
        <v>591</v>
      </c>
      <c r="AA506" s="299">
        <v>118.23495360473002</v>
      </c>
      <c r="AB506" s="299" t="s">
        <v>591</v>
      </c>
      <c r="AC506" s="299" t="s">
        <v>3109</v>
      </c>
      <c r="AD506" s="299" t="s">
        <v>591</v>
      </c>
      <c r="AE506" s="299" t="s">
        <v>591</v>
      </c>
      <c r="AF506" s="299">
        <v>3.5894286775586801</v>
      </c>
      <c r="AG506" s="296" t="s">
        <v>187</v>
      </c>
      <c r="AH506" s="299" t="s">
        <v>591</v>
      </c>
      <c r="AI506" s="299">
        <v>709.15405230078557</v>
      </c>
      <c r="AJ506" s="299">
        <v>490.71858044210865</v>
      </c>
    </row>
    <row r="507" spans="1:36" x14ac:dyDescent="0.25">
      <c r="A507" s="309" t="s">
        <v>3382</v>
      </c>
      <c r="B507" s="299">
        <v>13.023999999999999</v>
      </c>
      <c r="C507" s="299">
        <v>268.19052749999997</v>
      </c>
      <c r="D507" s="299" t="s">
        <v>492</v>
      </c>
      <c r="E507" s="299" t="s">
        <v>492</v>
      </c>
      <c r="F507" s="299">
        <v>9031.5481900000013</v>
      </c>
      <c r="G507" s="299" t="s">
        <v>492</v>
      </c>
      <c r="H507" s="299">
        <v>80121.691793000005</v>
      </c>
      <c r="I507" s="299" t="s">
        <v>492</v>
      </c>
      <c r="J507" s="299">
        <v>9356.369772</v>
      </c>
      <c r="K507" s="299" t="s">
        <v>492</v>
      </c>
      <c r="L507" s="299" t="s">
        <v>492</v>
      </c>
      <c r="M507" s="299" t="s">
        <v>492</v>
      </c>
      <c r="N507" s="299" t="s">
        <v>492</v>
      </c>
      <c r="O507" s="299" t="s">
        <v>492</v>
      </c>
      <c r="P507" s="299" t="s">
        <v>492</v>
      </c>
      <c r="Q507" s="299">
        <v>1154.9313</v>
      </c>
      <c r="R507" s="299" t="s">
        <v>492</v>
      </c>
      <c r="S507" s="299" t="s">
        <v>492</v>
      </c>
      <c r="T507" s="299" t="s">
        <v>492</v>
      </c>
      <c r="U507" s="299" t="s">
        <v>492</v>
      </c>
      <c r="V507" s="296" t="s">
        <v>187</v>
      </c>
      <c r="W507" s="299">
        <v>15.660888</v>
      </c>
      <c r="X507" s="299" t="s">
        <v>492</v>
      </c>
      <c r="Y507" s="299" t="s">
        <v>492</v>
      </c>
      <c r="Z507" s="299" t="s">
        <v>492</v>
      </c>
      <c r="AA507" s="299" t="s">
        <v>492</v>
      </c>
      <c r="AB507" s="299" t="s">
        <v>492</v>
      </c>
      <c r="AC507" s="299" t="s">
        <v>492</v>
      </c>
      <c r="AD507" s="299" t="s">
        <v>492</v>
      </c>
      <c r="AE507" s="299" t="s">
        <v>492</v>
      </c>
      <c r="AF507" s="299" t="s">
        <v>492</v>
      </c>
      <c r="AG507" s="296" t="s">
        <v>187</v>
      </c>
      <c r="AH507" s="299">
        <v>7230.4559117999988</v>
      </c>
      <c r="AI507" s="299" t="s">
        <v>492</v>
      </c>
      <c r="AJ507" s="299" t="s">
        <v>492</v>
      </c>
    </row>
    <row r="508" spans="1:36" x14ac:dyDescent="0.25">
      <c r="A508" s="308" t="s">
        <v>717</v>
      </c>
      <c r="B508" s="299" t="s">
        <v>492</v>
      </c>
      <c r="C508" s="299" t="s">
        <v>492</v>
      </c>
      <c r="D508" s="299" t="s">
        <v>492</v>
      </c>
      <c r="E508" s="299" t="s">
        <v>492</v>
      </c>
      <c r="F508" s="299" t="s">
        <v>492</v>
      </c>
      <c r="G508" s="299" t="s">
        <v>492</v>
      </c>
      <c r="H508" s="299" t="s">
        <v>492</v>
      </c>
      <c r="I508" s="299" t="s">
        <v>492</v>
      </c>
      <c r="J508" s="299" t="s">
        <v>492</v>
      </c>
      <c r="K508" s="299" t="s">
        <v>492</v>
      </c>
      <c r="L508" s="299" t="s">
        <v>492</v>
      </c>
      <c r="M508" s="299" t="s">
        <v>492</v>
      </c>
      <c r="N508" s="299" t="s">
        <v>492</v>
      </c>
      <c r="O508" s="299" t="s">
        <v>492</v>
      </c>
      <c r="P508" s="299" t="s">
        <v>492</v>
      </c>
      <c r="Q508" s="299" t="s">
        <v>492</v>
      </c>
      <c r="R508" s="299" t="s">
        <v>492</v>
      </c>
      <c r="S508" s="299" t="s">
        <v>492</v>
      </c>
      <c r="T508" s="299" t="s">
        <v>492</v>
      </c>
      <c r="U508" s="299" t="s">
        <v>492</v>
      </c>
      <c r="V508" s="296" t="s">
        <v>187</v>
      </c>
      <c r="W508" s="299">
        <v>2.3518718468133701</v>
      </c>
      <c r="X508" s="299" t="s">
        <v>492</v>
      </c>
      <c r="Y508" s="299" t="s">
        <v>492</v>
      </c>
      <c r="Z508" s="299" t="s">
        <v>492</v>
      </c>
      <c r="AA508" s="299" t="s">
        <v>492</v>
      </c>
      <c r="AB508" s="299" t="s">
        <v>492</v>
      </c>
      <c r="AC508" s="299" t="s">
        <v>492</v>
      </c>
      <c r="AD508" s="299" t="s">
        <v>492</v>
      </c>
      <c r="AE508" s="299" t="s">
        <v>492</v>
      </c>
      <c r="AF508" s="299" t="s">
        <v>492</v>
      </c>
      <c r="AG508" s="296" t="s">
        <v>187</v>
      </c>
      <c r="AH508" s="299" t="s">
        <v>492</v>
      </c>
      <c r="AI508" s="299">
        <v>8349.1095143276398</v>
      </c>
      <c r="AJ508" s="299" t="s">
        <v>492</v>
      </c>
    </row>
    <row r="509" spans="1:36" x14ac:dyDescent="0.25">
      <c r="A509" s="310" t="s">
        <v>718</v>
      </c>
      <c r="B509" s="299" t="s">
        <v>526</v>
      </c>
      <c r="C509" s="299" t="s">
        <v>492</v>
      </c>
      <c r="D509" s="299" t="s">
        <v>492</v>
      </c>
      <c r="E509" s="299" t="s">
        <v>492</v>
      </c>
      <c r="F509" s="299" t="s">
        <v>492</v>
      </c>
      <c r="G509" s="299" t="s">
        <v>492</v>
      </c>
      <c r="H509" s="299" t="s">
        <v>492</v>
      </c>
      <c r="I509" s="299" t="s">
        <v>492</v>
      </c>
      <c r="J509" s="299" t="s">
        <v>492</v>
      </c>
      <c r="K509" s="299" t="s">
        <v>492</v>
      </c>
      <c r="L509" s="299" t="s">
        <v>492</v>
      </c>
      <c r="M509" s="299" t="s">
        <v>492</v>
      </c>
      <c r="N509" s="299" t="s">
        <v>492</v>
      </c>
      <c r="O509" s="299" t="s">
        <v>492</v>
      </c>
      <c r="P509" s="299" t="s">
        <v>492</v>
      </c>
      <c r="Q509" s="299" t="s">
        <v>492</v>
      </c>
      <c r="R509" s="299" t="s">
        <v>492</v>
      </c>
      <c r="S509" s="299" t="s">
        <v>492</v>
      </c>
      <c r="T509" s="299" t="s">
        <v>492</v>
      </c>
      <c r="U509" s="299" t="s">
        <v>492</v>
      </c>
      <c r="V509" s="296" t="s">
        <v>187</v>
      </c>
      <c r="W509" s="299" t="s">
        <v>526</v>
      </c>
      <c r="X509" s="299" t="s">
        <v>526</v>
      </c>
      <c r="Y509" s="299" t="s">
        <v>526</v>
      </c>
      <c r="Z509" s="299" t="s">
        <v>492</v>
      </c>
      <c r="AA509" s="299" t="s">
        <v>526</v>
      </c>
      <c r="AB509" s="299" t="s">
        <v>492</v>
      </c>
      <c r="AC509" s="299" t="s">
        <v>492</v>
      </c>
      <c r="AD509" s="299" t="s">
        <v>492</v>
      </c>
      <c r="AE509" s="299" t="s">
        <v>492</v>
      </c>
      <c r="AF509" s="299" t="s">
        <v>492</v>
      </c>
      <c r="AG509" s="296" t="s">
        <v>187</v>
      </c>
      <c r="AH509" s="299" t="s">
        <v>492</v>
      </c>
      <c r="AI509" s="299" t="s">
        <v>526</v>
      </c>
      <c r="AJ509" s="299" t="s">
        <v>526</v>
      </c>
    </row>
    <row r="511" spans="1:36" ht="30" x14ac:dyDescent="0.25">
      <c r="A511" s="43" t="s">
        <v>719</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5.75" x14ac:dyDescent="0.25">
      <c r="A514" s="215" t="s">
        <v>720</v>
      </c>
      <c r="B514" s="200"/>
      <c r="C514" s="200"/>
      <c r="D514" s="200"/>
      <c r="E514" s="200"/>
      <c r="F514" s="201"/>
      <c r="G514" s="42" t="s">
        <v>476</v>
      </c>
    </row>
    <row r="515" spans="1:7" ht="15.75" x14ac:dyDescent="0.25">
      <c r="A515" s="215" t="s">
        <v>721</v>
      </c>
      <c r="B515" s="200"/>
      <c r="C515" s="200"/>
      <c r="D515" s="200"/>
      <c r="E515" s="200"/>
      <c r="F515" s="201"/>
      <c r="G515" s="42" t="s">
        <v>3379</v>
      </c>
    </row>
    <row r="516" spans="1:7" x14ac:dyDescent="0.25">
      <c r="A516" s="200"/>
      <c r="B516" s="200"/>
      <c r="C516" s="200"/>
      <c r="D516" s="200"/>
      <c r="E516" s="200"/>
      <c r="F516" s="201"/>
      <c r="G516" s="42" t="s">
        <v>477</v>
      </c>
    </row>
    <row r="517" spans="1:7" x14ac:dyDescent="0.25">
      <c r="A517" s="200"/>
      <c r="B517" s="200"/>
      <c r="C517" s="200"/>
      <c r="D517" s="200"/>
      <c r="E517" s="200"/>
      <c r="F517" s="214"/>
      <c r="G517" s="200"/>
    </row>
    <row r="518" spans="1:7" x14ac:dyDescent="0.25">
      <c r="A518" s="284" t="s">
        <v>722</v>
      </c>
      <c r="B518" s="285" t="s">
        <v>479</v>
      </c>
      <c r="C518" s="209" t="s">
        <v>480</v>
      </c>
      <c r="D518" s="209" t="s">
        <v>481</v>
      </c>
      <c r="E518" s="209" t="s">
        <v>617</v>
      </c>
      <c r="F518" s="228" t="s">
        <v>483</v>
      </c>
      <c r="G518" s="228" t="s">
        <v>484</v>
      </c>
    </row>
    <row r="519" spans="1:7" ht="15.75" thickBot="1" x14ac:dyDescent="0.3">
      <c r="A519" s="286" t="s">
        <v>723</v>
      </c>
      <c r="B519" s="422" t="s">
        <v>486</v>
      </c>
      <c r="C519" s="422"/>
      <c r="D519" s="422"/>
      <c r="E519" s="422"/>
      <c r="F519" s="422"/>
      <c r="G519" s="423"/>
    </row>
    <row r="520" spans="1:7" ht="15.75" thickTop="1" x14ac:dyDescent="0.25">
      <c r="A520" s="287" t="s">
        <v>724</v>
      </c>
      <c r="B520" s="299">
        <v>7853.7090592547993</v>
      </c>
      <c r="C520" s="299">
        <v>9418.7606550076798</v>
      </c>
      <c r="D520" s="299">
        <v>1108.4205949512345</v>
      </c>
      <c r="E520" s="299">
        <v>14.91067980114685</v>
      </c>
      <c r="F520" s="299">
        <v>363.40666610922074</v>
      </c>
      <c r="G520" s="299" t="s">
        <v>492</v>
      </c>
    </row>
    <row r="521" spans="1:7" x14ac:dyDescent="0.25">
      <c r="A521" s="304" t="s">
        <v>725</v>
      </c>
      <c r="B521" s="296" t="s">
        <v>187</v>
      </c>
      <c r="C521" s="299">
        <v>8681.5577516158737</v>
      </c>
      <c r="D521" s="299">
        <v>54.694930480826123</v>
      </c>
      <c r="E521" s="296" t="s">
        <v>187</v>
      </c>
      <c r="F521" s="296" t="s">
        <v>187</v>
      </c>
      <c r="G521" s="299" t="s">
        <v>492</v>
      </c>
    </row>
    <row r="522" spans="1:7" x14ac:dyDescent="0.25">
      <c r="A522" s="304" t="s">
        <v>726</v>
      </c>
      <c r="B522" s="296" t="s">
        <v>187</v>
      </c>
      <c r="C522" s="299">
        <v>6721.72746699257</v>
      </c>
      <c r="D522" s="296" t="s">
        <v>187</v>
      </c>
      <c r="E522" s="296" t="s">
        <v>187</v>
      </c>
      <c r="F522" s="296" t="s">
        <v>187</v>
      </c>
      <c r="G522" s="296" t="s">
        <v>187</v>
      </c>
    </row>
    <row r="523" spans="1:7" x14ac:dyDescent="0.25">
      <c r="A523" s="311" t="s">
        <v>3383</v>
      </c>
      <c r="B523" s="296" t="s">
        <v>187</v>
      </c>
      <c r="C523" s="299">
        <v>6459.5584610062451</v>
      </c>
      <c r="D523" s="296" t="s">
        <v>187</v>
      </c>
      <c r="E523" s="296" t="s">
        <v>187</v>
      </c>
      <c r="F523" s="296" t="s">
        <v>187</v>
      </c>
      <c r="G523" s="296" t="s">
        <v>187</v>
      </c>
    </row>
    <row r="524" spans="1:7" x14ac:dyDescent="0.25">
      <c r="A524" s="312" t="s">
        <v>727</v>
      </c>
      <c r="B524" s="296" t="s">
        <v>187</v>
      </c>
      <c r="C524" s="296" t="s">
        <v>187</v>
      </c>
      <c r="D524" s="296" t="s">
        <v>187</v>
      </c>
      <c r="E524" s="296" t="s">
        <v>187</v>
      </c>
      <c r="F524" s="296" t="s">
        <v>187</v>
      </c>
      <c r="G524" s="296" t="s">
        <v>187</v>
      </c>
    </row>
    <row r="525" spans="1:7" x14ac:dyDescent="0.25">
      <c r="A525" s="313" t="s">
        <v>728</v>
      </c>
      <c r="B525" s="296" t="s">
        <v>187</v>
      </c>
      <c r="C525" s="299" t="s">
        <v>187</v>
      </c>
      <c r="D525" s="296" t="s">
        <v>187</v>
      </c>
      <c r="E525" s="296" t="s">
        <v>187</v>
      </c>
      <c r="F525" s="296" t="s">
        <v>187</v>
      </c>
      <c r="G525" s="296" t="s">
        <v>187</v>
      </c>
    </row>
    <row r="526" spans="1:7" x14ac:dyDescent="0.25">
      <c r="A526" s="313" t="s">
        <v>729</v>
      </c>
      <c r="B526" s="296" t="s">
        <v>187</v>
      </c>
      <c r="C526" s="299" t="s">
        <v>187</v>
      </c>
      <c r="D526" s="296" t="s">
        <v>187</v>
      </c>
      <c r="E526" s="296" t="s">
        <v>187</v>
      </c>
      <c r="F526" s="296" t="s">
        <v>187</v>
      </c>
      <c r="G526" s="296" t="s">
        <v>187</v>
      </c>
    </row>
    <row r="527" spans="1:7" x14ac:dyDescent="0.25">
      <c r="A527" s="312" t="s">
        <v>730</v>
      </c>
      <c r="B527" s="296" t="s">
        <v>187</v>
      </c>
      <c r="C527" s="296" t="s">
        <v>187</v>
      </c>
      <c r="D527" s="296" t="s">
        <v>187</v>
      </c>
      <c r="E527" s="296" t="s">
        <v>187</v>
      </c>
      <c r="F527" s="296" t="s">
        <v>187</v>
      </c>
      <c r="G527" s="296" t="s">
        <v>187</v>
      </c>
    </row>
    <row r="528" spans="1:7" x14ac:dyDescent="0.25">
      <c r="A528" s="313" t="s">
        <v>731</v>
      </c>
      <c r="B528" s="296" t="s">
        <v>187</v>
      </c>
      <c r="C528" s="299" t="s">
        <v>187</v>
      </c>
      <c r="D528" s="296" t="s">
        <v>187</v>
      </c>
      <c r="E528" s="296" t="s">
        <v>187</v>
      </c>
      <c r="F528" s="296" t="s">
        <v>187</v>
      </c>
      <c r="G528" s="296" t="s">
        <v>187</v>
      </c>
    </row>
    <row r="529" spans="1:7" x14ac:dyDescent="0.25">
      <c r="A529" s="313" t="s">
        <v>732</v>
      </c>
      <c r="B529" s="296" t="s">
        <v>187</v>
      </c>
      <c r="C529" s="299" t="s">
        <v>187</v>
      </c>
      <c r="D529" s="296" t="s">
        <v>187</v>
      </c>
      <c r="E529" s="296" t="s">
        <v>187</v>
      </c>
      <c r="F529" s="296" t="s">
        <v>187</v>
      </c>
      <c r="G529" s="296" t="s">
        <v>187</v>
      </c>
    </row>
    <row r="530" spans="1:7" x14ac:dyDescent="0.25">
      <c r="A530" s="313" t="s">
        <v>733</v>
      </c>
      <c r="B530" s="296" t="s">
        <v>187</v>
      </c>
      <c r="C530" s="299" t="s">
        <v>187</v>
      </c>
      <c r="D530" s="296" t="s">
        <v>187</v>
      </c>
      <c r="E530" s="296" t="s">
        <v>187</v>
      </c>
      <c r="F530" s="296" t="s">
        <v>187</v>
      </c>
      <c r="G530" s="296" t="s">
        <v>187</v>
      </c>
    </row>
    <row r="531" spans="1:7" x14ac:dyDescent="0.25">
      <c r="A531" s="312" t="s">
        <v>734</v>
      </c>
      <c r="B531" s="296" t="s">
        <v>187</v>
      </c>
      <c r="C531" s="296" t="s">
        <v>187</v>
      </c>
      <c r="D531" s="296" t="s">
        <v>187</v>
      </c>
      <c r="E531" s="296" t="s">
        <v>187</v>
      </c>
      <c r="F531" s="296" t="s">
        <v>187</v>
      </c>
      <c r="G531" s="296" t="s">
        <v>187</v>
      </c>
    </row>
    <row r="532" spans="1:7" x14ac:dyDescent="0.25">
      <c r="A532" s="313" t="s">
        <v>3384</v>
      </c>
      <c r="B532" s="296" t="s">
        <v>187</v>
      </c>
      <c r="C532" s="299">
        <v>6459.5584610062451</v>
      </c>
      <c r="D532" s="296" t="s">
        <v>187</v>
      </c>
      <c r="E532" s="296" t="s">
        <v>187</v>
      </c>
      <c r="F532" s="296" t="s">
        <v>187</v>
      </c>
      <c r="G532" s="296" t="s">
        <v>187</v>
      </c>
    </row>
    <row r="533" spans="1:7" x14ac:dyDescent="0.25">
      <c r="A533" s="314" t="s">
        <v>737</v>
      </c>
      <c r="B533" s="296" t="s">
        <v>187</v>
      </c>
      <c r="C533" s="299">
        <v>473.19623090020355</v>
      </c>
      <c r="D533" s="296"/>
      <c r="E533" s="296" t="s">
        <v>187</v>
      </c>
      <c r="F533" s="296" t="s">
        <v>187</v>
      </c>
      <c r="G533" s="296"/>
    </row>
    <row r="534" spans="1:7" x14ac:dyDescent="0.25">
      <c r="A534" s="314" t="s">
        <v>738</v>
      </c>
      <c r="B534" s="296" t="s">
        <v>187</v>
      </c>
      <c r="C534" s="299">
        <v>299.39799460361405</v>
      </c>
      <c r="D534" s="296"/>
      <c r="E534" s="296" t="s">
        <v>187</v>
      </c>
      <c r="F534" s="296" t="s">
        <v>187</v>
      </c>
      <c r="G534" s="296"/>
    </row>
    <row r="535" spans="1:7" x14ac:dyDescent="0.25">
      <c r="A535" s="314" t="s">
        <v>739</v>
      </c>
      <c r="B535" s="296" t="s">
        <v>187</v>
      </c>
      <c r="C535" s="299">
        <v>3035.0507480212009</v>
      </c>
      <c r="D535" s="296"/>
      <c r="E535" s="296" t="s">
        <v>187</v>
      </c>
      <c r="F535" s="296" t="s">
        <v>187</v>
      </c>
      <c r="G535" s="296"/>
    </row>
    <row r="536" spans="1:7" x14ac:dyDescent="0.25">
      <c r="A536" s="314" t="s">
        <v>740</v>
      </c>
      <c r="B536" s="296" t="s">
        <v>187</v>
      </c>
      <c r="C536" s="299">
        <v>251.93525163617798</v>
      </c>
      <c r="D536" s="296"/>
      <c r="E536" s="296" t="s">
        <v>187</v>
      </c>
      <c r="F536" s="296" t="s">
        <v>187</v>
      </c>
      <c r="G536" s="296"/>
    </row>
    <row r="537" spans="1:7" x14ac:dyDescent="0.25">
      <c r="A537" s="314" t="s">
        <v>741</v>
      </c>
      <c r="B537" s="296" t="s">
        <v>187</v>
      </c>
      <c r="C537" s="299">
        <v>297.36246326322032</v>
      </c>
      <c r="D537" s="296"/>
      <c r="E537" s="296" t="s">
        <v>187</v>
      </c>
      <c r="F537" s="296" t="s">
        <v>187</v>
      </c>
      <c r="G537" s="296"/>
    </row>
    <row r="538" spans="1:7" x14ac:dyDescent="0.25">
      <c r="A538" s="314" t="s">
        <v>742</v>
      </c>
      <c r="B538" s="296" t="s">
        <v>187</v>
      </c>
      <c r="C538" s="299">
        <v>309.95636595734669</v>
      </c>
      <c r="D538" s="296"/>
      <c r="E538" s="296" t="s">
        <v>187</v>
      </c>
      <c r="F538" s="296" t="s">
        <v>187</v>
      </c>
      <c r="G538" s="296"/>
    </row>
    <row r="539" spans="1:7" x14ac:dyDescent="0.25">
      <c r="A539" s="314" t="s">
        <v>743</v>
      </c>
      <c r="B539" s="296" t="s">
        <v>187</v>
      </c>
      <c r="C539" s="299">
        <v>178.40438707912745</v>
      </c>
      <c r="D539" s="296"/>
      <c r="E539" s="296" t="s">
        <v>187</v>
      </c>
      <c r="F539" s="296" t="s">
        <v>187</v>
      </c>
      <c r="G539" s="296"/>
    </row>
    <row r="540" spans="1:7" x14ac:dyDescent="0.25">
      <c r="A540" s="314" t="s">
        <v>744</v>
      </c>
      <c r="B540" s="296" t="s">
        <v>187</v>
      </c>
      <c r="C540" s="299">
        <v>214.11005793654462</v>
      </c>
      <c r="D540" s="296"/>
      <c r="E540" s="296" t="s">
        <v>187</v>
      </c>
      <c r="F540" s="296" t="s">
        <v>187</v>
      </c>
      <c r="G540" s="296"/>
    </row>
    <row r="541" spans="1:7" x14ac:dyDescent="0.25">
      <c r="A541" s="314" t="s">
        <v>745</v>
      </c>
      <c r="B541" s="296" t="s">
        <v>187</v>
      </c>
      <c r="C541" s="299">
        <v>1167.114207479091</v>
      </c>
      <c r="D541" s="296"/>
      <c r="E541" s="296" t="s">
        <v>187</v>
      </c>
      <c r="F541" s="296" t="s">
        <v>187</v>
      </c>
      <c r="G541" s="296"/>
    </row>
    <row r="542" spans="1:7" x14ac:dyDescent="0.25">
      <c r="A542" s="314" t="s">
        <v>3113</v>
      </c>
      <c r="B542" s="296" t="s">
        <v>187</v>
      </c>
      <c r="C542" s="299">
        <v>178.70274178817721</v>
      </c>
      <c r="D542" s="296"/>
      <c r="E542" s="296" t="s">
        <v>187</v>
      </c>
      <c r="F542" s="296" t="s">
        <v>187</v>
      </c>
      <c r="G542" s="296"/>
    </row>
    <row r="543" spans="1:7" x14ac:dyDescent="0.25">
      <c r="A543" s="314" t="s">
        <v>3114</v>
      </c>
      <c r="B543" s="296" t="s">
        <v>187</v>
      </c>
      <c r="C543" s="299">
        <v>54.328012341541672</v>
      </c>
      <c r="D543" s="296"/>
      <c r="E543" s="296" t="s">
        <v>187</v>
      </c>
      <c r="F543" s="296" t="s">
        <v>187</v>
      </c>
      <c r="G543" s="296"/>
    </row>
    <row r="544" spans="1:7" x14ac:dyDescent="0.25">
      <c r="A544" s="311" t="s">
        <v>746</v>
      </c>
      <c r="B544" s="296" t="s">
        <v>187</v>
      </c>
      <c r="C544" s="299">
        <v>55.215000000000003</v>
      </c>
      <c r="D544" s="296" t="s">
        <v>187</v>
      </c>
      <c r="E544" s="296" t="s">
        <v>187</v>
      </c>
      <c r="F544" s="296" t="s">
        <v>187</v>
      </c>
      <c r="G544" s="296" t="s">
        <v>187</v>
      </c>
    </row>
    <row r="545" spans="1:7" x14ac:dyDescent="0.25">
      <c r="A545" s="311" t="s">
        <v>747</v>
      </c>
      <c r="B545" s="296" t="s">
        <v>187</v>
      </c>
      <c r="C545" s="299">
        <v>91.609200000000001</v>
      </c>
      <c r="D545" s="296" t="s">
        <v>187</v>
      </c>
      <c r="E545" s="296" t="s">
        <v>187</v>
      </c>
      <c r="F545" s="296" t="s">
        <v>187</v>
      </c>
      <c r="G545" s="296" t="s">
        <v>187</v>
      </c>
    </row>
    <row r="546" spans="1:7" x14ac:dyDescent="0.25">
      <c r="A546" s="311" t="s">
        <v>748</v>
      </c>
      <c r="B546" s="296" t="s">
        <v>187</v>
      </c>
      <c r="C546" s="299">
        <v>115.34480598632427</v>
      </c>
      <c r="D546" s="296" t="s">
        <v>187</v>
      </c>
      <c r="E546" s="296" t="s">
        <v>187</v>
      </c>
      <c r="F546" s="296" t="s">
        <v>187</v>
      </c>
      <c r="G546" s="296" t="s">
        <v>187</v>
      </c>
    </row>
    <row r="547" spans="1:7" x14ac:dyDescent="0.25">
      <c r="A547" s="315" t="s">
        <v>749</v>
      </c>
      <c r="B547" s="296" t="s">
        <v>187</v>
      </c>
      <c r="C547" s="299" t="s">
        <v>519</v>
      </c>
      <c r="D547" s="296"/>
      <c r="E547" s="296" t="s">
        <v>187</v>
      </c>
      <c r="F547" s="296" t="s">
        <v>187</v>
      </c>
      <c r="G547" s="296"/>
    </row>
    <row r="548" spans="1:7" x14ac:dyDescent="0.25">
      <c r="A548" s="315" t="s">
        <v>750</v>
      </c>
      <c r="B548" s="296" t="s">
        <v>187</v>
      </c>
      <c r="C548" s="299">
        <v>26.068534199999998</v>
      </c>
      <c r="D548" s="296"/>
      <c r="E548" s="296" t="s">
        <v>187</v>
      </c>
      <c r="F548" s="296" t="s">
        <v>187</v>
      </c>
      <c r="G548" s="296"/>
    </row>
    <row r="549" spans="1:7" x14ac:dyDescent="0.25">
      <c r="A549" s="315" t="s">
        <v>751</v>
      </c>
      <c r="B549" s="296" t="s">
        <v>187</v>
      </c>
      <c r="C549" s="299">
        <v>69.750133199999993</v>
      </c>
      <c r="D549" s="296"/>
      <c r="E549" s="296" t="s">
        <v>187</v>
      </c>
      <c r="F549" s="296" t="s">
        <v>187</v>
      </c>
      <c r="G549" s="296"/>
    </row>
    <row r="550" spans="1:7" x14ac:dyDescent="0.25">
      <c r="A550" s="315" t="s">
        <v>752</v>
      </c>
      <c r="B550" s="296" t="s">
        <v>187</v>
      </c>
      <c r="C550" s="299">
        <v>2.1242679999999998</v>
      </c>
      <c r="D550" s="296"/>
      <c r="E550" s="296" t="s">
        <v>187</v>
      </c>
      <c r="F550" s="296" t="s">
        <v>187</v>
      </c>
      <c r="G550" s="296"/>
    </row>
    <row r="551" spans="1:7" x14ac:dyDescent="0.25">
      <c r="A551" s="315" t="s">
        <v>753</v>
      </c>
      <c r="B551" s="296" t="s">
        <v>187</v>
      </c>
      <c r="C551" s="299" t="s">
        <v>519</v>
      </c>
      <c r="D551" s="296"/>
      <c r="E551" s="296" t="s">
        <v>187</v>
      </c>
      <c r="F551" s="296" t="s">
        <v>187</v>
      </c>
      <c r="G551" s="296"/>
    </row>
    <row r="552" spans="1:7" x14ac:dyDescent="0.25">
      <c r="A552" s="316" t="s">
        <v>754</v>
      </c>
      <c r="B552" s="296" t="s">
        <v>187</v>
      </c>
      <c r="C552" s="299">
        <v>17.401870586324279</v>
      </c>
      <c r="D552" s="296" t="s">
        <v>187</v>
      </c>
      <c r="E552" s="296" t="s">
        <v>187</v>
      </c>
      <c r="F552" s="296" t="s">
        <v>187</v>
      </c>
      <c r="G552" s="296" t="s">
        <v>187</v>
      </c>
    </row>
    <row r="553" spans="1:7" x14ac:dyDescent="0.25">
      <c r="A553" s="317" t="s">
        <v>755</v>
      </c>
      <c r="B553" s="296" t="s">
        <v>187</v>
      </c>
      <c r="C553" s="299">
        <v>17.401870586324279</v>
      </c>
      <c r="D553" s="296"/>
      <c r="E553" s="296" t="s">
        <v>187</v>
      </c>
      <c r="F553" s="296" t="s">
        <v>187</v>
      </c>
      <c r="G553" s="296"/>
    </row>
    <row r="554" spans="1:7" x14ac:dyDescent="0.25">
      <c r="A554" s="304" t="s">
        <v>756</v>
      </c>
      <c r="B554" s="296" t="s">
        <v>187</v>
      </c>
      <c r="C554" s="299">
        <v>1959.8302846233032</v>
      </c>
      <c r="D554" s="299">
        <v>54.694930480826123</v>
      </c>
      <c r="E554" s="296" t="s">
        <v>187</v>
      </c>
      <c r="F554" s="296" t="s">
        <v>187</v>
      </c>
      <c r="G554" s="299" t="s">
        <v>492</v>
      </c>
    </row>
    <row r="555" spans="1:7" x14ac:dyDescent="0.25">
      <c r="A555" s="318" t="s">
        <v>3385</v>
      </c>
      <c r="B555" s="296" t="s">
        <v>187</v>
      </c>
      <c r="C555" s="299">
        <v>1009.8520195503449</v>
      </c>
      <c r="D555" s="299">
        <v>42.152764039128421</v>
      </c>
      <c r="E555" s="296" t="s">
        <v>187</v>
      </c>
      <c r="F555" s="296" t="s">
        <v>187</v>
      </c>
      <c r="G555" s="299" t="s">
        <v>492</v>
      </c>
    </row>
    <row r="556" spans="1:7" x14ac:dyDescent="0.25">
      <c r="A556" s="312" t="s">
        <v>727</v>
      </c>
      <c r="B556" s="296" t="s">
        <v>187</v>
      </c>
      <c r="C556" s="296" t="s">
        <v>187</v>
      </c>
      <c r="D556" s="296" t="s">
        <v>187</v>
      </c>
      <c r="E556" s="296" t="s">
        <v>187</v>
      </c>
      <c r="F556" s="296" t="s">
        <v>187</v>
      </c>
      <c r="G556" s="296" t="s">
        <v>187</v>
      </c>
    </row>
    <row r="557" spans="1:7" x14ac:dyDescent="0.25">
      <c r="A557" s="313" t="s">
        <v>728</v>
      </c>
      <c r="B557" s="296" t="s">
        <v>187</v>
      </c>
      <c r="C557" s="299" t="s">
        <v>187</v>
      </c>
      <c r="D557" s="299" t="s">
        <v>187</v>
      </c>
      <c r="E557" s="296" t="s">
        <v>187</v>
      </c>
      <c r="F557" s="296" t="s">
        <v>187</v>
      </c>
      <c r="G557" s="297" t="s">
        <v>187</v>
      </c>
    </row>
    <row r="558" spans="1:7" x14ac:dyDescent="0.25">
      <c r="A558" s="313" t="s">
        <v>729</v>
      </c>
      <c r="B558" s="296" t="s">
        <v>187</v>
      </c>
      <c r="C558" s="299" t="s">
        <v>187</v>
      </c>
      <c r="D558" s="299" t="s">
        <v>187</v>
      </c>
      <c r="E558" s="296" t="s">
        <v>187</v>
      </c>
      <c r="F558" s="296" t="s">
        <v>187</v>
      </c>
      <c r="G558" s="297" t="s">
        <v>187</v>
      </c>
    </row>
    <row r="559" spans="1:7" x14ac:dyDescent="0.25">
      <c r="A559" s="312" t="s">
        <v>730</v>
      </c>
      <c r="B559" s="296" t="s">
        <v>187</v>
      </c>
      <c r="C559" s="296" t="s">
        <v>187</v>
      </c>
      <c r="D559" s="296" t="s">
        <v>187</v>
      </c>
      <c r="E559" s="296" t="s">
        <v>187</v>
      </c>
      <c r="F559" s="296" t="s">
        <v>187</v>
      </c>
      <c r="G559" s="296" t="s">
        <v>187</v>
      </c>
    </row>
    <row r="560" spans="1:7" x14ac:dyDescent="0.25">
      <c r="A560" s="313" t="s">
        <v>731</v>
      </c>
      <c r="B560" s="296" t="s">
        <v>187</v>
      </c>
      <c r="C560" s="299" t="s">
        <v>187</v>
      </c>
      <c r="D560" s="299" t="s">
        <v>187</v>
      </c>
      <c r="E560" s="296" t="s">
        <v>187</v>
      </c>
      <c r="F560" s="296" t="s">
        <v>187</v>
      </c>
      <c r="G560" s="297" t="s">
        <v>187</v>
      </c>
    </row>
    <row r="561" spans="1:7" x14ac:dyDescent="0.25">
      <c r="A561" s="313" t="s">
        <v>732</v>
      </c>
      <c r="B561" s="296" t="s">
        <v>187</v>
      </c>
      <c r="C561" s="299" t="s">
        <v>187</v>
      </c>
      <c r="D561" s="299" t="s">
        <v>187</v>
      </c>
      <c r="E561" s="296" t="s">
        <v>187</v>
      </c>
      <c r="F561" s="296" t="s">
        <v>187</v>
      </c>
      <c r="G561" s="297" t="s">
        <v>187</v>
      </c>
    </row>
    <row r="562" spans="1:7" x14ac:dyDescent="0.25">
      <c r="A562" s="313" t="s">
        <v>733</v>
      </c>
      <c r="B562" s="296" t="s">
        <v>187</v>
      </c>
      <c r="C562" s="299" t="s">
        <v>187</v>
      </c>
      <c r="D562" s="299" t="s">
        <v>187</v>
      </c>
      <c r="E562" s="296" t="s">
        <v>187</v>
      </c>
      <c r="F562" s="296" t="s">
        <v>187</v>
      </c>
      <c r="G562" s="297" t="s">
        <v>187</v>
      </c>
    </row>
    <row r="563" spans="1:7" x14ac:dyDescent="0.25">
      <c r="A563" s="312" t="s">
        <v>734</v>
      </c>
      <c r="B563" s="296" t="s">
        <v>187</v>
      </c>
      <c r="C563" s="296" t="s">
        <v>187</v>
      </c>
      <c r="D563" s="296" t="s">
        <v>187</v>
      </c>
      <c r="E563" s="296" t="s">
        <v>187</v>
      </c>
      <c r="F563" s="296" t="s">
        <v>187</v>
      </c>
      <c r="G563" s="296" t="s">
        <v>187</v>
      </c>
    </row>
    <row r="564" spans="1:7" x14ac:dyDescent="0.25">
      <c r="A564" s="313" t="s">
        <v>3386</v>
      </c>
      <c r="B564" s="296" t="s">
        <v>187</v>
      </c>
      <c r="C564" s="299">
        <v>1009.8520195503449</v>
      </c>
      <c r="D564" s="299">
        <v>42.152764039128421</v>
      </c>
      <c r="E564" s="296" t="s">
        <v>187</v>
      </c>
      <c r="F564" s="296" t="s">
        <v>187</v>
      </c>
      <c r="G564" s="297" t="s">
        <v>492</v>
      </c>
    </row>
    <row r="565" spans="1:7" x14ac:dyDescent="0.25">
      <c r="A565" s="314" t="s">
        <v>735</v>
      </c>
      <c r="B565" s="296" t="s">
        <v>187</v>
      </c>
      <c r="C565" s="299" t="s">
        <v>494</v>
      </c>
      <c r="D565" s="299" t="s">
        <v>494</v>
      </c>
      <c r="E565" s="296" t="s">
        <v>187</v>
      </c>
      <c r="F565" s="296" t="s">
        <v>187</v>
      </c>
      <c r="G565" s="297" t="s">
        <v>492</v>
      </c>
    </row>
    <row r="566" spans="1:7" x14ac:dyDescent="0.25">
      <c r="A566" s="314" t="s">
        <v>736</v>
      </c>
      <c r="B566" s="296" t="s">
        <v>187</v>
      </c>
      <c r="C566" s="299" t="s">
        <v>494</v>
      </c>
      <c r="D566" s="299" t="s">
        <v>494</v>
      </c>
      <c r="E566" s="296" t="s">
        <v>187</v>
      </c>
      <c r="F566" s="296" t="s">
        <v>187</v>
      </c>
      <c r="G566" s="297" t="s">
        <v>492</v>
      </c>
    </row>
    <row r="567" spans="1:7" x14ac:dyDescent="0.25">
      <c r="A567" s="314" t="s">
        <v>737</v>
      </c>
      <c r="B567" s="296" t="s">
        <v>187</v>
      </c>
      <c r="C567" s="299">
        <v>4.2126418231888598</v>
      </c>
      <c r="D567" s="299" t="s">
        <v>494</v>
      </c>
      <c r="E567" s="296" t="s">
        <v>187</v>
      </c>
      <c r="F567" s="296" t="s">
        <v>187</v>
      </c>
      <c r="G567" s="297" t="s">
        <v>492</v>
      </c>
    </row>
    <row r="568" spans="1:7" x14ac:dyDescent="0.25">
      <c r="A568" s="314" t="s">
        <v>738</v>
      </c>
      <c r="B568" s="296" t="s">
        <v>187</v>
      </c>
      <c r="C568" s="299">
        <v>2.7902546389271099</v>
      </c>
      <c r="D568" s="299" t="s">
        <v>494</v>
      </c>
      <c r="E568" s="296" t="s">
        <v>187</v>
      </c>
      <c r="F568" s="296" t="s">
        <v>187</v>
      </c>
      <c r="G568" s="297" t="s">
        <v>492</v>
      </c>
    </row>
    <row r="569" spans="1:7" x14ac:dyDescent="0.25">
      <c r="A569" s="314" t="s">
        <v>739</v>
      </c>
      <c r="B569" s="296" t="s">
        <v>187</v>
      </c>
      <c r="C569" s="299">
        <v>28.497717298240602</v>
      </c>
      <c r="D569" s="299" t="s">
        <v>494</v>
      </c>
      <c r="E569" s="296" t="s">
        <v>187</v>
      </c>
      <c r="F569" s="296" t="s">
        <v>187</v>
      </c>
      <c r="G569" s="297" t="s">
        <v>492</v>
      </c>
    </row>
    <row r="570" spans="1:7" x14ac:dyDescent="0.25">
      <c r="A570" s="314" t="s">
        <v>740</v>
      </c>
      <c r="B570" s="296" t="s">
        <v>187</v>
      </c>
      <c r="C570" s="299">
        <v>6.66034512616306</v>
      </c>
      <c r="D570" s="299">
        <v>7.8425112598720697</v>
      </c>
      <c r="E570" s="296" t="s">
        <v>187</v>
      </c>
      <c r="F570" s="296" t="s">
        <v>187</v>
      </c>
      <c r="G570" s="297" t="s">
        <v>492</v>
      </c>
    </row>
    <row r="571" spans="1:7" x14ac:dyDescent="0.25">
      <c r="A571" s="314" t="s">
        <v>741</v>
      </c>
      <c r="B571" s="296" t="s">
        <v>187</v>
      </c>
      <c r="C571" s="299">
        <v>2.52263043402202</v>
      </c>
      <c r="D571" s="299" t="s">
        <v>494</v>
      </c>
      <c r="E571" s="296" t="s">
        <v>187</v>
      </c>
      <c r="F571" s="296" t="s">
        <v>187</v>
      </c>
      <c r="G571" s="297" t="s">
        <v>492</v>
      </c>
    </row>
    <row r="572" spans="1:7" x14ac:dyDescent="0.25">
      <c r="A572" s="314" t="s">
        <v>742</v>
      </c>
      <c r="B572" s="296" t="s">
        <v>187</v>
      </c>
      <c r="C572" s="299">
        <v>15.278275422757799</v>
      </c>
      <c r="D572" s="299">
        <v>15.52463493848146</v>
      </c>
      <c r="E572" s="296" t="s">
        <v>187</v>
      </c>
      <c r="F572" s="296" t="s">
        <v>187</v>
      </c>
      <c r="G572" s="297" t="s">
        <v>492</v>
      </c>
    </row>
    <row r="573" spans="1:7" x14ac:dyDescent="0.25">
      <c r="A573" s="314" t="s">
        <v>743</v>
      </c>
      <c r="B573" s="296" t="s">
        <v>187</v>
      </c>
      <c r="C573" s="299">
        <v>8.8016924452317706</v>
      </c>
      <c r="D573" s="299">
        <v>8.4893956827476593</v>
      </c>
      <c r="E573" s="296" t="s">
        <v>187</v>
      </c>
      <c r="F573" s="296" t="s">
        <v>187</v>
      </c>
      <c r="G573" s="297" t="s">
        <v>492</v>
      </c>
    </row>
    <row r="574" spans="1:7" x14ac:dyDescent="0.25">
      <c r="A574" s="314" t="s">
        <v>744</v>
      </c>
      <c r="B574" s="296" t="s">
        <v>187</v>
      </c>
      <c r="C574" s="299">
        <v>2.0137792152480598</v>
      </c>
      <c r="D574" s="299" t="s">
        <v>494</v>
      </c>
      <c r="E574" s="296" t="s">
        <v>187</v>
      </c>
      <c r="F574" s="296" t="s">
        <v>187</v>
      </c>
      <c r="G574" s="297" t="s">
        <v>492</v>
      </c>
    </row>
    <row r="575" spans="1:7" x14ac:dyDescent="0.25">
      <c r="A575" s="314" t="s">
        <v>745</v>
      </c>
      <c r="B575" s="296" t="s">
        <v>187</v>
      </c>
      <c r="C575" s="299">
        <v>935.45098734337898</v>
      </c>
      <c r="D575" s="299">
        <v>10.296222158027231</v>
      </c>
      <c r="E575" s="296" t="s">
        <v>187</v>
      </c>
      <c r="F575" s="296" t="s">
        <v>187</v>
      </c>
      <c r="G575" s="297" t="s">
        <v>492</v>
      </c>
    </row>
    <row r="576" spans="1:7" x14ac:dyDescent="0.25">
      <c r="A576" s="314" t="s">
        <v>3113</v>
      </c>
      <c r="B576" s="296" t="s">
        <v>187</v>
      </c>
      <c r="C576" s="299">
        <v>2.84526374758499</v>
      </c>
      <c r="D576" s="299" t="s">
        <v>494</v>
      </c>
      <c r="E576" s="296" t="s">
        <v>187</v>
      </c>
      <c r="F576" s="296" t="s">
        <v>187</v>
      </c>
      <c r="G576" s="297" t="s">
        <v>492</v>
      </c>
    </row>
    <row r="577" spans="1:7" x14ac:dyDescent="0.25">
      <c r="A577" s="314" t="s">
        <v>3114</v>
      </c>
      <c r="B577" s="296" t="s">
        <v>187</v>
      </c>
      <c r="C577" s="299">
        <v>0.77843205560164996</v>
      </c>
      <c r="D577" s="299" t="s">
        <v>494</v>
      </c>
      <c r="E577" s="296" t="s">
        <v>187</v>
      </c>
      <c r="F577" s="296" t="s">
        <v>187</v>
      </c>
      <c r="G577" s="297" t="s">
        <v>492</v>
      </c>
    </row>
    <row r="578" spans="1:7" x14ac:dyDescent="0.25">
      <c r="A578" s="311" t="s">
        <v>746</v>
      </c>
      <c r="B578" s="296" t="s">
        <v>187</v>
      </c>
      <c r="C578" s="299">
        <v>2.33929947528482</v>
      </c>
      <c r="D578" s="299">
        <v>1.16065025717818</v>
      </c>
      <c r="E578" s="296" t="s">
        <v>187</v>
      </c>
      <c r="F578" s="296" t="s">
        <v>187</v>
      </c>
      <c r="G578" s="297" t="s">
        <v>492</v>
      </c>
    </row>
    <row r="579" spans="1:7" x14ac:dyDescent="0.25">
      <c r="A579" s="311" t="s">
        <v>747</v>
      </c>
      <c r="B579" s="296" t="s">
        <v>187</v>
      </c>
      <c r="C579" s="299">
        <v>811.93514606186397</v>
      </c>
      <c r="D579" s="299">
        <v>5.4580785736261301</v>
      </c>
      <c r="E579" s="296" t="s">
        <v>187</v>
      </c>
      <c r="F579" s="296" t="s">
        <v>187</v>
      </c>
      <c r="G579" s="297" t="s">
        <v>492</v>
      </c>
    </row>
    <row r="580" spans="1:7" x14ac:dyDescent="0.25">
      <c r="A580" s="311" t="s">
        <v>748</v>
      </c>
      <c r="B580" s="296" t="s">
        <v>187</v>
      </c>
      <c r="C580" s="299">
        <v>135.7038195358096</v>
      </c>
      <c r="D580" s="299">
        <v>5.9234376108933899</v>
      </c>
      <c r="E580" s="296" t="s">
        <v>187</v>
      </c>
      <c r="F580" s="296" t="s">
        <v>187</v>
      </c>
      <c r="G580" s="299" t="s">
        <v>492</v>
      </c>
    </row>
    <row r="581" spans="1:7" x14ac:dyDescent="0.25">
      <c r="A581" s="315" t="s">
        <v>749</v>
      </c>
      <c r="B581" s="296" t="s">
        <v>187</v>
      </c>
      <c r="C581" s="299" t="s">
        <v>519</v>
      </c>
      <c r="D581" s="299" t="s">
        <v>519</v>
      </c>
      <c r="E581" s="296" t="s">
        <v>187</v>
      </c>
      <c r="F581" s="296" t="s">
        <v>187</v>
      </c>
      <c r="G581" s="297" t="s">
        <v>492</v>
      </c>
    </row>
    <row r="582" spans="1:7" x14ac:dyDescent="0.25">
      <c r="A582" s="315" t="s">
        <v>750</v>
      </c>
      <c r="B582" s="296" t="s">
        <v>187</v>
      </c>
      <c r="C582" s="299">
        <v>0.39070037091767001</v>
      </c>
      <c r="D582" s="299">
        <v>8.605344306328E-2</v>
      </c>
      <c r="E582" s="296" t="s">
        <v>187</v>
      </c>
      <c r="F582" s="296" t="s">
        <v>187</v>
      </c>
      <c r="G582" s="297" t="s">
        <v>492</v>
      </c>
    </row>
    <row r="583" spans="1:7" x14ac:dyDescent="0.25">
      <c r="A583" s="315" t="s">
        <v>751</v>
      </c>
      <c r="B583" s="296" t="s">
        <v>187</v>
      </c>
      <c r="C583" s="299">
        <v>5.3420648053523196</v>
      </c>
      <c r="D583" s="299">
        <v>0.46691353425823001</v>
      </c>
      <c r="E583" s="296" t="s">
        <v>187</v>
      </c>
      <c r="F583" s="296" t="s">
        <v>187</v>
      </c>
      <c r="G583" s="297" t="s">
        <v>492</v>
      </c>
    </row>
    <row r="584" spans="1:7" x14ac:dyDescent="0.25">
      <c r="A584" s="315" t="s">
        <v>752</v>
      </c>
      <c r="B584" s="296" t="s">
        <v>187</v>
      </c>
      <c r="C584" s="299">
        <v>8.5169405120220004E-2</v>
      </c>
      <c r="D584" s="299">
        <v>8.4830813865599992E-3</v>
      </c>
      <c r="E584" s="296" t="s">
        <v>187</v>
      </c>
      <c r="F584" s="296" t="s">
        <v>187</v>
      </c>
      <c r="G584" s="297" t="s">
        <v>492</v>
      </c>
    </row>
    <row r="585" spans="1:7" x14ac:dyDescent="0.25">
      <c r="A585" s="315" t="s">
        <v>753</v>
      </c>
      <c r="B585" s="296" t="s">
        <v>187</v>
      </c>
      <c r="C585" s="299">
        <v>129.698664250798</v>
      </c>
      <c r="D585" s="299">
        <v>5.3619875521853197</v>
      </c>
      <c r="E585" s="296" t="s">
        <v>187</v>
      </c>
      <c r="F585" s="296" t="s">
        <v>187</v>
      </c>
      <c r="G585" s="297" t="s">
        <v>492</v>
      </c>
    </row>
    <row r="586" spans="1:7" x14ac:dyDescent="0.25">
      <c r="A586" s="316" t="s">
        <v>754</v>
      </c>
      <c r="B586" s="296" t="s">
        <v>187</v>
      </c>
      <c r="C586" s="299">
        <v>0.18722070362137999</v>
      </c>
      <c r="D586" s="299" t="s">
        <v>494</v>
      </c>
      <c r="E586" s="296" t="s">
        <v>187</v>
      </c>
      <c r="F586" s="296" t="s">
        <v>187</v>
      </c>
      <c r="G586" s="299" t="s">
        <v>492</v>
      </c>
    </row>
    <row r="587" spans="1:7" x14ac:dyDescent="0.25">
      <c r="A587" s="317" t="s">
        <v>755</v>
      </c>
      <c r="B587" s="296" t="s">
        <v>187</v>
      </c>
      <c r="C587" s="299">
        <v>0.18722070362137999</v>
      </c>
      <c r="D587" s="299" t="s">
        <v>494</v>
      </c>
      <c r="E587" s="296" t="s">
        <v>187</v>
      </c>
      <c r="F587" s="296" t="s">
        <v>187</v>
      </c>
      <c r="G587" s="297" t="s">
        <v>492</v>
      </c>
    </row>
    <row r="588" spans="1:7" ht="15.75" thickBot="1" x14ac:dyDescent="0.3">
      <c r="A588" s="311" t="s">
        <v>3387</v>
      </c>
      <c r="B588" s="296" t="s">
        <v>187</v>
      </c>
      <c r="C588" s="296" t="s">
        <v>187</v>
      </c>
      <c r="D588" s="299" t="s">
        <v>494</v>
      </c>
      <c r="E588" s="296" t="s">
        <v>187</v>
      </c>
      <c r="F588" s="296" t="s">
        <v>187</v>
      </c>
      <c r="G588" s="296" t="s">
        <v>187</v>
      </c>
    </row>
    <row r="589" spans="1:7" s="229" customFormat="1" ht="12.75" customHeight="1" thickTop="1" x14ac:dyDescent="0.2">
      <c r="A589" s="60" t="s">
        <v>757</v>
      </c>
      <c r="B589" s="296" t="s">
        <v>187</v>
      </c>
      <c r="C589" s="299">
        <v>719.88457694084161</v>
      </c>
      <c r="D589" s="296" t="s">
        <v>187</v>
      </c>
      <c r="E589" s="296" t="s">
        <v>187</v>
      </c>
      <c r="F589" s="296" t="s">
        <v>187</v>
      </c>
      <c r="G589" s="299" t="s">
        <v>492</v>
      </c>
    </row>
    <row r="590" spans="1:7" s="229" customFormat="1" ht="12.75" customHeight="1" x14ac:dyDescent="0.2">
      <c r="A590" s="61" t="s">
        <v>758</v>
      </c>
      <c r="B590" s="296" t="s">
        <v>187</v>
      </c>
      <c r="C590" s="297" t="s">
        <v>492</v>
      </c>
      <c r="D590" s="299">
        <v>1053.0935979415153</v>
      </c>
      <c r="E590" s="297" t="s">
        <v>492</v>
      </c>
      <c r="F590" s="297" t="s">
        <v>492</v>
      </c>
      <c r="G590" s="297" t="s">
        <v>492</v>
      </c>
    </row>
    <row r="591" spans="1:7" s="229" customFormat="1" ht="12.75" customHeight="1" x14ac:dyDescent="0.2">
      <c r="A591" s="61" t="s">
        <v>759</v>
      </c>
      <c r="B591" s="296" t="s">
        <v>187</v>
      </c>
      <c r="C591" s="299" t="s">
        <v>494</v>
      </c>
      <c r="D591" s="299" t="s">
        <v>494</v>
      </c>
      <c r="E591" s="297" t="s">
        <v>494</v>
      </c>
      <c r="F591" s="297" t="s">
        <v>494</v>
      </c>
      <c r="G591" s="297" t="s">
        <v>492</v>
      </c>
    </row>
    <row r="592" spans="1:7" s="229" customFormat="1" ht="12.75" customHeight="1" x14ac:dyDescent="0.2">
      <c r="A592" s="61" t="s">
        <v>760</v>
      </c>
      <c r="B592" s="296" t="s">
        <v>187</v>
      </c>
      <c r="C592" s="299">
        <v>17.318326450965749</v>
      </c>
      <c r="D592" s="299">
        <v>0.63206652889299997</v>
      </c>
      <c r="E592" s="297">
        <v>14.91067980114685</v>
      </c>
      <c r="F592" s="297">
        <v>363.40666610922074</v>
      </c>
      <c r="G592" s="297" t="s">
        <v>492</v>
      </c>
    </row>
    <row r="593" spans="1:7" s="229" customFormat="1" ht="14.25" customHeight="1" x14ac:dyDescent="0.2">
      <c r="A593" s="282" t="s">
        <v>761</v>
      </c>
      <c r="B593" s="299">
        <v>4349.248664685867</v>
      </c>
      <c r="C593" s="296" t="s">
        <v>187</v>
      </c>
      <c r="D593" s="296" t="s">
        <v>187</v>
      </c>
      <c r="E593" s="296" t="s">
        <v>187</v>
      </c>
      <c r="F593" s="296" t="s">
        <v>187</v>
      </c>
      <c r="G593" s="296" t="s">
        <v>187</v>
      </c>
    </row>
    <row r="594" spans="1:7" s="229" customFormat="1" ht="12" customHeight="1" x14ac:dyDescent="0.2">
      <c r="A594" s="282" t="s">
        <v>762</v>
      </c>
      <c r="B594" s="299">
        <v>3504.4603945689328</v>
      </c>
      <c r="C594" s="296" t="s">
        <v>187</v>
      </c>
      <c r="D594" s="296" t="s">
        <v>187</v>
      </c>
      <c r="E594" s="296" t="s">
        <v>187</v>
      </c>
      <c r="F594" s="296" t="s">
        <v>187</v>
      </c>
      <c r="G594" s="296" t="s">
        <v>187</v>
      </c>
    </row>
    <row r="595" spans="1:7" s="229" customFormat="1" ht="12" customHeight="1" x14ac:dyDescent="0.2">
      <c r="A595" s="279" t="s">
        <v>763</v>
      </c>
      <c r="B595" s="299" t="s">
        <v>492</v>
      </c>
      <c r="C595" s="296" t="s">
        <v>187</v>
      </c>
      <c r="D595" s="296" t="s">
        <v>187</v>
      </c>
      <c r="E595" s="296" t="s">
        <v>187</v>
      </c>
      <c r="F595" s="296" t="s">
        <v>187</v>
      </c>
      <c r="G595" s="296" t="s">
        <v>187</v>
      </c>
    </row>
    <row r="596" spans="1:7" s="229" customFormat="1" ht="13.5" customHeight="1" x14ac:dyDescent="0.2">
      <c r="A596" s="62" t="s">
        <v>764</v>
      </c>
      <c r="B596" s="299" t="s">
        <v>492</v>
      </c>
      <c r="C596" s="299" t="s">
        <v>492</v>
      </c>
      <c r="D596" s="299" t="s">
        <v>492</v>
      </c>
      <c r="E596" s="299" t="s">
        <v>492</v>
      </c>
      <c r="F596" s="299" t="s">
        <v>492</v>
      </c>
      <c r="G596" s="299" t="s">
        <v>492</v>
      </c>
    </row>
    <row r="597" spans="1:7" x14ac:dyDescent="0.25">
      <c r="A597"/>
      <c r="B597"/>
      <c r="C597"/>
      <c r="D597"/>
      <c r="E597"/>
    </row>
    <row r="598" spans="1:7" x14ac:dyDescent="0.25">
      <c r="A598" s="63" t="s">
        <v>765</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x14ac:dyDescent="0.25">
      <c r="A599"/>
      <c r="B599"/>
      <c r="C599"/>
      <c r="D599"/>
      <c r="E599"/>
    </row>
    <row r="601" spans="1:7" ht="15.75" x14ac:dyDescent="0.25">
      <c r="A601" s="195" t="s">
        <v>766</v>
      </c>
      <c r="B601" s="200"/>
      <c r="C601" s="200"/>
      <c r="D601" s="200"/>
      <c r="E601" s="200"/>
      <c r="F601" s="200"/>
      <c r="G601" s="42" t="s">
        <v>476</v>
      </c>
    </row>
    <row r="602" spans="1:7" ht="15.75" x14ac:dyDescent="0.25">
      <c r="A602" s="195" t="s">
        <v>665</v>
      </c>
      <c r="B602" s="200"/>
      <c r="C602" s="200"/>
      <c r="D602" s="200"/>
      <c r="E602" s="200"/>
      <c r="F602" s="200"/>
      <c r="G602" s="42" t="s">
        <v>3379</v>
      </c>
    </row>
    <row r="603" spans="1:7" x14ac:dyDescent="0.25">
      <c r="A603" s="200"/>
      <c r="B603" s="200"/>
      <c r="C603" s="200"/>
      <c r="D603" s="200"/>
      <c r="E603" s="200"/>
      <c r="F603" s="200"/>
      <c r="G603" s="42" t="s">
        <v>477</v>
      </c>
    </row>
    <row r="604" spans="1:7" x14ac:dyDescent="0.25">
      <c r="A604" s="200"/>
      <c r="B604" s="200"/>
      <c r="C604" s="200"/>
      <c r="D604" s="200"/>
      <c r="E604" s="200"/>
      <c r="F604" s="200"/>
      <c r="G604" s="230"/>
    </row>
    <row r="605" spans="1:7" ht="54" customHeight="1" x14ac:dyDescent="0.25">
      <c r="A605" s="414" t="s">
        <v>478</v>
      </c>
      <c r="B605" s="65" t="s">
        <v>767</v>
      </c>
      <c r="C605" s="65" t="s">
        <v>768</v>
      </c>
      <c r="D605" s="65" t="s">
        <v>769</v>
      </c>
      <c r="E605" s="65" t="s">
        <v>617</v>
      </c>
      <c r="F605" s="65" t="s">
        <v>483</v>
      </c>
      <c r="G605" s="65" t="s">
        <v>484</v>
      </c>
    </row>
    <row r="606" spans="1:7" ht="15.75" thickBot="1" x14ac:dyDescent="0.3">
      <c r="A606" s="415"/>
      <c r="B606" s="416" t="s">
        <v>486</v>
      </c>
      <c r="C606" s="417"/>
      <c r="D606" s="417"/>
      <c r="E606" s="417"/>
      <c r="F606" s="417"/>
      <c r="G606" s="418"/>
    </row>
    <row r="607" spans="1:7" ht="15.75" thickTop="1" x14ac:dyDescent="0.25">
      <c r="A607" s="66" t="s">
        <v>770</v>
      </c>
      <c r="B607" s="299">
        <v>-831125.53638504399</v>
      </c>
      <c r="C607" s="299">
        <v>1234.7394602571119</v>
      </c>
      <c r="D607" s="299">
        <v>35.11369899647039</v>
      </c>
      <c r="E607" s="299">
        <v>141.59499629999999</v>
      </c>
      <c r="F607" s="299">
        <v>7641.6606409999995</v>
      </c>
      <c r="G607" s="299" t="s">
        <v>515</v>
      </c>
    </row>
    <row r="608" spans="1:7" x14ac:dyDescent="0.25">
      <c r="A608" s="67" t="s">
        <v>771</v>
      </c>
      <c r="B608" s="299">
        <v>-680293.34243705962</v>
      </c>
      <c r="C608" s="299">
        <v>260.14196732065915</v>
      </c>
      <c r="D608" s="299">
        <v>22.501521677555012</v>
      </c>
      <c r="E608" s="299">
        <v>120.1226453</v>
      </c>
      <c r="F608" s="299">
        <v>7283.7881829999997</v>
      </c>
      <c r="G608" s="299" t="s">
        <v>515</v>
      </c>
    </row>
    <row r="609" spans="1:7" x14ac:dyDescent="0.25">
      <c r="A609" s="319" t="s">
        <v>772</v>
      </c>
      <c r="B609" s="299">
        <v>-581225.21712432243</v>
      </c>
      <c r="C609" s="299">
        <v>259.58656569999999</v>
      </c>
      <c r="D609" s="299">
        <v>22.303775677555009</v>
      </c>
      <c r="E609" s="297">
        <v>120.1226453</v>
      </c>
      <c r="F609" s="297">
        <v>7283.7881829999997</v>
      </c>
      <c r="G609" s="297" t="s">
        <v>519</v>
      </c>
    </row>
    <row r="610" spans="1:7" x14ac:dyDescent="0.25">
      <c r="A610" s="320" t="s">
        <v>773</v>
      </c>
      <c r="B610" s="299">
        <v>-99068.125312737131</v>
      </c>
      <c r="C610" s="299" t="s">
        <v>494</v>
      </c>
      <c r="D610" s="299" t="s">
        <v>3109</v>
      </c>
      <c r="E610" s="297" t="s">
        <v>492</v>
      </c>
      <c r="F610" s="297" t="s">
        <v>492</v>
      </c>
      <c r="G610" s="297" t="s">
        <v>492</v>
      </c>
    </row>
    <row r="611" spans="1:7" x14ac:dyDescent="0.25">
      <c r="A611" s="321" t="s">
        <v>774</v>
      </c>
      <c r="B611" s="299">
        <v>23030.524805171535</v>
      </c>
      <c r="C611" s="299" t="s">
        <v>3115</v>
      </c>
      <c r="D611" s="299" t="s">
        <v>3115</v>
      </c>
      <c r="E611" s="299" t="s">
        <v>492</v>
      </c>
      <c r="F611" s="299" t="s">
        <v>492</v>
      </c>
      <c r="G611" s="299" t="s">
        <v>492</v>
      </c>
    </row>
    <row r="612" spans="1:7" x14ac:dyDescent="0.25">
      <c r="A612" s="319" t="s">
        <v>775</v>
      </c>
      <c r="B612" s="299">
        <v>-29001.50383515003</v>
      </c>
      <c r="C612" s="299" t="s">
        <v>590</v>
      </c>
      <c r="D612" s="299" t="s">
        <v>590</v>
      </c>
      <c r="E612" s="297" t="s">
        <v>492</v>
      </c>
      <c r="F612" s="297" t="s">
        <v>492</v>
      </c>
      <c r="G612" s="297" t="s">
        <v>492</v>
      </c>
    </row>
    <row r="613" spans="1:7" x14ac:dyDescent="0.25">
      <c r="A613" s="319" t="s">
        <v>776</v>
      </c>
      <c r="B613" s="299">
        <v>52032.028640321565</v>
      </c>
      <c r="C613" s="299" t="s">
        <v>590</v>
      </c>
      <c r="D613" s="299" t="s">
        <v>590</v>
      </c>
      <c r="E613" s="297" t="s">
        <v>492</v>
      </c>
      <c r="F613" s="297" t="s">
        <v>492</v>
      </c>
      <c r="G613" s="297" t="s">
        <v>492</v>
      </c>
    </row>
    <row r="614" spans="1:7" x14ac:dyDescent="0.25">
      <c r="A614" s="67" t="s">
        <v>777</v>
      </c>
      <c r="B614" s="299">
        <v>-28216.102686357408</v>
      </c>
      <c r="C614" s="299">
        <v>12.663181</v>
      </c>
      <c r="D614" s="299">
        <v>1.1562030000000001</v>
      </c>
      <c r="E614" s="299">
        <v>21.472351</v>
      </c>
      <c r="F614" s="299">
        <v>357.87245800000005</v>
      </c>
      <c r="G614" s="299" t="s">
        <v>492</v>
      </c>
    </row>
    <row r="615" spans="1:7" x14ac:dyDescent="0.25">
      <c r="A615" s="319" t="s">
        <v>778</v>
      </c>
      <c r="B615" s="299">
        <v>8734.4840051914307</v>
      </c>
      <c r="C615" s="299">
        <v>12.663181</v>
      </c>
      <c r="D615" s="299">
        <v>1.1562030000000001</v>
      </c>
      <c r="E615" s="297">
        <v>21.472351</v>
      </c>
      <c r="F615" s="297">
        <v>357.87245800000005</v>
      </c>
      <c r="G615" s="297" t="s">
        <v>492</v>
      </c>
    </row>
    <row r="616" spans="1:7" x14ac:dyDescent="0.25">
      <c r="A616" s="320" t="s">
        <v>779</v>
      </c>
      <c r="B616" s="299">
        <v>-36950.586691548837</v>
      </c>
      <c r="C616" s="299" t="s">
        <v>519</v>
      </c>
      <c r="D616" s="299" t="s">
        <v>590</v>
      </c>
      <c r="E616" s="297" t="s">
        <v>492</v>
      </c>
      <c r="F616" s="297" t="s">
        <v>492</v>
      </c>
      <c r="G616" s="297" t="s">
        <v>492</v>
      </c>
    </row>
    <row r="617" spans="1:7" x14ac:dyDescent="0.25">
      <c r="A617" s="321" t="s">
        <v>780</v>
      </c>
      <c r="B617" s="299">
        <v>-5742.2251556353804</v>
      </c>
      <c r="C617" s="299">
        <v>961.93431193645267</v>
      </c>
      <c r="D617" s="299">
        <v>0.59525414428571</v>
      </c>
      <c r="E617" s="299" t="s">
        <v>492</v>
      </c>
      <c r="F617" s="299" t="s">
        <v>492</v>
      </c>
      <c r="G617" s="299" t="s">
        <v>492</v>
      </c>
    </row>
    <row r="618" spans="1:7" x14ac:dyDescent="0.25">
      <c r="A618" s="319" t="s">
        <v>781</v>
      </c>
      <c r="B618" s="299">
        <v>-10133.615543726639</v>
      </c>
      <c r="C618" s="299" t="s">
        <v>519</v>
      </c>
      <c r="D618" s="299">
        <v>0.59215403</v>
      </c>
      <c r="E618" s="297" t="s">
        <v>492</v>
      </c>
      <c r="F618" s="297" t="s">
        <v>492</v>
      </c>
      <c r="G618" s="297" t="s">
        <v>492</v>
      </c>
    </row>
    <row r="619" spans="1:7" x14ac:dyDescent="0.25">
      <c r="A619" s="319" t="s">
        <v>782</v>
      </c>
      <c r="B619" s="299">
        <v>469.44060909762544</v>
      </c>
      <c r="C619" s="299" t="s">
        <v>519</v>
      </c>
      <c r="D619" s="299" t="s">
        <v>515</v>
      </c>
      <c r="E619" s="297" t="s">
        <v>492</v>
      </c>
      <c r="F619" s="297" t="s">
        <v>492</v>
      </c>
      <c r="G619" s="297" t="s">
        <v>492</v>
      </c>
    </row>
    <row r="620" spans="1:7" x14ac:dyDescent="0.25">
      <c r="A620" s="67" t="s">
        <v>783</v>
      </c>
      <c r="B620" s="299">
        <v>-33858.519844496128</v>
      </c>
      <c r="C620" s="299" t="s">
        <v>519</v>
      </c>
      <c r="D620" s="299">
        <v>6.0475778530394004</v>
      </c>
      <c r="E620" s="299" t="s">
        <v>519</v>
      </c>
      <c r="F620" s="299" t="s">
        <v>519</v>
      </c>
      <c r="G620" s="299" t="s">
        <v>492</v>
      </c>
    </row>
    <row r="621" spans="1:7" x14ac:dyDescent="0.25">
      <c r="A621" s="319" t="s">
        <v>784</v>
      </c>
      <c r="B621" s="299">
        <v>-116642.3750794526</v>
      </c>
      <c r="C621" s="299" t="s">
        <v>519</v>
      </c>
      <c r="D621" s="299">
        <v>6.0475778530394004</v>
      </c>
      <c r="E621" s="297" t="s">
        <v>519</v>
      </c>
      <c r="F621" s="297" t="s">
        <v>519</v>
      </c>
      <c r="G621" s="297" t="s">
        <v>492</v>
      </c>
    </row>
    <row r="622" spans="1:7" x14ac:dyDescent="0.25">
      <c r="A622" s="320" t="s">
        <v>785</v>
      </c>
      <c r="B622" s="299">
        <v>82783.855234956471</v>
      </c>
      <c r="C622" s="299" t="s">
        <v>519</v>
      </c>
      <c r="D622" s="299" t="s">
        <v>590</v>
      </c>
      <c r="E622" s="297" t="s">
        <v>519</v>
      </c>
      <c r="F622" s="297" t="s">
        <v>519</v>
      </c>
      <c r="G622" s="297" t="s">
        <v>492</v>
      </c>
    </row>
    <row r="623" spans="1:7" x14ac:dyDescent="0.25">
      <c r="A623" s="321" t="s">
        <v>786</v>
      </c>
      <c r="B623" s="299" t="s">
        <v>519</v>
      </c>
      <c r="C623" s="299" t="s">
        <v>519</v>
      </c>
      <c r="D623" s="299" t="s">
        <v>519</v>
      </c>
      <c r="E623" s="299" t="s">
        <v>492</v>
      </c>
      <c r="F623" s="299" t="s">
        <v>492</v>
      </c>
      <c r="G623" s="299" t="s">
        <v>492</v>
      </c>
    </row>
    <row r="624" spans="1:7" x14ac:dyDescent="0.25">
      <c r="A624" s="319" t="s">
        <v>787</v>
      </c>
      <c r="B624" s="296" t="s">
        <v>187</v>
      </c>
      <c r="C624" s="296" t="s">
        <v>187</v>
      </c>
      <c r="D624" s="296" t="s">
        <v>187</v>
      </c>
      <c r="E624" s="296" t="s">
        <v>187</v>
      </c>
      <c r="F624" s="296" t="s">
        <v>187</v>
      </c>
      <c r="G624" s="296" t="s">
        <v>187</v>
      </c>
    </row>
    <row r="625" spans="1:8" x14ac:dyDescent="0.25">
      <c r="A625" s="319" t="s">
        <v>788</v>
      </c>
      <c r="B625" s="299" t="s">
        <v>519</v>
      </c>
      <c r="C625" s="299" t="s">
        <v>519</v>
      </c>
      <c r="D625" s="299" t="s">
        <v>519</v>
      </c>
      <c r="E625" s="297" t="s">
        <v>492</v>
      </c>
      <c r="F625" s="297" t="s">
        <v>492</v>
      </c>
      <c r="G625" s="297" t="s">
        <v>492</v>
      </c>
    </row>
    <row r="626" spans="1:8" x14ac:dyDescent="0.25">
      <c r="A626" s="67" t="s">
        <v>789</v>
      </c>
      <c r="B626" s="299">
        <v>-106045.87106666707</v>
      </c>
      <c r="C626" s="296" t="s">
        <v>187</v>
      </c>
      <c r="D626" s="296" t="s">
        <v>187</v>
      </c>
      <c r="E626" s="296" t="s">
        <v>187</v>
      </c>
      <c r="F626" s="296" t="s">
        <v>187</v>
      </c>
      <c r="G626" s="296" t="s">
        <v>187</v>
      </c>
    </row>
    <row r="627" spans="1:8" x14ac:dyDescent="0.25">
      <c r="A627" s="322" t="s">
        <v>790</v>
      </c>
      <c r="B627" s="299" t="s">
        <v>3115</v>
      </c>
      <c r="C627" s="299" t="s">
        <v>515</v>
      </c>
      <c r="D627" s="299">
        <v>2.41583792</v>
      </c>
      <c r="E627" s="299" t="s">
        <v>492</v>
      </c>
      <c r="F627" s="299" t="s">
        <v>492</v>
      </c>
      <c r="G627" s="299" t="s">
        <v>492</v>
      </c>
    </row>
    <row r="628" spans="1:8" x14ac:dyDescent="0.25">
      <c r="A628" s="305" t="s">
        <v>791</v>
      </c>
      <c r="B628" s="299" t="s">
        <v>3115</v>
      </c>
      <c r="C628" s="299" t="s">
        <v>515</v>
      </c>
      <c r="D628" s="299">
        <v>2.41583792</v>
      </c>
      <c r="E628" s="299" t="s">
        <v>492</v>
      </c>
      <c r="F628" s="299" t="s">
        <v>492</v>
      </c>
      <c r="G628" s="299" t="s">
        <v>492</v>
      </c>
    </row>
    <row r="630" spans="1:8" x14ac:dyDescent="0.25">
      <c r="A630" s="43" t="s">
        <v>792</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5.75" x14ac:dyDescent="0.25">
      <c r="A633" s="424" t="s">
        <v>793</v>
      </c>
      <c r="B633" s="424"/>
      <c r="C633" s="200"/>
      <c r="D633" s="200"/>
      <c r="E633" s="200"/>
      <c r="F633" s="200"/>
      <c r="G633" s="200"/>
      <c r="H633" s="42" t="s">
        <v>476</v>
      </c>
    </row>
    <row r="634" spans="1:8" ht="15.75" x14ac:dyDescent="0.25">
      <c r="A634" s="215" t="s">
        <v>665</v>
      </c>
      <c r="B634" s="45"/>
      <c r="C634" s="200"/>
      <c r="D634" s="200"/>
      <c r="E634" s="200"/>
      <c r="F634" s="200"/>
      <c r="G634" s="200"/>
      <c r="H634" s="42" t="s">
        <v>3379</v>
      </c>
    </row>
    <row r="635" spans="1:8" x14ac:dyDescent="0.25">
      <c r="A635" s="200"/>
      <c r="B635" s="200"/>
      <c r="C635" s="200"/>
      <c r="D635" s="200"/>
      <c r="E635" s="200"/>
      <c r="F635" s="200"/>
      <c r="G635" s="200"/>
      <c r="H635" s="42" t="s">
        <v>477</v>
      </c>
    </row>
    <row r="636" spans="1:8" x14ac:dyDescent="0.25">
      <c r="A636" s="200"/>
      <c r="B636" s="200"/>
      <c r="C636" s="200"/>
      <c r="D636" s="200"/>
      <c r="E636" s="200"/>
      <c r="F636" s="200"/>
      <c r="G636" s="200"/>
      <c r="H636" s="231"/>
    </row>
    <row r="637" spans="1:8" x14ac:dyDescent="0.25">
      <c r="A637" s="407" t="s">
        <v>794</v>
      </c>
      <c r="B637" s="232" t="s">
        <v>795</v>
      </c>
      <c r="C637" s="233" t="s">
        <v>480</v>
      </c>
      <c r="D637" s="233" t="s">
        <v>481</v>
      </c>
      <c r="E637" s="233" t="s">
        <v>617</v>
      </c>
      <c r="F637" s="234" t="s">
        <v>483</v>
      </c>
      <c r="G637" s="235" t="s">
        <v>484</v>
      </c>
      <c r="H637" s="234" t="s">
        <v>618</v>
      </c>
    </row>
    <row r="638" spans="1:8" ht="15.75" thickBot="1" x14ac:dyDescent="0.3">
      <c r="A638" s="408"/>
      <c r="B638" s="409" t="s">
        <v>486</v>
      </c>
      <c r="C638" s="410"/>
      <c r="D638" s="410"/>
      <c r="E638" s="410"/>
      <c r="F638" s="410"/>
      <c r="G638" s="410"/>
      <c r="H638" s="411"/>
    </row>
    <row r="639" spans="1:8" ht="15.75" thickTop="1" x14ac:dyDescent="0.25">
      <c r="A639" s="236" t="s">
        <v>796</v>
      </c>
      <c r="B639" s="299" t="s">
        <v>3110</v>
      </c>
      <c r="C639" s="299">
        <v>6143.8266127488378</v>
      </c>
      <c r="D639" s="299">
        <v>73.757520658580603</v>
      </c>
      <c r="E639" s="299">
        <v>2.3460190219567099</v>
      </c>
      <c r="F639" s="299">
        <v>6.5483463597946603</v>
      </c>
      <c r="G639" s="299">
        <v>114.39560414851302</v>
      </c>
      <c r="H639" s="299">
        <v>0.74349333311907995</v>
      </c>
    </row>
    <row r="640" spans="1:8" x14ac:dyDescent="0.25">
      <c r="A640" s="323" t="s">
        <v>798</v>
      </c>
      <c r="B640" s="299" t="s">
        <v>554</v>
      </c>
      <c r="C640" s="299">
        <v>5261.8993888836258</v>
      </c>
      <c r="D640" s="296" t="s">
        <v>187</v>
      </c>
      <c r="E640" s="299">
        <v>2.3460190219567099</v>
      </c>
      <c r="F640" s="299">
        <v>6.1117899358083498</v>
      </c>
      <c r="G640" s="299">
        <v>21.695718028166269</v>
      </c>
      <c r="H640" s="296" t="s">
        <v>187</v>
      </c>
    </row>
    <row r="641" spans="1:8" x14ac:dyDescent="0.25">
      <c r="A641" s="300" t="s">
        <v>799</v>
      </c>
      <c r="B641" s="299" t="s">
        <v>554</v>
      </c>
      <c r="C641" s="299">
        <v>5261.8993888836258</v>
      </c>
      <c r="D641" s="296" t="s">
        <v>187</v>
      </c>
      <c r="E641" s="297">
        <v>2.3460190219567099</v>
      </c>
      <c r="F641" s="297">
        <v>6.1117899358083498</v>
      </c>
      <c r="G641" s="297">
        <v>21.695718028166269</v>
      </c>
      <c r="H641" s="296" t="s">
        <v>187</v>
      </c>
    </row>
    <row r="642" spans="1:8" x14ac:dyDescent="0.25">
      <c r="A642" s="300" t="s">
        <v>800</v>
      </c>
      <c r="B642" s="299" t="s">
        <v>521</v>
      </c>
      <c r="C642" s="299" t="s">
        <v>521</v>
      </c>
      <c r="D642" s="296" t="s">
        <v>187</v>
      </c>
      <c r="E642" s="297" t="s">
        <v>521</v>
      </c>
      <c r="F642" s="297" t="s">
        <v>521</v>
      </c>
      <c r="G642" s="297" t="s">
        <v>521</v>
      </c>
      <c r="H642" s="296" t="s">
        <v>187</v>
      </c>
    </row>
    <row r="643" spans="1:8" x14ac:dyDescent="0.25">
      <c r="A643" s="324" t="s">
        <v>801</v>
      </c>
      <c r="B643" s="299" t="s">
        <v>521</v>
      </c>
      <c r="C643" s="299" t="s">
        <v>521</v>
      </c>
      <c r="D643" s="296" t="s">
        <v>187</v>
      </c>
      <c r="E643" s="299" t="s">
        <v>521</v>
      </c>
      <c r="F643" s="299" t="s">
        <v>521</v>
      </c>
      <c r="G643" s="299" t="s">
        <v>521</v>
      </c>
      <c r="H643" s="296" t="s">
        <v>187</v>
      </c>
    </row>
    <row r="644" spans="1:8" x14ac:dyDescent="0.25">
      <c r="A644" s="323" t="s">
        <v>802</v>
      </c>
      <c r="B644" s="296" t="s">
        <v>187</v>
      </c>
      <c r="C644" s="299">
        <v>76.365222930707887</v>
      </c>
      <c r="D644" s="299">
        <v>5.5964614607999996</v>
      </c>
      <c r="E644" s="299" t="s">
        <v>519</v>
      </c>
      <c r="F644" s="299" t="s">
        <v>519</v>
      </c>
      <c r="G644" s="299" t="s">
        <v>519</v>
      </c>
      <c r="H644" s="296" t="s">
        <v>187</v>
      </c>
    </row>
    <row r="645" spans="1:8" x14ac:dyDescent="0.25">
      <c r="A645" s="325" t="s">
        <v>803</v>
      </c>
      <c r="B645" s="296" t="s">
        <v>187</v>
      </c>
      <c r="C645" s="299">
        <v>74.619486144000007</v>
      </c>
      <c r="D645" s="299">
        <v>5.5964614607999996</v>
      </c>
      <c r="E645" s="297" t="s">
        <v>519</v>
      </c>
      <c r="F645" s="297" t="s">
        <v>519</v>
      </c>
      <c r="G645" s="297" t="s">
        <v>519</v>
      </c>
      <c r="H645" s="296" t="s">
        <v>187</v>
      </c>
    </row>
    <row r="646" spans="1:8" x14ac:dyDescent="0.25">
      <c r="A646" s="325" t="s">
        <v>804</v>
      </c>
      <c r="B646" s="296" t="s">
        <v>187</v>
      </c>
      <c r="C646" s="299">
        <v>1.7457367867078699</v>
      </c>
      <c r="D646" s="299" t="s">
        <v>566</v>
      </c>
      <c r="E646" s="297" t="s">
        <v>519</v>
      </c>
      <c r="F646" s="297" t="s">
        <v>519</v>
      </c>
      <c r="G646" s="297" t="s">
        <v>519</v>
      </c>
      <c r="H646" s="296" t="s">
        <v>187</v>
      </c>
    </row>
    <row r="647" spans="1:8" x14ac:dyDescent="0.25">
      <c r="A647" s="323" t="s">
        <v>805</v>
      </c>
      <c r="B647" s="299" t="s">
        <v>526</v>
      </c>
      <c r="C647" s="299" t="s">
        <v>526</v>
      </c>
      <c r="D647" s="299" t="s">
        <v>526</v>
      </c>
      <c r="E647" s="299" t="s">
        <v>526</v>
      </c>
      <c r="F647" s="299" t="s">
        <v>526</v>
      </c>
      <c r="G647" s="299" t="s">
        <v>526</v>
      </c>
      <c r="H647" s="299" t="s">
        <v>526</v>
      </c>
    </row>
    <row r="648" spans="1:8" x14ac:dyDescent="0.25">
      <c r="A648" s="300" t="s">
        <v>806</v>
      </c>
      <c r="B648" s="299" t="s">
        <v>494</v>
      </c>
      <c r="C648" s="299" t="s">
        <v>526</v>
      </c>
      <c r="D648" s="299" t="s">
        <v>526</v>
      </c>
      <c r="E648" s="297" t="s">
        <v>494</v>
      </c>
      <c r="F648" s="297" t="s">
        <v>494</v>
      </c>
      <c r="G648" s="297" t="s">
        <v>494</v>
      </c>
      <c r="H648" s="297" t="s">
        <v>494</v>
      </c>
    </row>
    <row r="649" spans="1:8" x14ac:dyDescent="0.25">
      <c r="A649" s="300" t="s">
        <v>807</v>
      </c>
      <c r="B649" s="299" t="s">
        <v>492</v>
      </c>
      <c r="C649" s="299" t="s">
        <v>492</v>
      </c>
      <c r="D649" s="299" t="s">
        <v>492</v>
      </c>
      <c r="E649" s="297" t="s">
        <v>492</v>
      </c>
      <c r="F649" s="297" t="s">
        <v>492</v>
      </c>
      <c r="G649" s="297" t="s">
        <v>492</v>
      </c>
      <c r="H649" s="297" t="s">
        <v>492</v>
      </c>
    </row>
    <row r="650" spans="1:8" x14ac:dyDescent="0.25">
      <c r="A650" s="323" t="s">
        <v>808</v>
      </c>
      <c r="B650" s="296" t="s">
        <v>187</v>
      </c>
      <c r="C650" s="299">
        <v>805.56200093450445</v>
      </c>
      <c r="D650" s="299">
        <v>68.161059197780617</v>
      </c>
      <c r="E650" s="299" t="s">
        <v>566</v>
      </c>
      <c r="F650" s="299">
        <v>0.43655642398631</v>
      </c>
      <c r="G650" s="299">
        <v>49.308450064014231</v>
      </c>
      <c r="H650" s="296" t="s">
        <v>187</v>
      </c>
    </row>
    <row r="651" spans="1:8" x14ac:dyDescent="0.25">
      <c r="A651" s="300" t="s">
        <v>809</v>
      </c>
      <c r="B651" s="296" t="s">
        <v>187</v>
      </c>
      <c r="C651" s="299">
        <v>566.94660201297143</v>
      </c>
      <c r="D651" s="299">
        <v>66.504112399504038</v>
      </c>
      <c r="E651" s="297" t="s">
        <v>521</v>
      </c>
      <c r="F651" s="297">
        <v>0.43655642398631</v>
      </c>
      <c r="G651" s="297">
        <v>33.529746043529677</v>
      </c>
      <c r="H651" s="296" t="s">
        <v>187</v>
      </c>
    </row>
    <row r="652" spans="1:8" x14ac:dyDescent="0.25">
      <c r="A652" s="300" t="s">
        <v>810</v>
      </c>
      <c r="B652" s="296" t="s">
        <v>187</v>
      </c>
      <c r="C652" s="299">
        <v>238.61539892153306</v>
      </c>
      <c r="D652" s="299">
        <v>1.65694679827657</v>
      </c>
      <c r="E652" s="297" t="s">
        <v>521</v>
      </c>
      <c r="F652" s="297" t="s">
        <v>521</v>
      </c>
      <c r="G652" s="297">
        <v>15.77870402048455</v>
      </c>
      <c r="H652" s="296" t="s">
        <v>187</v>
      </c>
    </row>
    <row r="653" spans="1:8" x14ac:dyDescent="0.25">
      <c r="A653" s="300" t="s">
        <v>3388</v>
      </c>
      <c r="B653" s="296" t="s">
        <v>187</v>
      </c>
      <c r="C653" s="299" t="s">
        <v>494</v>
      </c>
      <c r="D653" s="299" t="s">
        <v>494</v>
      </c>
      <c r="E653" s="299" t="s">
        <v>494</v>
      </c>
      <c r="F653" s="299" t="s">
        <v>494</v>
      </c>
      <c r="G653" s="299" t="s">
        <v>494</v>
      </c>
      <c r="H653" s="296" t="s">
        <v>187</v>
      </c>
    </row>
    <row r="654" spans="1:8" x14ac:dyDescent="0.25">
      <c r="A654" s="323" t="s">
        <v>3389</v>
      </c>
      <c r="B654" s="299" t="s">
        <v>492</v>
      </c>
      <c r="C654" s="299" t="s">
        <v>492</v>
      </c>
      <c r="D654" s="299" t="s">
        <v>492</v>
      </c>
      <c r="E654" s="299" t="s">
        <v>521</v>
      </c>
      <c r="F654" s="299" t="s">
        <v>521</v>
      </c>
      <c r="G654" s="299">
        <v>43.391436056332523</v>
      </c>
      <c r="H654" s="299">
        <v>0.74349333311907995</v>
      </c>
    </row>
    <row r="655" spans="1:8" x14ac:dyDescent="0.25">
      <c r="A655" s="305" t="s">
        <v>570</v>
      </c>
      <c r="B655" s="297" t="s">
        <v>492</v>
      </c>
      <c r="C655" s="297" t="s">
        <v>492</v>
      </c>
      <c r="D655" s="297" t="s">
        <v>492</v>
      </c>
      <c r="E655" s="297" t="s">
        <v>521</v>
      </c>
      <c r="F655" s="297" t="s">
        <v>521</v>
      </c>
      <c r="G655" s="297">
        <v>43.391436056332523</v>
      </c>
      <c r="H655" s="297">
        <v>0.74349333311907995</v>
      </c>
    </row>
    <row r="656" spans="1:8" x14ac:dyDescent="0.25">
      <c r="A656" s="323" t="s">
        <v>811</v>
      </c>
      <c r="B656" s="296" t="s">
        <v>187</v>
      </c>
      <c r="C656" s="296" t="s">
        <v>187</v>
      </c>
      <c r="D656" s="296" t="s">
        <v>187</v>
      </c>
      <c r="E656" s="296" t="s">
        <v>187</v>
      </c>
      <c r="F656" s="296" t="s">
        <v>187</v>
      </c>
      <c r="G656" s="296" t="s">
        <v>187</v>
      </c>
      <c r="H656" s="296" t="s">
        <v>187</v>
      </c>
    </row>
    <row r="657" spans="1:8" x14ac:dyDescent="0.25">
      <c r="A657" s="325" t="s">
        <v>812</v>
      </c>
      <c r="B657" s="297">
        <v>11397.929630279281</v>
      </c>
      <c r="C657" s="296" t="s">
        <v>187</v>
      </c>
      <c r="D657" s="296" t="s">
        <v>187</v>
      </c>
      <c r="E657" s="296" t="s">
        <v>187</v>
      </c>
      <c r="F657" s="296" t="s">
        <v>187</v>
      </c>
      <c r="G657" s="296" t="s">
        <v>187</v>
      </c>
      <c r="H657" s="296" t="s">
        <v>187</v>
      </c>
    </row>
    <row r="658" spans="1:8" x14ac:dyDescent="0.25">
      <c r="A658" s="325" t="s">
        <v>813</v>
      </c>
      <c r="B658" s="297" t="s">
        <v>492</v>
      </c>
      <c r="C658" s="296" t="s">
        <v>187</v>
      </c>
      <c r="D658" s="296" t="s">
        <v>187</v>
      </c>
      <c r="E658" s="296" t="s">
        <v>187</v>
      </c>
      <c r="F658" s="296" t="s">
        <v>187</v>
      </c>
      <c r="G658" s="296" t="s">
        <v>187</v>
      </c>
      <c r="H658" s="296" t="s">
        <v>187</v>
      </c>
    </row>
    <row r="659" spans="1:8" x14ac:dyDescent="0.25">
      <c r="A659" s="326" t="s">
        <v>3390</v>
      </c>
      <c r="B659" s="297" t="s">
        <v>492</v>
      </c>
      <c r="C659" s="296" t="s">
        <v>187</v>
      </c>
      <c r="D659" s="296" t="s">
        <v>187</v>
      </c>
      <c r="E659" s="296" t="s">
        <v>187</v>
      </c>
      <c r="F659" s="296" t="s">
        <v>187</v>
      </c>
      <c r="G659" s="296" t="s">
        <v>187</v>
      </c>
      <c r="H659" s="296" t="s">
        <v>187</v>
      </c>
    </row>
    <row r="661" spans="1:8" x14ac:dyDescent="0.25">
      <c r="A661" s="43" t="s">
        <v>814</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8" x14ac:dyDescent="0.25">
      <c r="A664" s="43" t="s">
        <v>815</v>
      </c>
      <c r="B664" s="68" t="s">
        <v>816</v>
      </c>
      <c r="C664" s="68" t="s">
        <v>817</v>
      </c>
      <c r="D664" s="68" t="s">
        <v>818</v>
      </c>
      <c r="E664" s="68" t="s">
        <v>819</v>
      </c>
      <c r="F664" s="68" t="s">
        <v>483</v>
      </c>
      <c r="G664" s="68" t="s">
        <v>484</v>
      </c>
      <c r="H664" s="68" t="s">
        <v>820</v>
      </c>
    </row>
    <row r="665" spans="1:8" x14ac:dyDescent="0.25">
      <c r="A665" s="193" t="s">
        <v>3605</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25">
      <c r="A666" s="193" t="s">
        <v>821</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25">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x14ac:dyDescent="0.25">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x14ac:dyDescent="0.25">
      <c r="A669" s="192" t="s">
        <v>2425</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x14ac:dyDescent="0.25">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x14ac:dyDescent="0.25">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x14ac:dyDescent="0.25">
      <c r="A672" s="192" t="s">
        <v>3104</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x14ac:dyDescent="0.25">
      <c r="A673" s="193" t="s">
        <v>822</v>
      </c>
      <c r="B673" s="69">
        <f>G408</f>
        <v>22472.091458330953</v>
      </c>
      <c r="C673" s="69">
        <f>H408</f>
        <v>4.6925847366299997E-3</v>
      </c>
      <c r="D673" s="69">
        <f>I408</f>
        <v>4.8332437122200001E-3</v>
      </c>
      <c r="E673" s="69"/>
      <c r="F673" s="70"/>
      <c r="G673" s="70"/>
      <c r="H673" s="70"/>
    </row>
    <row r="674" spans="1:36" x14ac:dyDescent="0.25">
      <c r="A674" s="193" t="s">
        <v>823</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x14ac:dyDescent="0.25">
      <c r="A675" s="193" t="s">
        <v>824</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x14ac:dyDescent="0.25">
      <c r="A676" s="193" t="s">
        <v>825</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x14ac:dyDescent="0.25">
      <c r="A677" s="193" t="s">
        <v>826</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x14ac:dyDescent="0.25">
      <c r="A678" s="193" t="s">
        <v>3608</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x14ac:dyDescent="0.25">
      <c r="A679" s="2" t="s">
        <v>827</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x14ac:dyDescent="0.25">
      <c r="A681" s="43" t="s">
        <v>828</v>
      </c>
      <c r="B681" s="43" t="s">
        <v>666</v>
      </c>
      <c r="C681" s="43" t="s">
        <v>667</v>
      </c>
      <c r="D681" s="43" t="s">
        <v>668</v>
      </c>
      <c r="E681" s="43" t="s">
        <v>669</v>
      </c>
      <c r="F681" s="73" t="s">
        <v>670</v>
      </c>
      <c r="G681" s="73" t="s">
        <v>671</v>
      </c>
      <c r="H681" s="73" t="s">
        <v>672</v>
      </c>
      <c r="I681" s="73" t="s">
        <v>673</v>
      </c>
      <c r="J681" s="73" t="s">
        <v>674</v>
      </c>
      <c r="K681" s="73" t="s">
        <v>675</v>
      </c>
      <c r="L681" s="73" t="s">
        <v>676</v>
      </c>
      <c r="M681" s="73" t="s">
        <v>677</v>
      </c>
      <c r="N681" s="73" t="s">
        <v>678</v>
      </c>
      <c r="O681" s="73" t="s">
        <v>679</v>
      </c>
      <c r="P681" s="73" t="s">
        <v>680</v>
      </c>
      <c r="Q681" s="73" t="s">
        <v>681</v>
      </c>
      <c r="R681" s="73" t="s">
        <v>682</v>
      </c>
      <c r="S681" s="73" t="s">
        <v>683</v>
      </c>
      <c r="T681" s="73" t="s">
        <v>684</v>
      </c>
      <c r="U681" s="73" t="s">
        <v>829</v>
      </c>
      <c r="V681" s="73" t="s">
        <v>686</v>
      </c>
      <c r="W681" s="73" t="s">
        <v>830</v>
      </c>
      <c r="X681" s="73" t="s">
        <v>831</v>
      </c>
      <c r="Y681" s="73" t="s">
        <v>832</v>
      </c>
      <c r="Z681" s="73" t="s">
        <v>833</v>
      </c>
      <c r="AA681" s="73" t="s">
        <v>834</v>
      </c>
      <c r="AB681" s="73" t="s">
        <v>835</v>
      </c>
      <c r="AC681" s="73" t="s">
        <v>836</v>
      </c>
      <c r="AD681" s="73" t="s">
        <v>837</v>
      </c>
      <c r="AE681" s="73" t="s">
        <v>838</v>
      </c>
      <c r="AF681" s="73" t="s">
        <v>839</v>
      </c>
      <c r="AG681" s="73" t="s">
        <v>697</v>
      </c>
      <c r="AH681" s="73" t="s">
        <v>840</v>
      </c>
      <c r="AI681" s="73" t="s">
        <v>841</v>
      </c>
      <c r="AJ681" s="73" t="s">
        <v>842</v>
      </c>
    </row>
    <row r="682" spans="1:36" x14ac:dyDescent="0.25">
      <c r="A682" s="1" t="s">
        <v>843</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827</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3" t="s">
        <v>3244</v>
      </c>
      <c r="B687" s="68" t="s">
        <v>816</v>
      </c>
      <c r="C687" s="68" t="s">
        <v>817</v>
      </c>
      <c r="D687" s="68" t="s">
        <v>818</v>
      </c>
      <c r="E687" s="68" t="s">
        <v>819</v>
      </c>
      <c r="F687" s="68" t="s">
        <v>483</v>
      </c>
      <c r="G687" s="68" t="s">
        <v>484</v>
      </c>
      <c r="H687" s="68" t="s">
        <v>820</v>
      </c>
      <c r="I687" s="68" t="s">
        <v>845</v>
      </c>
      <c r="J687" s="68" t="s">
        <v>2561</v>
      </c>
      <c r="K687" s="1"/>
      <c r="L687" s="1"/>
      <c r="M687" s="1"/>
      <c r="N687" s="1"/>
      <c r="O687" s="1"/>
      <c r="P687" s="1"/>
      <c r="Q687" s="1"/>
      <c r="R687" s="1"/>
      <c r="S687" s="1"/>
      <c r="T687" s="1"/>
      <c r="U687" s="1"/>
      <c r="V687" s="1"/>
      <c r="W687" s="1"/>
      <c r="X687" s="1"/>
      <c r="Y687" s="1"/>
      <c r="Z687" s="1"/>
      <c r="AA687" s="1"/>
      <c r="AB687" s="1"/>
    </row>
    <row r="688" spans="1:36" x14ac:dyDescent="0.2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3103</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3609</v>
      </c>
      <c r="B698" s="3"/>
      <c r="C698" s="3"/>
      <c r="D698" s="3"/>
      <c r="E698" s="3"/>
      <c r="F698" s="3"/>
      <c r="G698" s="3"/>
      <c r="H698" s="3"/>
      <c r="I698" s="3"/>
      <c r="K698" s="1"/>
      <c r="L698" s="1"/>
      <c r="M698" s="1"/>
      <c r="N698" s="1"/>
    </row>
    <row r="699" spans="1:28" ht="15.75" thickBot="1" x14ac:dyDescent="0.3">
      <c r="A699" s="75" t="s">
        <v>847</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5" t="s">
        <v>3606</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5.75" thickBot="1" x14ac:dyDescent="0.3">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5" t="s">
        <v>847</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30.75" thickBot="1" x14ac:dyDescent="0.3">
      <c r="A704" s="75" t="s">
        <v>3606</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3103</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7" t="s">
        <v>848</v>
      </c>
      <c r="B716" s="78"/>
      <c r="C716" s="78"/>
      <c r="D716" s="78"/>
      <c r="E716" s="78"/>
      <c r="F716" s="78"/>
      <c r="G716" s="78"/>
      <c r="H716" s="78"/>
      <c r="I716" s="78"/>
      <c r="J716" s="78"/>
      <c r="K716" s="78"/>
      <c r="L716" s="78"/>
      <c r="M716" s="78"/>
      <c r="N716" s="78"/>
    </row>
    <row r="717" spans="1:28" x14ac:dyDescent="0.25">
      <c r="A717" s="78" t="s">
        <v>849</v>
      </c>
      <c r="B717" s="78"/>
      <c r="C717" s="78"/>
      <c r="D717" s="78"/>
      <c r="E717" s="78"/>
      <c r="F717" s="78"/>
      <c r="G717" s="78"/>
      <c r="H717" s="78"/>
      <c r="I717" s="78"/>
      <c r="J717" s="78"/>
      <c r="K717" s="78"/>
      <c r="L717" s="78"/>
      <c r="M717" s="78"/>
      <c r="N717" s="78"/>
    </row>
    <row r="718" spans="1:28" x14ac:dyDescent="0.25">
      <c r="A718" s="78" t="s">
        <v>850</v>
      </c>
      <c r="B718" s="78"/>
      <c r="C718" s="78"/>
      <c r="D718" s="78"/>
      <c r="E718" s="78"/>
      <c r="F718" s="78"/>
      <c r="G718" s="78"/>
      <c r="H718" s="78"/>
      <c r="I718" s="78"/>
      <c r="J718" s="78"/>
      <c r="K718" s="78"/>
      <c r="L718" s="78"/>
      <c r="M718" s="78"/>
      <c r="N718" s="78"/>
    </row>
    <row r="719" spans="1:28" ht="33.75" x14ac:dyDescent="0.25">
      <c r="A719" s="79" t="s">
        <v>851</v>
      </c>
      <c r="B719" s="80" t="s">
        <v>852</v>
      </c>
      <c r="C719" s="81" t="s">
        <v>853</v>
      </c>
      <c r="D719" s="82" t="s">
        <v>854</v>
      </c>
      <c r="E719" s="82" t="s">
        <v>855</v>
      </c>
      <c r="F719" s="83" t="s">
        <v>856</v>
      </c>
      <c r="G719" s="82" t="s">
        <v>857</v>
      </c>
      <c r="H719" s="83" t="s">
        <v>858</v>
      </c>
      <c r="I719" s="82" t="s">
        <v>859</v>
      </c>
      <c r="J719" s="83" t="s">
        <v>860</v>
      </c>
      <c r="K719" s="82" t="s">
        <v>861</v>
      </c>
      <c r="L719" s="83" t="s">
        <v>862</v>
      </c>
      <c r="M719" s="83" t="s">
        <v>863</v>
      </c>
      <c r="N719" s="83" t="s">
        <v>864</v>
      </c>
    </row>
    <row r="720" spans="1:28" x14ac:dyDescent="0.25">
      <c r="A720" s="84" t="s">
        <v>865</v>
      </c>
      <c r="B720" s="85" t="s">
        <v>866</v>
      </c>
      <c r="C720" s="86" t="s">
        <v>867</v>
      </c>
      <c r="D720" s="84" t="s">
        <v>868</v>
      </c>
      <c r="E720" s="84" t="s">
        <v>869</v>
      </c>
      <c r="F720" s="87">
        <v>1</v>
      </c>
      <c r="G720" s="84" t="s">
        <v>870</v>
      </c>
      <c r="H720" s="87">
        <v>1</v>
      </c>
      <c r="I720" s="84" t="s">
        <v>871</v>
      </c>
      <c r="J720" s="87">
        <v>1</v>
      </c>
      <c r="K720" s="84" t="s">
        <v>872</v>
      </c>
      <c r="L720" s="87">
        <v>1</v>
      </c>
      <c r="M720" s="84" t="s">
        <v>873</v>
      </c>
      <c r="N720" s="87">
        <v>1</v>
      </c>
    </row>
    <row r="721" spans="1:14" x14ac:dyDescent="0.25">
      <c r="A721" s="88" t="s">
        <v>874</v>
      </c>
      <c r="B721" s="89" t="s">
        <v>875</v>
      </c>
      <c r="C721" s="89" t="s">
        <v>876</v>
      </c>
      <c r="D721" s="88" t="s">
        <v>877</v>
      </c>
      <c r="E721" s="88" t="s">
        <v>878</v>
      </c>
      <c r="F721" s="90">
        <v>84</v>
      </c>
      <c r="G721" s="88" t="s">
        <v>879</v>
      </c>
      <c r="H721" s="90">
        <v>28</v>
      </c>
      <c r="I721" s="88" t="s">
        <v>880</v>
      </c>
      <c r="J721" s="90">
        <v>67</v>
      </c>
      <c r="K721" s="88" t="s">
        <v>881</v>
      </c>
      <c r="L721" s="90">
        <v>14</v>
      </c>
      <c r="M721" s="88" t="s">
        <v>882</v>
      </c>
      <c r="N721" s="90">
        <v>4</v>
      </c>
    </row>
    <row r="722" spans="1:14" x14ac:dyDescent="0.25">
      <c r="A722" s="91" t="s">
        <v>883</v>
      </c>
      <c r="B722" s="92" t="s">
        <v>875</v>
      </c>
      <c r="C722" s="92" t="s">
        <v>876</v>
      </c>
      <c r="D722" s="91" t="s">
        <v>877</v>
      </c>
      <c r="E722" s="91" t="s">
        <v>884</v>
      </c>
      <c r="F722" s="93">
        <v>85</v>
      </c>
      <c r="G722" s="91" t="s">
        <v>885</v>
      </c>
      <c r="H722" s="93">
        <v>30</v>
      </c>
      <c r="I722" s="91" t="s">
        <v>886</v>
      </c>
      <c r="J722" s="93">
        <v>68</v>
      </c>
      <c r="K722" s="91" t="s">
        <v>887</v>
      </c>
      <c r="L722" s="93">
        <v>15</v>
      </c>
      <c r="M722" s="91" t="s">
        <v>888</v>
      </c>
      <c r="N722" s="93">
        <v>6</v>
      </c>
    </row>
    <row r="723" spans="1:14" x14ac:dyDescent="0.25">
      <c r="A723" s="94" t="s">
        <v>889</v>
      </c>
      <c r="B723" s="95" t="s">
        <v>890</v>
      </c>
      <c r="C723" s="95" t="s">
        <v>891</v>
      </c>
      <c r="D723" s="94" t="s">
        <v>892</v>
      </c>
      <c r="E723" s="94" t="s">
        <v>893</v>
      </c>
      <c r="F723" s="96">
        <v>264</v>
      </c>
      <c r="G723" s="94" t="s">
        <v>894</v>
      </c>
      <c r="H723" s="96">
        <v>265</v>
      </c>
      <c r="I723" s="94" t="s">
        <v>895</v>
      </c>
      <c r="J723" s="96">
        <v>277</v>
      </c>
      <c r="K723" s="94" t="s">
        <v>896</v>
      </c>
      <c r="L723" s="96">
        <v>282</v>
      </c>
      <c r="M723" s="94" t="s">
        <v>897</v>
      </c>
      <c r="N723" s="96">
        <v>234</v>
      </c>
    </row>
    <row r="724" spans="1:14" x14ac:dyDescent="0.25">
      <c r="A724" s="84" t="s">
        <v>898</v>
      </c>
      <c r="B724" s="85" t="s">
        <v>899</v>
      </c>
      <c r="C724" s="97">
        <v>45</v>
      </c>
      <c r="D724" s="98">
        <v>0.26</v>
      </c>
      <c r="E724" s="84" t="s">
        <v>900</v>
      </c>
      <c r="F724" s="87">
        <v>6900</v>
      </c>
      <c r="G724" s="84" t="s">
        <v>901</v>
      </c>
      <c r="H724" s="87">
        <v>4660</v>
      </c>
      <c r="I724" s="84" t="s">
        <v>902</v>
      </c>
      <c r="J724" s="87">
        <v>6890</v>
      </c>
      <c r="K724" s="84" t="s">
        <v>903</v>
      </c>
      <c r="L724" s="87">
        <v>4890</v>
      </c>
      <c r="M724" s="84" t="s">
        <v>904</v>
      </c>
      <c r="N724" s="87">
        <v>2340</v>
      </c>
    </row>
    <row r="725" spans="1:14" x14ac:dyDescent="0.25">
      <c r="A725" s="88" t="s">
        <v>905</v>
      </c>
      <c r="B725" s="89" t="s">
        <v>906</v>
      </c>
      <c r="C725" s="99">
        <v>100</v>
      </c>
      <c r="D725" s="100">
        <v>0.32</v>
      </c>
      <c r="E725" s="88" t="s">
        <v>907</v>
      </c>
      <c r="F725" s="101">
        <v>10800</v>
      </c>
      <c r="G725" s="88" t="s">
        <v>908</v>
      </c>
      <c r="H725" s="101">
        <v>10200</v>
      </c>
      <c r="I725" s="88" t="s">
        <v>909</v>
      </c>
      <c r="J725" s="101">
        <v>11300</v>
      </c>
      <c r="K725" s="88" t="s">
        <v>910</v>
      </c>
      <c r="L725" s="101">
        <v>11000</v>
      </c>
      <c r="M725" s="88" t="s">
        <v>911</v>
      </c>
      <c r="N725" s="90">
        <v>8450</v>
      </c>
    </row>
    <row r="726" spans="1:14" x14ac:dyDescent="0.25">
      <c r="A726" s="91" t="s">
        <v>912</v>
      </c>
      <c r="B726" s="92" t="s">
        <v>913</v>
      </c>
      <c r="C726" s="102">
        <v>640</v>
      </c>
      <c r="D726" s="103">
        <v>0.25</v>
      </c>
      <c r="E726" s="91" t="s">
        <v>914</v>
      </c>
      <c r="F726" s="104">
        <v>10900</v>
      </c>
      <c r="G726" s="91" t="s">
        <v>915</v>
      </c>
      <c r="H726" s="104">
        <v>13900</v>
      </c>
      <c r="I726" s="91" t="s">
        <v>916</v>
      </c>
      <c r="J726" s="104">
        <v>11700</v>
      </c>
      <c r="K726" s="91" t="s">
        <v>917</v>
      </c>
      <c r="L726" s="104">
        <v>14200</v>
      </c>
      <c r="M726" s="91" t="s">
        <v>918</v>
      </c>
      <c r="N726" s="104">
        <v>15900</v>
      </c>
    </row>
    <row r="727" spans="1:14" x14ac:dyDescent="0.25">
      <c r="A727" s="88" t="s">
        <v>919</v>
      </c>
      <c r="B727" s="105" t="s">
        <v>920</v>
      </c>
      <c r="C727" s="106">
        <v>85</v>
      </c>
      <c r="D727" s="100">
        <v>0.3</v>
      </c>
      <c r="E727" s="88" t="s">
        <v>921</v>
      </c>
      <c r="F727" s="90">
        <v>6490</v>
      </c>
      <c r="G727" s="88" t="s">
        <v>922</v>
      </c>
      <c r="H727" s="90">
        <v>5820</v>
      </c>
      <c r="I727" s="88" t="s">
        <v>923</v>
      </c>
      <c r="J727" s="90">
        <v>6730</v>
      </c>
      <c r="K727" s="88" t="s">
        <v>924</v>
      </c>
      <c r="L727" s="90">
        <v>6250</v>
      </c>
      <c r="M727" s="88" t="s">
        <v>925</v>
      </c>
      <c r="N727" s="90">
        <v>4470</v>
      </c>
    </row>
    <row r="728" spans="1:14" x14ac:dyDescent="0.25">
      <c r="A728" s="91" t="s">
        <v>926</v>
      </c>
      <c r="B728" s="107" t="s">
        <v>927</v>
      </c>
      <c r="C728" s="102">
        <v>190</v>
      </c>
      <c r="D728" s="103">
        <v>0.31</v>
      </c>
      <c r="E728" s="91" t="s">
        <v>928</v>
      </c>
      <c r="F728" s="93">
        <v>7710</v>
      </c>
      <c r="G728" s="91" t="s">
        <v>929</v>
      </c>
      <c r="H728" s="93">
        <v>8590</v>
      </c>
      <c r="I728" s="91" t="s">
        <v>930</v>
      </c>
      <c r="J728" s="93">
        <v>8190</v>
      </c>
      <c r="K728" s="91" t="s">
        <v>931</v>
      </c>
      <c r="L728" s="93">
        <v>9020</v>
      </c>
      <c r="M728" s="91" t="s">
        <v>932</v>
      </c>
      <c r="N728" s="93">
        <v>8550</v>
      </c>
    </row>
    <row r="729" spans="1:14" x14ac:dyDescent="0.25">
      <c r="A729" s="94" t="s">
        <v>933</v>
      </c>
      <c r="B729" s="108" t="s">
        <v>934</v>
      </c>
      <c r="C729" s="109">
        <v>1020</v>
      </c>
      <c r="D729" s="110">
        <v>0.2</v>
      </c>
      <c r="E729" s="94" t="s">
        <v>935</v>
      </c>
      <c r="F729" s="96">
        <v>5860</v>
      </c>
      <c r="G729" s="94" t="s">
        <v>936</v>
      </c>
      <c r="H729" s="96">
        <v>7670</v>
      </c>
      <c r="I729" s="94" t="s">
        <v>937</v>
      </c>
      <c r="J729" s="96">
        <v>6310</v>
      </c>
      <c r="K729" s="94" t="s">
        <v>938</v>
      </c>
      <c r="L729" s="96">
        <v>7810</v>
      </c>
      <c r="M729" s="94" t="s">
        <v>939</v>
      </c>
      <c r="N729" s="96">
        <v>8980</v>
      </c>
    </row>
    <row r="730" spans="1:14" x14ac:dyDescent="0.25">
      <c r="A730" s="84" t="s">
        <v>940</v>
      </c>
      <c r="B730" s="85" t="s">
        <v>941</v>
      </c>
      <c r="C730" s="97">
        <v>1.7</v>
      </c>
      <c r="D730" s="98">
        <v>0.15</v>
      </c>
      <c r="E730" s="84" t="s">
        <v>942</v>
      </c>
      <c r="F730" s="87">
        <v>543</v>
      </c>
      <c r="G730" s="84" t="s">
        <v>942</v>
      </c>
      <c r="H730" s="87">
        <v>148</v>
      </c>
      <c r="I730" s="84" t="s">
        <v>943</v>
      </c>
      <c r="J730" s="87">
        <v>192</v>
      </c>
      <c r="K730" s="84" t="s">
        <v>944</v>
      </c>
      <c r="L730" s="87">
        <v>26</v>
      </c>
      <c r="M730" s="84" t="s">
        <v>945</v>
      </c>
      <c r="N730" s="87">
        <v>20</v>
      </c>
    </row>
    <row r="731" spans="1:14" x14ac:dyDescent="0.25">
      <c r="A731" s="88" t="s">
        <v>946</v>
      </c>
      <c r="B731" s="89" t="s">
        <v>947</v>
      </c>
      <c r="C731" s="106">
        <v>11.9</v>
      </c>
      <c r="D731" s="100">
        <v>0.21</v>
      </c>
      <c r="E731" s="88" t="s">
        <v>948</v>
      </c>
      <c r="F731" s="90">
        <v>5280</v>
      </c>
      <c r="G731" s="88" t="s">
        <v>921</v>
      </c>
      <c r="H731" s="90">
        <v>1760</v>
      </c>
      <c r="I731" s="88" t="s">
        <v>949</v>
      </c>
      <c r="J731" s="90">
        <v>4200</v>
      </c>
      <c r="K731" s="88" t="s">
        <v>950</v>
      </c>
      <c r="L731" s="90">
        <v>832</v>
      </c>
      <c r="M731" s="88" t="s">
        <v>951</v>
      </c>
      <c r="N731" s="90">
        <v>262</v>
      </c>
    </row>
    <row r="732" spans="1:14" x14ac:dyDescent="0.25">
      <c r="A732" s="91" t="s">
        <v>952</v>
      </c>
      <c r="B732" s="107" t="s">
        <v>953</v>
      </c>
      <c r="C732" s="111">
        <v>1</v>
      </c>
      <c r="D732" s="103">
        <v>0.17</v>
      </c>
      <c r="E732" s="91" t="s">
        <v>954</v>
      </c>
      <c r="F732" s="93">
        <v>218</v>
      </c>
      <c r="G732" s="91" t="s">
        <v>954</v>
      </c>
      <c r="H732" s="93">
        <v>59</v>
      </c>
      <c r="I732" s="91" t="s">
        <v>955</v>
      </c>
      <c r="J732" s="93">
        <v>70</v>
      </c>
      <c r="K732" s="91" t="s">
        <v>956</v>
      </c>
      <c r="L732" s="93">
        <v>10</v>
      </c>
      <c r="M732" s="91" t="s">
        <v>957</v>
      </c>
      <c r="N732" s="93">
        <v>8</v>
      </c>
    </row>
    <row r="733" spans="1:14" x14ac:dyDescent="0.25">
      <c r="A733" s="88" t="s">
        <v>958</v>
      </c>
      <c r="B733" s="105" t="s">
        <v>959</v>
      </c>
      <c r="C733" s="106">
        <v>3.4</v>
      </c>
      <c r="D733" s="100">
        <v>0.21</v>
      </c>
      <c r="E733" s="88" t="s">
        <v>960</v>
      </c>
      <c r="F733" s="90">
        <v>945</v>
      </c>
      <c r="G733" s="88" t="s">
        <v>961</v>
      </c>
      <c r="H733" s="90">
        <v>258</v>
      </c>
      <c r="I733" s="88" t="s">
        <v>962</v>
      </c>
      <c r="J733" s="90">
        <v>426</v>
      </c>
      <c r="K733" s="88" t="s">
        <v>963</v>
      </c>
      <c r="L733" s="90">
        <v>48</v>
      </c>
      <c r="M733" s="88" t="s">
        <v>964</v>
      </c>
      <c r="N733" s="90">
        <v>36</v>
      </c>
    </row>
    <row r="734" spans="1:14" x14ac:dyDescent="0.25">
      <c r="A734" s="91" t="s">
        <v>965</v>
      </c>
      <c r="B734" s="107" t="s">
        <v>966</v>
      </c>
      <c r="C734" s="111">
        <v>1.3</v>
      </c>
      <c r="D734" s="103">
        <v>0.15</v>
      </c>
      <c r="E734" s="91" t="s">
        <v>967</v>
      </c>
      <c r="F734" s="93">
        <v>292</v>
      </c>
      <c r="G734" s="91" t="s">
        <v>967</v>
      </c>
      <c r="H734" s="93">
        <v>79</v>
      </c>
      <c r="I734" s="91" t="s">
        <v>968</v>
      </c>
      <c r="J734" s="93">
        <v>98</v>
      </c>
      <c r="K734" s="91" t="s">
        <v>969</v>
      </c>
      <c r="L734" s="93">
        <v>14</v>
      </c>
      <c r="M734" s="91" t="s">
        <v>970</v>
      </c>
      <c r="N734" s="93">
        <v>11</v>
      </c>
    </row>
    <row r="735" spans="1:14" x14ac:dyDescent="0.25">
      <c r="A735" s="88" t="s">
        <v>971</v>
      </c>
      <c r="B735" s="105" t="s">
        <v>972</v>
      </c>
      <c r="C735" s="106">
        <v>4</v>
      </c>
      <c r="D735" s="100">
        <v>0.23</v>
      </c>
      <c r="E735" s="88" t="s">
        <v>973</v>
      </c>
      <c r="F735" s="90">
        <v>1350</v>
      </c>
      <c r="G735" s="88" t="s">
        <v>974</v>
      </c>
      <c r="H735" s="90">
        <v>370</v>
      </c>
      <c r="I735" s="88" t="s">
        <v>975</v>
      </c>
      <c r="J735" s="90">
        <v>659</v>
      </c>
      <c r="K735" s="88" t="s">
        <v>976</v>
      </c>
      <c r="L735" s="90">
        <v>72</v>
      </c>
      <c r="M735" s="88" t="s">
        <v>977</v>
      </c>
      <c r="N735" s="90">
        <v>51</v>
      </c>
    </row>
    <row r="736" spans="1:14" x14ac:dyDescent="0.25">
      <c r="A736" s="91" t="s">
        <v>978</v>
      </c>
      <c r="B736" s="107" t="s">
        <v>979</v>
      </c>
      <c r="C736" s="111">
        <v>5.9</v>
      </c>
      <c r="D736" s="103">
        <v>0.2</v>
      </c>
      <c r="E736" s="91" t="s">
        <v>980</v>
      </c>
      <c r="F736" s="93">
        <v>1870</v>
      </c>
      <c r="G736" s="91" t="s">
        <v>981</v>
      </c>
      <c r="H736" s="93">
        <v>527</v>
      </c>
      <c r="I736" s="91" t="s">
        <v>982</v>
      </c>
      <c r="J736" s="93">
        <v>1120</v>
      </c>
      <c r="K736" s="91" t="s">
        <v>983</v>
      </c>
      <c r="L736" s="93">
        <v>121</v>
      </c>
      <c r="M736" s="91" t="s">
        <v>984</v>
      </c>
      <c r="N736" s="93">
        <v>74</v>
      </c>
    </row>
    <row r="737" spans="1:14" x14ac:dyDescent="0.25">
      <c r="A737" s="88" t="s">
        <v>985</v>
      </c>
      <c r="B737" s="105" t="s">
        <v>986</v>
      </c>
      <c r="C737" s="106">
        <v>4.3</v>
      </c>
      <c r="D737" s="100">
        <v>0.17</v>
      </c>
      <c r="E737" s="88" t="s">
        <v>987</v>
      </c>
      <c r="F737" s="90">
        <v>1230</v>
      </c>
      <c r="G737" s="88" t="s">
        <v>988</v>
      </c>
      <c r="H737" s="90">
        <v>338</v>
      </c>
      <c r="I737" s="88" t="s">
        <v>989</v>
      </c>
      <c r="J737" s="90">
        <v>624</v>
      </c>
      <c r="K737" s="88" t="s">
        <v>990</v>
      </c>
      <c r="L737" s="90">
        <v>67</v>
      </c>
      <c r="M737" s="88" t="s">
        <v>991</v>
      </c>
      <c r="N737" s="90">
        <v>47</v>
      </c>
    </row>
    <row r="738" spans="1:14" x14ac:dyDescent="0.25">
      <c r="A738" s="91" t="s">
        <v>992</v>
      </c>
      <c r="B738" s="107" t="s">
        <v>993</v>
      </c>
      <c r="C738" s="111">
        <v>9.1999999999999993</v>
      </c>
      <c r="D738" s="103">
        <v>0.16</v>
      </c>
      <c r="E738" s="91" t="s">
        <v>994</v>
      </c>
      <c r="F738" s="93">
        <v>2550</v>
      </c>
      <c r="G738" s="91" t="s">
        <v>995</v>
      </c>
      <c r="H738" s="93">
        <v>782</v>
      </c>
      <c r="I738" s="91" t="s">
        <v>996</v>
      </c>
      <c r="J738" s="93">
        <v>1850</v>
      </c>
      <c r="K738" s="91" t="s">
        <v>997</v>
      </c>
      <c r="L738" s="93">
        <v>271</v>
      </c>
      <c r="M738" s="91" t="s">
        <v>998</v>
      </c>
      <c r="N738" s="93">
        <v>111</v>
      </c>
    </row>
    <row r="739" spans="1:14" x14ac:dyDescent="0.25">
      <c r="A739" s="88" t="s">
        <v>999</v>
      </c>
      <c r="B739" s="105" t="s">
        <v>1000</v>
      </c>
      <c r="C739" s="106">
        <v>17.2</v>
      </c>
      <c r="D739" s="100">
        <v>0.19</v>
      </c>
      <c r="E739" s="88" t="s">
        <v>1001</v>
      </c>
      <c r="F739" s="90">
        <v>5020</v>
      </c>
      <c r="G739" s="88" t="s">
        <v>1002</v>
      </c>
      <c r="H739" s="90">
        <v>1980</v>
      </c>
      <c r="I739" s="88" t="s">
        <v>903</v>
      </c>
      <c r="J739" s="90">
        <v>4390</v>
      </c>
      <c r="K739" s="88" t="s">
        <v>1003</v>
      </c>
      <c r="L739" s="90">
        <v>1370</v>
      </c>
      <c r="M739" s="88" t="s">
        <v>1004</v>
      </c>
      <c r="N739" s="90">
        <v>356</v>
      </c>
    </row>
    <row r="740" spans="1:14" x14ac:dyDescent="0.25">
      <c r="A740" s="91" t="s">
        <v>1005</v>
      </c>
      <c r="B740" s="107" t="s">
        <v>1006</v>
      </c>
      <c r="C740" s="111">
        <v>1.9</v>
      </c>
      <c r="D740" s="103">
        <v>0.22</v>
      </c>
      <c r="E740" s="91" t="s">
        <v>1007</v>
      </c>
      <c r="F740" s="93">
        <v>469</v>
      </c>
      <c r="G740" s="91" t="s">
        <v>1007</v>
      </c>
      <c r="H740" s="93">
        <v>127</v>
      </c>
      <c r="I740" s="91" t="s">
        <v>1008</v>
      </c>
      <c r="J740" s="93">
        <v>170</v>
      </c>
      <c r="K740" s="91" t="s">
        <v>1009</v>
      </c>
      <c r="L740" s="93">
        <v>22</v>
      </c>
      <c r="M740" s="91" t="s">
        <v>1010</v>
      </c>
      <c r="N740" s="93">
        <v>18</v>
      </c>
    </row>
    <row r="741" spans="1:14" x14ac:dyDescent="0.25">
      <c r="A741" s="88" t="s">
        <v>1011</v>
      </c>
      <c r="B741" s="105" t="s">
        <v>1012</v>
      </c>
      <c r="C741" s="106">
        <v>5.9</v>
      </c>
      <c r="D741" s="100">
        <v>0.28999999999999998</v>
      </c>
      <c r="E741" s="88" t="s">
        <v>1013</v>
      </c>
      <c r="F741" s="90">
        <v>1860</v>
      </c>
      <c r="G741" s="88" t="s">
        <v>1014</v>
      </c>
      <c r="H741" s="90">
        <v>525</v>
      </c>
      <c r="I741" s="88" t="s">
        <v>1015</v>
      </c>
      <c r="J741" s="90">
        <v>1110</v>
      </c>
      <c r="K741" s="88" t="s">
        <v>1016</v>
      </c>
      <c r="L741" s="90">
        <v>120</v>
      </c>
      <c r="M741" s="88" t="s">
        <v>1017</v>
      </c>
      <c r="N741" s="90">
        <v>73</v>
      </c>
    </row>
    <row r="742" spans="1:14" ht="18" x14ac:dyDescent="0.25">
      <c r="A742" s="112" t="s">
        <v>1018</v>
      </c>
      <c r="B742" s="112" t="s">
        <v>1019</v>
      </c>
      <c r="C742" s="113" t="s">
        <v>1020</v>
      </c>
      <c r="D742" s="114">
        <v>0.04</v>
      </c>
      <c r="E742" s="113" t="s">
        <v>1021</v>
      </c>
      <c r="F742" s="115">
        <v>5</v>
      </c>
      <c r="G742" s="113" t="s">
        <v>1021</v>
      </c>
      <c r="H742" s="115">
        <v>1</v>
      </c>
      <c r="I742" s="113" t="s">
        <v>1022</v>
      </c>
      <c r="J742" s="115">
        <v>2</v>
      </c>
      <c r="K742" s="113" t="s">
        <v>1023</v>
      </c>
      <c r="L742" s="116" t="s">
        <v>1024</v>
      </c>
      <c r="M742" s="113" t="s">
        <v>1025</v>
      </c>
      <c r="N742" s="116" t="s">
        <v>1024</v>
      </c>
    </row>
    <row r="743" spans="1:14" x14ac:dyDescent="0.25">
      <c r="A743" s="84" t="s">
        <v>1026</v>
      </c>
      <c r="B743" s="85" t="s">
        <v>1027</v>
      </c>
      <c r="C743" s="117">
        <v>222</v>
      </c>
      <c r="D743" s="98">
        <v>0.18</v>
      </c>
      <c r="E743" s="84" t="s">
        <v>1028</v>
      </c>
      <c r="F743" s="118">
        <v>10800</v>
      </c>
      <c r="G743" s="84" t="s">
        <v>1029</v>
      </c>
      <c r="H743" s="118">
        <v>12400</v>
      </c>
      <c r="I743" s="84" t="s">
        <v>1030</v>
      </c>
      <c r="J743" s="118">
        <v>11500</v>
      </c>
      <c r="K743" s="84" t="s">
        <v>916</v>
      </c>
      <c r="L743" s="118">
        <v>13000</v>
      </c>
      <c r="M743" s="84" t="s">
        <v>1031</v>
      </c>
      <c r="N743" s="118">
        <v>12700</v>
      </c>
    </row>
    <row r="744" spans="1:14" x14ac:dyDescent="0.25">
      <c r="A744" s="88" t="s">
        <v>1032</v>
      </c>
      <c r="B744" s="89" t="s">
        <v>1033</v>
      </c>
      <c r="C744" s="106">
        <v>5.2</v>
      </c>
      <c r="D744" s="100">
        <v>0.11</v>
      </c>
      <c r="E744" s="88" t="s">
        <v>1034</v>
      </c>
      <c r="F744" s="119">
        <v>2430</v>
      </c>
      <c r="G744" s="88" t="s">
        <v>1035</v>
      </c>
      <c r="H744" s="119">
        <v>677</v>
      </c>
      <c r="I744" s="88" t="s">
        <v>1036</v>
      </c>
      <c r="J744" s="120">
        <v>1360</v>
      </c>
      <c r="K744" s="88" t="s">
        <v>1037</v>
      </c>
      <c r="L744" s="119">
        <v>145</v>
      </c>
      <c r="M744" s="88" t="s">
        <v>1038</v>
      </c>
      <c r="N744" s="119">
        <v>94</v>
      </c>
    </row>
    <row r="745" spans="1:14" x14ac:dyDescent="0.25">
      <c r="A745" s="91" t="s">
        <v>1039</v>
      </c>
      <c r="B745" s="92" t="s">
        <v>1040</v>
      </c>
      <c r="C745" s="111">
        <v>2.8</v>
      </c>
      <c r="D745" s="103">
        <v>0.02</v>
      </c>
      <c r="E745" s="91" t="s">
        <v>1041</v>
      </c>
      <c r="F745" s="121">
        <v>427</v>
      </c>
      <c r="G745" s="91" t="s">
        <v>1041</v>
      </c>
      <c r="H745" s="121">
        <v>116</v>
      </c>
      <c r="I745" s="91" t="s">
        <v>1042</v>
      </c>
      <c r="J745" s="121">
        <v>177</v>
      </c>
      <c r="K745" s="91" t="s">
        <v>1043</v>
      </c>
      <c r="L745" s="121">
        <v>21</v>
      </c>
      <c r="M745" s="91" t="s">
        <v>1044</v>
      </c>
      <c r="N745" s="121">
        <v>16</v>
      </c>
    </row>
    <row r="746" spans="1:14" x14ac:dyDescent="0.25">
      <c r="A746" s="88" t="s">
        <v>1045</v>
      </c>
      <c r="B746" s="105" t="s">
        <v>1046</v>
      </c>
      <c r="C746" s="106">
        <v>28.2</v>
      </c>
      <c r="D746" s="100">
        <v>0.23</v>
      </c>
      <c r="E746" s="88" t="s">
        <v>1047</v>
      </c>
      <c r="F746" s="119">
        <v>6090</v>
      </c>
      <c r="G746" s="88" t="s">
        <v>1048</v>
      </c>
      <c r="H746" s="120">
        <v>3170</v>
      </c>
      <c r="I746" s="88" t="s">
        <v>1049</v>
      </c>
      <c r="J746" s="120">
        <v>5800</v>
      </c>
      <c r="K746" s="88" t="s">
        <v>1050</v>
      </c>
      <c r="L746" s="119">
        <v>2980</v>
      </c>
      <c r="M746" s="88" t="s">
        <v>1051</v>
      </c>
      <c r="N746" s="119">
        <v>967</v>
      </c>
    </row>
    <row r="747" spans="1:14" x14ac:dyDescent="0.25">
      <c r="A747" s="91" t="s">
        <v>1052</v>
      </c>
      <c r="B747" s="107" t="s">
        <v>1053</v>
      </c>
      <c r="C747" s="111">
        <v>9.6999999999999993</v>
      </c>
      <c r="D747" s="103">
        <v>0.19</v>
      </c>
      <c r="E747" s="91" t="s">
        <v>1054</v>
      </c>
      <c r="F747" s="121">
        <v>3580</v>
      </c>
      <c r="G747" s="91" t="s">
        <v>1055</v>
      </c>
      <c r="H747" s="122">
        <v>1120</v>
      </c>
      <c r="I747" s="91" t="s">
        <v>1056</v>
      </c>
      <c r="J747" s="122">
        <v>2660</v>
      </c>
      <c r="K747" s="91" t="s">
        <v>1057</v>
      </c>
      <c r="L747" s="121">
        <v>412</v>
      </c>
      <c r="M747" s="91" t="s">
        <v>1058</v>
      </c>
      <c r="N747" s="121">
        <v>160</v>
      </c>
    </row>
    <row r="748" spans="1:14" x14ac:dyDescent="0.25">
      <c r="A748" s="88" t="s">
        <v>1059</v>
      </c>
      <c r="B748" s="105" t="s">
        <v>1060</v>
      </c>
      <c r="C748" s="106">
        <v>13.4</v>
      </c>
      <c r="D748" s="100">
        <v>0.16</v>
      </c>
      <c r="E748" s="88" t="s">
        <v>1061</v>
      </c>
      <c r="F748" s="119">
        <v>3710</v>
      </c>
      <c r="G748" s="88" t="s">
        <v>1062</v>
      </c>
      <c r="H748" s="120">
        <v>1300</v>
      </c>
      <c r="I748" s="88" t="s">
        <v>878</v>
      </c>
      <c r="J748" s="120">
        <v>3050</v>
      </c>
      <c r="K748" s="88" t="s">
        <v>1063</v>
      </c>
      <c r="L748" s="119">
        <v>703</v>
      </c>
      <c r="M748" s="88" t="s">
        <v>1064</v>
      </c>
      <c r="N748" s="119">
        <v>201</v>
      </c>
    </row>
    <row r="749" spans="1:14" x14ac:dyDescent="0.25">
      <c r="A749" s="91" t="s">
        <v>1065</v>
      </c>
      <c r="B749" s="107" t="s">
        <v>1066</v>
      </c>
      <c r="C749" s="111">
        <v>3.5</v>
      </c>
      <c r="D749" s="103">
        <v>0.13</v>
      </c>
      <c r="E749" s="91" t="s">
        <v>1067</v>
      </c>
      <c r="F749" s="121">
        <v>1200</v>
      </c>
      <c r="G749" s="91" t="s">
        <v>1068</v>
      </c>
      <c r="H749" s="121">
        <v>328</v>
      </c>
      <c r="I749" s="91" t="s">
        <v>1069</v>
      </c>
      <c r="J749" s="121">
        <v>549</v>
      </c>
      <c r="K749" s="91" t="s">
        <v>1070</v>
      </c>
      <c r="L749" s="121">
        <v>62</v>
      </c>
      <c r="M749" s="91" t="s">
        <v>869</v>
      </c>
      <c r="N749" s="121">
        <v>46</v>
      </c>
    </row>
    <row r="750" spans="1:14" x14ac:dyDescent="0.25">
      <c r="A750" s="88" t="s">
        <v>1071</v>
      </c>
      <c r="B750" s="89" t="s">
        <v>1072</v>
      </c>
      <c r="C750" s="106">
        <v>47.1</v>
      </c>
      <c r="D750" s="100">
        <v>0.16</v>
      </c>
      <c r="E750" s="88" t="s">
        <v>1073</v>
      </c>
      <c r="F750" s="119">
        <v>6940</v>
      </c>
      <c r="G750" s="88" t="s">
        <v>1074</v>
      </c>
      <c r="H750" s="120">
        <v>4800</v>
      </c>
      <c r="I750" s="88" t="s">
        <v>1075</v>
      </c>
      <c r="J750" s="120">
        <v>6960</v>
      </c>
      <c r="K750" s="88" t="s">
        <v>1076</v>
      </c>
      <c r="L750" s="119">
        <v>5060</v>
      </c>
      <c r="M750" s="88" t="s">
        <v>1077</v>
      </c>
      <c r="N750" s="120">
        <v>2500</v>
      </c>
    </row>
    <row r="751" spans="1:14" x14ac:dyDescent="0.25">
      <c r="A751" s="91" t="s">
        <v>1078</v>
      </c>
      <c r="B751" s="107" t="s">
        <v>1079</v>
      </c>
      <c r="C751" s="111">
        <v>0.4</v>
      </c>
      <c r="D751" s="103">
        <v>0.04</v>
      </c>
      <c r="E751" s="91" t="s">
        <v>1080</v>
      </c>
      <c r="F751" s="121">
        <v>60</v>
      </c>
      <c r="G751" s="91" t="s">
        <v>1080</v>
      </c>
      <c r="H751" s="121">
        <v>16</v>
      </c>
      <c r="I751" s="91" t="s">
        <v>1081</v>
      </c>
      <c r="J751" s="121">
        <v>18</v>
      </c>
      <c r="K751" s="91" t="s">
        <v>1082</v>
      </c>
      <c r="L751" s="121">
        <v>3</v>
      </c>
      <c r="M751" s="91" t="s">
        <v>1083</v>
      </c>
      <c r="N751" s="121">
        <v>2</v>
      </c>
    </row>
    <row r="752" spans="1:14" x14ac:dyDescent="0.25">
      <c r="A752" s="88" t="s">
        <v>1084</v>
      </c>
      <c r="B752" s="105" t="s">
        <v>1085</v>
      </c>
      <c r="C752" s="106">
        <v>1.5</v>
      </c>
      <c r="D752" s="100">
        <v>0.1</v>
      </c>
      <c r="E752" s="88" t="s">
        <v>1086</v>
      </c>
      <c r="F752" s="119">
        <v>506</v>
      </c>
      <c r="G752" s="88" t="s">
        <v>1086</v>
      </c>
      <c r="H752" s="119">
        <v>138</v>
      </c>
      <c r="I752" s="88" t="s">
        <v>1087</v>
      </c>
      <c r="J752" s="119">
        <v>174</v>
      </c>
      <c r="K752" s="88" t="s">
        <v>1088</v>
      </c>
      <c r="L752" s="119">
        <v>24</v>
      </c>
      <c r="M752" s="88" t="s">
        <v>1089</v>
      </c>
      <c r="N752" s="119">
        <v>19</v>
      </c>
    </row>
    <row r="753" spans="1:14" x14ac:dyDescent="0.25">
      <c r="A753" s="91" t="s">
        <v>1090</v>
      </c>
      <c r="B753" s="107" t="s">
        <v>1091</v>
      </c>
      <c r="C753" s="91" t="s">
        <v>1092</v>
      </c>
      <c r="D753" s="103">
        <v>0.02</v>
      </c>
      <c r="E753" s="91" t="s">
        <v>1093</v>
      </c>
      <c r="F753" s="121">
        <v>13</v>
      </c>
      <c r="G753" s="91" t="s">
        <v>1093</v>
      </c>
      <c r="H753" s="121">
        <v>4</v>
      </c>
      <c r="I753" s="91" t="s">
        <v>1094</v>
      </c>
      <c r="J753" s="121">
        <v>4</v>
      </c>
      <c r="K753" s="91" t="s">
        <v>1095</v>
      </c>
      <c r="L753" s="123" t="s">
        <v>1096</v>
      </c>
      <c r="M753" s="91" t="s">
        <v>1097</v>
      </c>
      <c r="N753" s="123" t="s">
        <v>1096</v>
      </c>
    </row>
    <row r="754" spans="1:14" x14ac:dyDescent="0.25">
      <c r="A754" s="88" t="s">
        <v>1098</v>
      </c>
      <c r="B754" s="105" t="s">
        <v>1099</v>
      </c>
      <c r="C754" s="106">
        <v>28.2</v>
      </c>
      <c r="D754" s="100">
        <v>0.27</v>
      </c>
      <c r="E754" s="88" t="s">
        <v>1100</v>
      </c>
      <c r="F754" s="119">
        <v>5080</v>
      </c>
      <c r="G754" s="88" t="s">
        <v>1101</v>
      </c>
      <c r="H754" s="120">
        <v>2640</v>
      </c>
      <c r="I754" s="88" t="s">
        <v>1102</v>
      </c>
      <c r="J754" s="120">
        <v>4830</v>
      </c>
      <c r="K754" s="88" t="s">
        <v>1103</v>
      </c>
      <c r="L754" s="119">
        <v>2480</v>
      </c>
      <c r="M754" s="88" t="s">
        <v>1104</v>
      </c>
      <c r="N754" s="119">
        <v>806</v>
      </c>
    </row>
    <row r="755" spans="1:14" x14ac:dyDescent="0.25">
      <c r="A755" s="91" t="s">
        <v>1105</v>
      </c>
      <c r="B755" s="107" t="s">
        <v>1106</v>
      </c>
      <c r="C755" s="111">
        <v>38.9</v>
      </c>
      <c r="D755" s="103">
        <v>0.26</v>
      </c>
      <c r="E755" s="91" t="s">
        <v>1107</v>
      </c>
      <c r="F755" s="121">
        <v>5360</v>
      </c>
      <c r="G755" s="91" t="s">
        <v>1108</v>
      </c>
      <c r="H755" s="122">
        <v>3350</v>
      </c>
      <c r="I755" s="91" t="s">
        <v>1109</v>
      </c>
      <c r="J755" s="122">
        <v>5280</v>
      </c>
      <c r="K755" s="91" t="s">
        <v>1110</v>
      </c>
      <c r="L755" s="121">
        <v>3440</v>
      </c>
      <c r="M755" s="91" t="s">
        <v>1111</v>
      </c>
      <c r="N755" s="122">
        <v>1460</v>
      </c>
    </row>
    <row r="756" spans="1:14" x14ac:dyDescent="0.25">
      <c r="A756" s="88" t="s">
        <v>1112</v>
      </c>
      <c r="B756" s="105" t="s">
        <v>1113</v>
      </c>
      <c r="C756" s="106">
        <v>13.1</v>
      </c>
      <c r="D756" s="100">
        <v>0.23</v>
      </c>
      <c r="E756" s="88" t="s">
        <v>1114</v>
      </c>
      <c r="F756" s="119">
        <v>3480</v>
      </c>
      <c r="G756" s="88" t="s">
        <v>1115</v>
      </c>
      <c r="H756" s="120">
        <v>1210</v>
      </c>
      <c r="I756" s="88" t="s">
        <v>1116</v>
      </c>
      <c r="J756" s="120">
        <v>2840</v>
      </c>
      <c r="K756" s="88" t="s">
        <v>1117</v>
      </c>
      <c r="L756" s="119">
        <v>636</v>
      </c>
      <c r="M756" s="88" t="s">
        <v>1118</v>
      </c>
      <c r="N756" s="119">
        <v>185</v>
      </c>
    </row>
    <row r="757" spans="1:14" x14ac:dyDescent="0.25">
      <c r="A757" s="91" t="s">
        <v>1119</v>
      </c>
      <c r="B757" s="107" t="s">
        <v>1120</v>
      </c>
      <c r="C757" s="111">
        <v>11</v>
      </c>
      <c r="D757" s="92" t="s">
        <v>1121</v>
      </c>
      <c r="E757" s="91" t="s">
        <v>1122</v>
      </c>
      <c r="F757" s="121">
        <v>4110</v>
      </c>
      <c r="G757" s="91" t="s">
        <v>1123</v>
      </c>
      <c r="H757" s="122">
        <v>1330</v>
      </c>
      <c r="I757" s="91" t="s">
        <v>1124</v>
      </c>
      <c r="J757" s="122">
        <v>3190</v>
      </c>
      <c r="K757" s="91" t="s">
        <v>1125</v>
      </c>
      <c r="L757" s="121">
        <v>573</v>
      </c>
      <c r="M757" s="91" t="s">
        <v>1126</v>
      </c>
      <c r="N757" s="121">
        <v>195</v>
      </c>
    </row>
    <row r="758" spans="1:14" x14ac:dyDescent="0.25">
      <c r="A758" s="88" t="s">
        <v>1127</v>
      </c>
      <c r="B758" s="105" t="s">
        <v>1128</v>
      </c>
      <c r="C758" s="99">
        <v>242</v>
      </c>
      <c r="D758" s="100">
        <v>0.24</v>
      </c>
      <c r="E758" s="88" t="s">
        <v>1073</v>
      </c>
      <c r="F758" s="119">
        <v>6940</v>
      </c>
      <c r="G758" s="88" t="s">
        <v>1129</v>
      </c>
      <c r="H758" s="120">
        <v>8060</v>
      </c>
      <c r="I758" s="88" t="s">
        <v>1130</v>
      </c>
      <c r="J758" s="120">
        <v>7400</v>
      </c>
      <c r="K758" s="88" t="s">
        <v>1131</v>
      </c>
      <c r="L758" s="119">
        <v>8400</v>
      </c>
      <c r="M758" s="88" t="s">
        <v>1132</v>
      </c>
      <c r="N758" s="120">
        <v>8380</v>
      </c>
    </row>
    <row r="759" spans="1:14" x14ac:dyDescent="0.25">
      <c r="A759" s="91" t="s">
        <v>1133</v>
      </c>
      <c r="B759" s="107" t="s">
        <v>1134</v>
      </c>
      <c r="C759" s="111">
        <v>6.5</v>
      </c>
      <c r="D759" s="92" t="s">
        <v>1135</v>
      </c>
      <c r="E759" s="91" t="s">
        <v>1136</v>
      </c>
      <c r="F759" s="121">
        <v>2510</v>
      </c>
      <c r="G759" s="91" t="s">
        <v>1137</v>
      </c>
      <c r="H759" s="121">
        <v>716</v>
      </c>
      <c r="I759" s="91" t="s">
        <v>1138</v>
      </c>
      <c r="J759" s="122">
        <v>1570</v>
      </c>
      <c r="K759" s="91" t="s">
        <v>1139</v>
      </c>
      <c r="L759" s="121">
        <v>176</v>
      </c>
      <c r="M759" s="91" t="s">
        <v>1140</v>
      </c>
      <c r="N759" s="121">
        <v>100</v>
      </c>
    </row>
    <row r="760" spans="1:14" x14ac:dyDescent="0.25">
      <c r="A760" s="88" t="s">
        <v>1141</v>
      </c>
      <c r="B760" s="105" t="s">
        <v>1142</v>
      </c>
      <c r="C760" s="106">
        <v>47.1</v>
      </c>
      <c r="D760" s="100">
        <v>0.24</v>
      </c>
      <c r="E760" s="88" t="s">
        <v>1143</v>
      </c>
      <c r="F760" s="119">
        <v>6680</v>
      </c>
      <c r="G760" s="88" t="s">
        <v>1144</v>
      </c>
      <c r="H760" s="120">
        <v>4620</v>
      </c>
      <c r="I760" s="88" t="s">
        <v>1132</v>
      </c>
      <c r="J760" s="120">
        <v>6690</v>
      </c>
      <c r="K760" s="88" t="s">
        <v>1145</v>
      </c>
      <c r="L760" s="119">
        <v>4870</v>
      </c>
      <c r="M760" s="88" t="s">
        <v>1146</v>
      </c>
      <c r="N760" s="120">
        <v>2410</v>
      </c>
    </row>
    <row r="761" spans="1:14" x14ac:dyDescent="0.25">
      <c r="A761" s="91" t="s">
        <v>1147</v>
      </c>
      <c r="B761" s="107" t="s">
        <v>1148</v>
      </c>
      <c r="C761" s="111">
        <v>3.2</v>
      </c>
      <c r="D761" s="92" t="s">
        <v>1149</v>
      </c>
      <c r="E761" s="91" t="s">
        <v>1150</v>
      </c>
      <c r="F761" s="121">
        <v>863</v>
      </c>
      <c r="G761" s="91" t="s">
        <v>1151</v>
      </c>
      <c r="H761" s="121">
        <v>235</v>
      </c>
      <c r="I761" s="91" t="s">
        <v>1152</v>
      </c>
      <c r="J761" s="121">
        <v>378</v>
      </c>
      <c r="K761" s="91" t="s">
        <v>1153</v>
      </c>
      <c r="L761" s="121">
        <v>44</v>
      </c>
      <c r="M761" s="91" t="s">
        <v>1154</v>
      </c>
      <c r="N761" s="121">
        <v>33</v>
      </c>
    </row>
    <row r="762" spans="1:14" x14ac:dyDescent="0.25">
      <c r="A762" s="88" t="s">
        <v>1155</v>
      </c>
      <c r="B762" s="105" t="s">
        <v>1156</v>
      </c>
      <c r="C762" s="106">
        <v>3.1</v>
      </c>
      <c r="D762" s="89" t="s">
        <v>1157</v>
      </c>
      <c r="E762" s="88" t="s">
        <v>1158</v>
      </c>
      <c r="F762" s="119">
        <v>1070</v>
      </c>
      <c r="G762" s="88" t="s">
        <v>1158</v>
      </c>
      <c r="H762" s="119">
        <v>290</v>
      </c>
      <c r="I762" s="88" t="s">
        <v>1159</v>
      </c>
      <c r="J762" s="119">
        <v>460</v>
      </c>
      <c r="K762" s="88" t="s">
        <v>1160</v>
      </c>
      <c r="L762" s="119">
        <v>54</v>
      </c>
      <c r="M762" s="88" t="s">
        <v>1161</v>
      </c>
      <c r="N762" s="119">
        <v>40</v>
      </c>
    </row>
    <row r="763" spans="1:14" x14ac:dyDescent="0.25">
      <c r="A763" s="91" t="s">
        <v>1162</v>
      </c>
      <c r="B763" s="107" t="s">
        <v>1163</v>
      </c>
      <c r="C763" s="111">
        <v>7.7</v>
      </c>
      <c r="D763" s="103">
        <v>0.24</v>
      </c>
      <c r="E763" s="91" t="s">
        <v>1164</v>
      </c>
      <c r="F763" s="121">
        <v>2920</v>
      </c>
      <c r="G763" s="91" t="s">
        <v>1165</v>
      </c>
      <c r="H763" s="121">
        <v>858</v>
      </c>
      <c r="I763" s="91" t="s">
        <v>1166</v>
      </c>
      <c r="J763" s="122">
        <v>1970</v>
      </c>
      <c r="K763" s="91" t="s">
        <v>1167</v>
      </c>
      <c r="L763" s="121">
        <v>245</v>
      </c>
      <c r="M763" s="91" t="s">
        <v>1168</v>
      </c>
      <c r="N763" s="121">
        <v>121</v>
      </c>
    </row>
    <row r="764" spans="1:14" x14ac:dyDescent="0.25">
      <c r="A764" s="88" t="s">
        <v>1169</v>
      </c>
      <c r="B764" s="105" t="s">
        <v>1170</v>
      </c>
      <c r="C764" s="106">
        <v>1.2</v>
      </c>
      <c r="D764" s="89" t="s">
        <v>1171</v>
      </c>
      <c r="E764" s="88" t="s">
        <v>1172</v>
      </c>
      <c r="F764" s="119">
        <v>278</v>
      </c>
      <c r="G764" s="88" t="s">
        <v>1172</v>
      </c>
      <c r="H764" s="119">
        <v>76</v>
      </c>
      <c r="I764" s="88" t="s">
        <v>1173</v>
      </c>
      <c r="J764" s="119">
        <v>92</v>
      </c>
      <c r="K764" s="88" t="s">
        <v>1174</v>
      </c>
      <c r="L764" s="119">
        <v>13</v>
      </c>
      <c r="M764" s="88" t="s">
        <v>1175</v>
      </c>
      <c r="N764" s="119">
        <v>10</v>
      </c>
    </row>
    <row r="765" spans="1:14" x14ac:dyDescent="0.25">
      <c r="A765" s="91" t="s">
        <v>1176</v>
      </c>
      <c r="B765" s="107" t="s">
        <v>1177</v>
      </c>
      <c r="C765" s="111">
        <v>2.6</v>
      </c>
      <c r="D765" s="103">
        <v>7.0000000000000007E-2</v>
      </c>
      <c r="E765" s="91" t="s">
        <v>1178</v>
      </c>
      <c r="F765" s="121">
        <v>530</v>
      </c>
      <c r="G765" s="91" t="s">
        <v>1178</v>
      </c>
      <c r="H765" s="121">
        <v>144</v>
      </c>
      <c r="I765" s="91" t="s">
        <v>1179</v>
      </c>
      <c r="J765" s="121">
        <v>213</v>
      </c>
      <c r="K765" s="91" t="s">
        <v>1180</v>
      </c>
      <c r="L765" s="121">
        <v>26</v>
      </c>
      <c r="M765" s="91" t="s">
        <v>1181</v>
      </c>
      <c r="N765" s="121">
        <v>20</v>
      </c>
    </row>
    <row r="766" spans="1:14" x14ac:dyDescent="0.25">
      <c r="A766" s="88" t="s">
        <v>1182</v>
      </c>
      <c r="B766" s="105" t="s">
        <v>1183</v>
      </c>
      <c r="C766" s="106">
        <v>28.4</v>
      </c>
      <c r="D766" s="100">
        <v>0.31</v>
      </c>
      <c r="E766" s="88" t="s">
        <v>1184</v>
      </c>
      <c r="F766" s="119">
        <v>4510</v>
      </c>
      <c r="G766" s="88" t="s">
        <v>1185</v>
      </c>
      <c r="H766" s="120">
        <v>2360</v>
      </c>
      <c r="I766" s="88" t="s">
        <v>1186</v>
      </c>
      <c r="J766" s="120">
        <v>4290</v>
      </c>
      <c r="K766" s="88" t="s">
        <v>1077</v>
      </c>
      <c r="L766" s="119">
        <v>2220</v>
      </c>
      <c r="M766" s="88" t="s">
        <v>1187</v>
      </c>
      <c r="N766" s="119">
        <v>725</v>
      </c>
    </row>
    <row r="767" spans="1:14" x14ac:dyDescent="0.25">
      <c r="A767" s="91" t="s">
        <v>1188</v>
      </c>
      <c r="B767" s="107" t="s">
        <v>1189</v>
      </c>
      <c r="C767" s="111">
        <v>8.6999999999999993</v>
      </c>
      <c r="D767" s="103">
        <v>0.22</v>
      </c>
      <c r="E767" s="91" t="s">
        <v>1190</v>
      </c>
      <c r="F767" s="121">
        <v>2660</v>
      </c>
      <c r="G767" s="91" t="s">
        <v>1191</v>
      </c>
      <c r="H767" s="121">
        <v>804</v>
      </c>
      <c r="I767" s="91" t="s">
        <v>1192</v>
      </c>
      <c r="J767" s="122">
        <v>1890</v>
      </c>
      <c r="K767" s="91" t="s">
        <v>1193</v>
      </c>
      <c r="L767" s="121">
        <v>262</v>
      </c>
      <c r="M767" s="91" t="s">
        <v>1194</v>
      </c>
      <c r="N767" s="121">
        <v>114</v>
      </c>
    </row>
    <row r="768" spans="1:14" ht="18" x14ac:dyDescent="0.25">
      <c r="A768" s="88" t="s">
        <v>1195</v>
      </c>
      <c r="B768" s="105" t="s">
        <v>1196</v>
      </c>
      <c r="C768" s="106">
        <v>16.100000000000001</v>
      </c>
      <c r="D768" s="89" t="s">
        <v>1197</v>
      </c>
      <c r="E768" s="88" t="s">
        <v>1198</v>
      </c>
      <c r="F768" s="119">
        <v>4310</v>
      </c>
      <c r="G768" s="88" t="s">
        <v>1199</v>
      </c>
      <c r="H768" s="120">
        <v>1650</v>
      </c>
      <c r="I768" s="88" t="s">
        <v>1200</v>
      </c>
      <c r="J768" s="120">
        <v>3720</v>
      </c>
      <c r="K768" s="88" t="s">
        <v>1201</v>
      </c>
      <c r="L768" s="119">
        <v>1070</v>
      </c>
      <c r="M768" s="88" t="s">
        <v>1202</v>
      </c>
      <c r="N768" s="119">
        <v>281</v>
      </c>
    </row>
    <row r="769" spans="1:14" x14ac:dyDescent="0.25">
      <c r="A769" s="91" t="s">
        <v>1203</v>
      </c>
      <c r="B769" s="107" t="s">
        <v>1204</v>
      </c>
      <c r="C769" s="91" t="s">
        <v>1205</v>
      </c>
      <c r="D769" s="107" t="s">
        <v>1206</v>
      </c>
      <c r="E769" s="91" t="s">
        <v>1207</v>
      </c>
      <c r="F769" s="123" t="s">
        <v>1096</v>
      </c>
      <c r="G769" s="91" t="s">
        <v>1207</v>
      </c>
      <c r="H769" s="123" t="s">
        <v>1096</v>
      </c>
      <c r="I769" s="91" t="s">
        <v>1208</v>
      </c>
      <c r="J769" s="123" t="s">
        <v>1096</v>
      </c>
      <c r="K769" s="91" t="s">
        <v>1209</v>
      </c>
      <c r="L769" s="123" t="s">
        <v>1096</v>
      </c>
      <c r="M769" s="91" t="s">
        <v>1210</v>
      </c>
      <c r="N769" s="123" t="s">
        <v>1096</v>
      </c>
    </row>
    <row r="770" spans="1:14" x14ac:dyDescent="0.25">
      <c r="A770" s="88" t="s">
        <v>1211</v>
      </c>
      <c r="B770" s="105" t="s">
        <v>1212</v>
      </c>
      <c r="C770" s="88" t="s">
        <v>1213</v>
      </c>
      <c r="D770" s="105" t="s">
        <v>1214</v>
      </c>
      <c r="E770" s="88" t="s">
        <v>1215</v>
      </c>
      <c r="F770" s="124" t="s">
        <v>1096</v>
      </c>
      <c r="G770" s="88" t="s">
        <v>1215</v>
      </c>
      <c r="H770" s="124" t="s">
        <v>1096</v>
      </c>
      <c r="I770" s="88" t="s">
        <v>1216</v>
      </c>
      <c r="J770" s="124" t="s">
        <v>1096</v>
      </c>
      <c r="K770" s="88" t="s">
        <v>1217</v>
      </c>
      <c r="L770" s="124" t="s">
        <v>1096</v>
      </c>
      <c r="M770" s="88" t="s">
        <v>1218</v>
      </c>
      <c r="N770" s="124" t="s">
        <v>1096</v>
      </c>
    </row>
    <row r="771" spans="1:14" x14ac:dyDescent="0.25">
      <c r="A771" s="91" t="s">
        <v>1219</v>
      </c>
      <c r="B771" s="107" t="s">
        <v>1220</v>
      </c>
      <c r="C771" s="91" t="s">
        <v>1221</v>
      </c>
      <c r="D771" s="103">
        <v>0.02</v>
      </c>
      <c r="E771" s="91" t="s">
        <v>1222</v>
      </c>
      <c r="F771" s="123" t="s">
        <v>1096</v>
      </c>
      <c r="G771" s="91" t="s">
        <v>1222</v>
      </c>
      <c r="H771" s="123" t="s">
        <v>1096</v>
      </c>
      <c r="I771" s="91" t="s">
        <v>1223</v>
      </c>
      <c r="J771" s="123" t="s">
        <v>1096</v>
      </c>
      <c r="K771" s="91" t="s">
        <v>1224</v>
      </c>
      <c r="L771" s="123" t="s">
        <v>1096</v>
      </c>
      <c r="M771" s="91" t="s">
        <v>1225</v>
      </c>
      <c r="N771" s="123" t="s">
        <v>1096</v>
      </c>
    </row>
    <row r="772" spans="1:14" x14ac:dyDescent="0.25">
      <c r="A772" s="88" t="s">
        <v>1226</v>
      </c>
      <c r="B772" s="105" t="s">
        <v>1227</v>
      </c>
      <c r="C772" s="88" t="s">
        <v>1228</v>
      </c>
      <c r="D772" s="100">
        <v>0.01</v>
      </c>
      <c r="E772" s="88" t="s">
        <v>1229</v>
      </c>
      <c r="F772" s="124" t="s">
        <v>1096</v>
      </c>
      <c r="G772" s="88" t="s">
        <v>1229</v>
      </c>
      <c r="H772" s="124" t="s">
        <v>1096</v>
      </c>
      <c r="I772" s="88" t="s">
        <v>1230</v>
      </c>
      <c r="J772" s="124" t="s">
        <v>1096</v>
      </c>
      <c r="K772" s="88" t="s">
        <v>1231</v>
      </c>
      <c r="L772" s="124" t="s">
        <v>1096</v>
      </c>
      <c r="M772" s="88" t="s">
        <v>1232</v>
      </c>
      <c r="N772" s="124" t="s">
        <v>1096</v>
      </c>
    </row>
    <row r="773" spans="1:14" x14ac:dyDescent="0.25">
      <c r="A773" s="91" t="s">
        <v>1233</v>
      </c>
      <c r="B773" s="107" t="s">
        <v>1234</v>
      </c>
      <c r="C773" s="91" t="s">
        <v>1235</v>
      </c>
      <c r="D773" s="103">
        <v>0.02</v>
      </c>
      <c r="E773" s="91" t="s">
        <v>1236</v>
      </c>
      <c r="F773" s="121">
        <v>1</v>
      </c>
      <c r="G773" s="91" t="s">
        <v>1236</v>
      </c>
      <c r="H773" s="123" t="s">
        <v>1096</v>
      </c>
      <c r="I773" s="91" t="s">
        <v>1237</v>
      </c>
      <c r="J773" s="123" t="s">
        <v>1096</v>
      </c>
      <c r="K773" s="91" t="s">
        <v>1238</v>
      </c>
      <c r="L773" s="123" t="s">
        <v>1096</v>
      </c>
      <c r="M773" s="91" t="s">
        <v>1239</v>
      </c>
      <c r="N773" s="123" t="s">
        <v>1096</v>
      </c>
    </row>
    <row r="774" spans="1:14" x14ac:dyDescent="0.25">
      <c r="A774" s="88" t="s">
        <v>1240</v>
      </c>
      <c r="B774" s="105" t="s">
        <v>1241</v>
      </c>
      <c r="C774" s="88" t="s">
        <v>1242</v>
      </c>
      <c r="D774" s="100">
        <v>0.02</v>
      </c>
      <c r="E774" s="88" t="s">
        <v>1243</v>
      </c>
      <c r="F774" s="119">
        <v>1</v>
      </c>
      <c r="G774" s="88" t="s">
        <v>1243</v>
      </c>
      <c r="H774" s="124" t="s">
        <v>1096</v>
      </c>
      <c r="I774" s="88" t="s">
        <v>1244</v>
      </c>
      <c r="J774" s="124" t="s">
        <v>1096</v>
      </c>
      <c r="K774" s="88" t="s">
        <v>1245</v>
      </c>
      <c r="L774" s="124" t="s">
        <v>1096</v>
      </c>
      <c r="M774" s="88" t="s">
        <v>1246</v>
      </c>
      <c r="N774" s="124" t="s">
        <v>1096</v>
      </c>
    </row>
    <row r="775" spans="1:14" x14ac:dyDescent="0.25">
      <c r="A775" s="91" t="s">
        <v>1247</v>
      </c>
      <c r="B775" s="107" t="s">
        <v>1248</v>
      </c>
      <c r="C775" s="91" t="s">
        <v>1249</v>
      </c>
      <c r="D775" s="103">
        <v>0.04</v>
      </c>
      <c r="E775" s="91" t="s">
        <v>1250</v>
      </c>
      <c r="F775" s="121">
        <v>4</v>
      </c>
      <c r="G775" s="91" t="s">
        <v>1250</v>
      </c>
      <c r="H775" s="123" t="s">
        <v>1096</v>
      </c>
      <c r="I775" s="91" t="s">
        <v>1251</v>
      </c>
      <c r="J775" s="123" t="s">
        <v>1096</v>
      </c>
      <c r="K775" s="91" t="s">
        <v>1252</v>
      </c>
      <c r="L775" s="123" t="s">
        <v>1096</v>
      </c>
      <c r="M775" s="91" t="s">
        <v>1253</v>
      </c>
      <c r="N775" s="123" t="s">
        <v>1096</v>
      </c>
    </row>
    <row r="776" spans="1:14" x14ac:dyDescent="0.25">
      <c r="A776" s="94" t="s">
        <v>1254</v>
      </c>
      <c r="B776" s="108" t="s">
        <v>1255</v>
      </c>
      <c r="C776" s="94" t="s">
        <v>1256</v>
      </c>
      <c r="D776" s="95" t="s">
        <v>1257</v>
      </c>
      <c r="E776" s="94" t="s">
        <v>1202</v>
      </c>
      <c r="F776" s="125">
        <v>6</v>
      </c>
      <c r="G776" s="94" t="s">
        <v>1202</v>
      </c>
      <c r="H776" s="125">
        <v>2</v>
      </c>
      <c r="I776" s="94" t="s">
        <v>1258</v>
      </c>
      <c r="J776" s="125">
        <v>2</v>
      </c>
      <c r="K776" s="94" t="s">
        <v>1259</v>
      </c>
      <c r="L776" s="126" t="s">
        <v>1096</v>
      </c>
      <c r="M776" s="94" t="s">
        <v>1260</v>
      </c>
      <c r="N776" s="126" t="s">
        <v>1096</v>
      </c>
    </row>
    <row r="777" spans="1:14" x14ac:dyDescent="0.25">
      <c r="A777" s="84" t="s">
        <v>1261</v>
      </c>
      <c r="B777" s="127" t="s">
        <v>1262</v>
      </c>
      <c r="C777" s="84" t="s">
        <v>1263</v>
      </c>
      <c r="D777" s="128">
        <v>0.01</v>
      </c>
      <c r="E777" s="84" t="s">
        <v>1264</v>
      </c>
      <c r="F777" s="129">
        <v>1</v>
      </c>
      <c r="G777" s="84" t="s">
        <v>1264</v>
      </c>
      <c r="H777" s="130" t="s">
        <v>1096</v>
      </c>
      <c r="I777" s="84" t="s">
        <v>1265</v>
      </c>
      <c r="J777" s="130" t="s">
        <v>1096</v>
      </c>
      <c r="K777" s="84" t="s">
        <v>1266</v>
      </c>
      <c r="L777" s="130" t="s">
        <v>1096</v>
      </c>
      <c r="M777" s="84" t="s">
        <v>1267</v>
      </c>
      <c r="N777" s="130" t="s">
        <v>1096</v>
      </c>
    </row>
    <row r="778" spans="1:14" x14ac:dyDescent="0.25">
      <c r="A778" s="88" t="s">
        <v>1268</v>
      </c>
      <c r="B778" s="105" t="s">
        <v>1269</v>
      </c>
      <c r="C778" s="88" t="s">
        <v>1270</v>
      </c>
      <c r="D778" s="131">
        <v>0.01</v>
      </c>
      <c r="E778" s="88" t="s">
        <v>1271</v>
      </c>
      <c r="F778" s="124" t="s">
        <v>1096</v>
      </c>
      <c r="G778" s="88" t="s">
        <v>1271</v>
      </c>
      <c r="H778" s="124" t="s">
        <v>1096</v>
      </c>
      <c r="I778" s="88" t="s">
        <v>1272</v>
      </c>
      <c r="J778" s="124" t="s">
        <v>1096</v>
      </c>
      <c r="K778" s="88" t="s">
        <v>1273</v>
      </c>
      <c r="L778" s="124" t="s">
        <v>1096</v>
      </c>
      <c r="M778" s="88" t="s">
        <v>1274</v>
      </c>
      <c r="N778" s="124" t="s">
        <v>1096</v>
      </c>
    </row>
    <row r="779" spans="1:14" x14ac:dyDescent="0.25">
      <c r="A779" s="91" t="s">
        <v>1275</v>
      </c>
      <c r="B779" s="107" t="s">
        <v>1276</v>
      </c>
      <c r="C779" s="91" t="s">
        <v>1270</v>
      </c>
      <c r="D779" s="132">
        <v>0.03</v>
      </c>
      <c r="E779" s="91" t="s">
        <v>1081</v>
      </c>
      <c r="F779" s="123" t="s">
        <v>1096</v>
      </c>
      <c r="G779" s="91" t="s">
        <v>1081</v>
      </c>
      <c r="H779" s="123" t="s">
        <v>1096</v>
      </c>
      <c r="I779" s="91" t="s">
        <v>1277</v>
      </c>
      <c r="J779" s="123" t="s">
        <v>1096</v>
      </c>
      <c r="K779" s="91" t="s">
        <v>1278</v>
      </c>
      <c r="L779" s="123" t="s">
        <v>1096</v>
      </c>
      <c r="M779" s="91" t="s">
        <v>1279</v>
      </c>
      <c r="N779" s="123" t="s">
        <v>1096</v>
      </c>
    </row>
    <row r="780" spans="1:14" x14ac:dyDescent="0.25">
      <c r="A780" s="88" t="s">
        <v>1280</v>
      </c>
      <c r="B780" s="105" t="s">
        <v>1281</v>
      </c>
      <c r="C780" s="88" t="s">
        <v>1270</v>
      </c>
      <c r="D780" s="131">
        <v>0.03</v>
      </c>
      <c r="E780" s="88" t="s">
        <v>1282</v>
      </c>
      <c r="F780" s="124" t="s">
        <v>1096</v>
      </c>
      <c r="G780" s="88" t="s">
        <v>1282</v>
      </c>
      <c r="H780" s="124" t="s">
        <v>1096</v>
      </c>
      <c r="I780" s="88" t="s">
        <v>1283</v>
      </c>
      <c r="J780" s="124" t="s">
        <v>1096</v>
      </c>
      <c r="K780" s="88" t="s">
        <v>1284</v>
      </c>
      <c r="L780" s="124" t="s">
        <v>1096</v>
      </c>
      <c r="M780" s="88" t="s">
        <v>1285</v>
      </c>
      <c r="N780" s="124" t="s">
        <v>1096</v>
      </c>
    </row>
    <row r="781" spans="1:14" ht="18" x14ac:dyDescent="0.25">
      <c r="A781" s="112" t="s">
        <v>1286</v>
      </c>
      <c r="B781" s="112" t="s">
        <v>1287</v>
      </c>
      <c r="C781" s="113" t="s">
        <v>1270</v>
      </c>
      <c r="D781" s="133">
        <v>0.03</v>
      </c>
      <c r="E781" s="113" t="s">
        <v>1288</v>
      </c>
      <c r="F781" s="134" t="s">
        <v>1096</v>
      </c>
      <c r="G781" s="113" t="s">
        <v>1288</v>
      </c>
      <c r="H781" s="134" t="s">
        <v>1096</v>
      </c>
      <c r="I781" s="113" t="s">
        <v>1289</v>
      </c>
      <c r="J781" s="134" t="s">
        <v>1096</v>
      </c>
      <c r="K781" s="113" t="s">
        <v>1290</v>
      </c>
      <c r="L781" s="134" t="s">
        <v>1096</v>
      </c>
      <c r="M781" s="113" t="s">
        <v>1291</v>
      </c>
      <c r="N781" s="134" t="s">
        <v>1096</v>
      </c>
    </row>
    <row r="782" spans="1:14" x14ac:dyDescent="0.25">
      <c r="A782" s="84" t="s">
        <v>1292</v>
      </c>
      <c r="B782" s="85" t="s">
        <v>1293</v>
      </c>
      <c r="C782" s="97">
        <v>5</v>
      </c>
      <c r="D782" s="128">
        <v>7.0000000000000007E-2</v>
      </c>
      <c r="E782" s="84" t="s">
        <v>1294</v>
      </c>
      <c r="F782" s="129">
        <v>578</v>
      </c>
      <c r="G782" s="84" t="s">
        <v>1295</v>
      </c>
      <c r="H782" s="129">
        <v>160</v>
      </c>
      <c r="I782" s="84" t="s">
        <v>1296</v>
      </c>
      <c r="J782" s="129">
        <v>317</v>
      </c>
      <c r="K782" s="84" t="s">
        <v>1297</v>
      </c>
      <c r="L782" s="129">
        <v>34</v>
      </c>
      <c r="M782" s="84" t="s">
        <v>1298</v>
      </c>
      <c r="N782" s="129">
        <v>22</v>
      </c>
    </row>
    <row r="783" spans="1:14" x14ac:dyDescent="0.25">
      <c r="A783" s="88" t="s">
        <v>1299</v>
      </c>
      <c r="B783" s="89" t="s">
        <v>1300</v>
      </c>
      <c r="C783" s="99">
        <v>26</v>
      </c>
      <c r="D783" s="131">
        <v>0.17</v>
      </c>
      <c r="E783" s="88" t="s">
        <v>1301</v>
      </c>
      <c r="F783" s="120">
        <v>3480</v>
      </c>
      <c r="G783" s="88" t="s">
        <v>1302</v>
      </c>
      <c r="H783" s="120">
        <v>1730</v>
      </c>
      <c r="I783" s="88" t="s">
        <v>1303</v>
      </c>
      <c r="J783" s="120">
        <v>3280</v>
      </c>
      <c r="K783" s="88" t="s">
        <v>1304</v>
      </c>
      <c r="L783" s="120">
        <v>1570</v>
      </c>
      <c r="M783" s="88" t="s">
        <v>1305</v>
      </c>
      <c r="N783" s="119">
        <v>479</v>
      </c>
    </row>
    <row r="784" spans="1:14" x14ac:dyDescent="0.25">
      <c r="A784" s="91" t="s">
        <v>1306</v>
      </c>
      <c r="B784" s="92" t="s">
        <v>1307</v>
      </c>
      <c r="C784" s="111">
        <v>1</v>
      </c>
      <c r="D784" s="107" t="s">
        <v>1308</v>
      </c>
      <c r="E784" s="91" t="s">
        <v>1309</v>
      </c>
      <c r="F784" s="121">
        <v>45</v>
      </c>
      <c r="G784" s="91" t="s">
        <v>1309</v>
      </c>
      <c r="H784" s="121">
        <v>12</v>
      </c>
      <c r="I784" s="91" t="s">
        <v>1310</v>
      </c>
      <c r="J784" s="121">
        <v>15</v>
      </c>
      <c r="K784" s="91" t="s">
        <v>1311</v>
      </c>
      <c r="L784" s="121">
        <v>2</v>
      </c>
      <c r="M784" s="91" t="s">
        <v>1312</v>
      </c>
      <c r="N784" s="121">
        <v>2</v>
      </c>
    </row>
    <row r="785" spans="1:14" x14ac:dyDescent="0.25">
      <c r="A785" s="88" t="s">
        <v>1313</v>
      </c>
      <c r="B785" s="89" t="s">
        <v>1314</v>
      </c>
      <c r="C785" s="106">
        <v>0.4</v>
      </c>
      <c r="D785" s="105" t="s">
        <v>1315</v>
      </c>
      <c r="E785" s="88" t="s">
        <v>1316</v>
      </c>
      <c r="F785" s="119">
        <v>33</v>
      </c>
      <c r="G785" s="88" t="s">
        <v>1316</v>
      </c>
      <c r="H785" s="119">
        <v>9</v>
      </c>
      <c r="I785" s="88" t="s">
        <v>1317</v>
      </c>
      <c r="J785" s="119">
        <v>10</v>
      </c>
      <c r="K785" s="88" t="s">
        <v>1318</v>
      </c>
      <c r="L785" s="119">
        <v>2</v>
      </c>
      <c r="M785" s="88" t="s">
        <v>1319</v>
      </c>
      <c r="N785" s="119">
        <v>1</v>
      </c>
    </row>
    <row r="786" spans="1:14" x14ac:dyDescent="0.25">
      <c r="A786" s="91" t="s">
        <v>1320</v>
      </c>
      <c r="B786" s="92" t="s">
        <v>1321</v>
      </c>
      <c r="C786" s="111">
        <v>0.4</v>
      </c>
      <c r="D786" s="132">
        <v>0.08</v>
      </c>
      <c r="E786" s="91" t="s">
        <v>1322</v>
      </c>
      <c r="F786" s="121">
        <v>60</v>
      </c>
      <c r="G786" s="91" t="s">
        <v>1322</v>
      </c>
      <c r="H786" s="121">
        <v>16</v>
      </c>
      <c r="I786" s="91" t="s">
        <v>1081</v>
      </c>
      <c r="J786" s="121">
        <v>18</v>
      </c>
      <c r="K786" s="91" t="s">
        <v>1323</v>
      </c>
      <c r="L786" s="121">
        <v>3</v>
      </c>
      <c r="M786" s="91" t="s">
        <v>1083</v>
      </c>
      <c r="N786" s="121">
        <v>2</v>
      </c>
    </row>
    <row r="787" spans="1:14" x14ac:dyDescent="0.25">
      <c r="A787" s="94" t="s">
        <v>1324</v>
      </c>
      <c r="B787" s="108" t="s">
        <v>1325</v>
      </c>
      <c r="C787" s="94" t="s">
        <v>1326</v>
      </c>
      <c r="D787" s="135">
        <v>0.01</v>
      </c>
      <c r="E787" s="94" t="s">
        <v>1327</v>
      </c>
      <c r="F787" s="125">
        <v>3</v>
      </c>
      <c r="G787" s="94" t="s">
        <v>1327</v>
      </c>
      <c r="H787" s="126" t="s">
        <v>1096</v>
      </c>
      <c r="I787" s="94" t="s">
        <v>1328</v>
      </c>
      <c r="J787" s="126" t="s">
        <v>1096</v>
      </c>
      <c r="K787" s="94" t="s">
        <v>1329</v>
      </c>
      <c r="L787" s="126" t="s">
        <v>1096</v>
      </c>
      <c r="M787" s="94" t="s">
        <v>1330</v>
      </c>
      <c r="N787" s="126" t="s">
        <v>1096</v>
      </c>
    </row>
    <row r="788" spans="1:14" x14ac:dyDescent="0.25">
      <c r="A788" s="84" t="s">
        <v>1331</v>
      </c>
      <c r="B788" s="85" t="s">
        <v>1332</v>
      </c>
      <c r="C788" s="97">
        <v>0.8</v>
      </c>
      <c r="D788" s="136">
        <v>4.0000000000000001E-3</v>
      </c>
      <c r="E788" s="84" t="s">
        <v>1333</v>
      </c>
      <c r="F788" s="129">
        <v>9</v>
      </c>
      <c r="G788" s="84" t="s">
        <v>1333</v>
      </c>
      <c r="H788" s="129">
        <v>2</v>
      </c>
      <c r="I788" s="84" t="s">
        <v>1334</v>
      </c>
      <c r="J788" s="129">
        <v>3</v>
      </c>
      <c r="K788" s="84" t="s">
        <v>1335</v>
      </c>
      <c r="L788" s="130" t="s">
        <v>1096</v>
      </c>
      <c r="M788" s="84" t="s">
        <v>1336</v>
      </c>
      <c r="N788" s="130" t="s">
        <v>1096</v>
      </c>
    </row>
    <row r="789" spans="1:14" x14ac:dyDescent="0.25">
      <c r="A789" s="88" t="s">
        <v>1337</v>
      </c>
      <c r="B789" s="89" t="s">
        <v>1338</v>
      </c>
      <c r="C789" s="106">
        <v>0.3</v>
      </c>
      <c r="D789" s="131">
        <v>0.01</v>
      </c>
      <c r="E789" s="88" t="s">
        <v>1339</v>
      </c>
      <c r="F789" s="119">
        <v>4</v>
      </c>
      <c r="G789" s="88" t="s">
        <v>1339</v>
      </c>
      <c r="H789" s="119">
        <v>1</v>
      </c>
      <c r="I789" s="88" t="s">
        <v>1340</v>
      </c>
      <c r="J789" s="119">
        <v>1</v>
      </c>
      <c r="K789" s="88" t="s">
        <v>1341</v>
      </c>
      <c r="L789" s="124" t="s">
        <v>1096</v>
      </c>
      <c r="M789" s="88" t="s">
        <v>1342</v>
      </c>
      <c r="N789" s="124" t="s">
        <v>1096</v>
      </c>
    </row>
    <row r="790" spans="1:14" x14ac:dyDescent="0.25">
      <c r="A790" s="91" t="s">
        <v>1343</v>
      </c>
      <c r="B790" s="92" t="s">
        <v>1344</v>
      </c>
      <c r="C790" s="111">
        <v>5.2</v>
      </c>
      <c r="D790" s="132">
        <v>0.15</v>
      </c>
      <c r="E790" s="91" t="s">
        <v>973</v>
      </c>
      <c r="F790" s="122">
        <v>1350</v>
      </c>
      <c r="G790" s="91" t="s">
        <v>1345</v>
      </c>
      <c r="H790" s="121">
        <v>376</v>
      </c>
      <c r="I790" s="91" t="s">
        <v>1346</v>
      </c>
      <c r="J790" s="121">
        <v>756</v>
      </c>
      <c r="K790" s="91" t="s">
        <v>1347</v>
      </c>
      <c r="L790" s="121">
        <v>80</v>
      </c>
      <c r="M790" s="91" t="s">
        <v>1348</v>
      </c>
      <c r="N790" s="121">
        <v>52</v>
      </c>
    </row>
    <row r="791" spans="1:14" x14ac:dyDescent="0.25">
      <c r="A791" s="88" t="s">
        <v>1349</v>
      </c>
      <c r="B791" s="89" t="s">
        <v>1350</v>
      </c>
      <c r="C791" s="106">
        <v>2.9</v>
      </c>
      <c r="D791" s="131">
        <v>0.27</v>
      </c>
      <c r="E791" s="88" t="s">
        <v>1351</v>
      </c>
      <c r="F791" s="119">
        <v>848</v>
      </c>
      <c r="G791" s="88" t="s">
        <v>1351</v>
      </c>
      <c r="H791" s="119">
        <v>231</v>
      </c>
      <c r="I791" s="88" t="s">
        <v>1352</v>
      </c>
      <c r="J791" s="119">
        <v>356</v>
      </c>
      <c r="K791" s="88" t="s">
        <v>1236</v>
      </c>
      <c r="L791" s="119">
        <v>42</v>
      </c>
      <c r="M791" s="88" t="s">
        <v>1353</v>
      </c>
      <c r="N791" s="119">
        <v>32</v>
      </c>
    </row>
    <row r="792" spans="1:14" x14ac:dyDescent="0.25">
      <c r="A792" s="91" t="s">
        <v>1354</v>
      </c>
      <c r="B792" s="92" t="s">
        <v>1355</v>
      </c>
      <c r="C792" s="102">
        <v>16</v>
      </c>
      <c r="D792" s="132">
        <v>0.28999999999999998</v>
      </c>
      <c r="E792" s="91" t="s">
        <v>1356</v>
      </c>
      <c r="F792" s="122">
        <v>4590</v>
      </c>
      <c r="G792" s="91" t="s">
        <v>1357</v>
      </c>
      <c r="H792" s="122">
        <v>1750</v>
      </c>
      <c r="I792" s="91" t="s">
        <v>1358</v>
      </c>
      <c r="J792" s="122">
        <v>3950</v>
      </c>
      <c r="K792" s="91" t="s">
        <v>1359</v>
      </c>
      <c r="L792" s="122">
        <v>1130</v>
      </c>
      <c r="M792" s="91" t="s">
        <v>1193</v>
      </c>
      <c r="N792" s="121">
        <v>297</v>
      </c>
    </row>
    <row r="793" spans="1:14" x14ac:dyDescent="0.25">
      <c r="A793" s="88" t="s">
        <v>1360</v>
      </c>
      <c r="B793" s="89" t="s">
        <v>1361</v>
      </c>
      <c r="C793" s="99">
        <v>65</v>
      </c>
      <c r="D793" s="131">
        <v>0.3</v>
      </c>
      <c r="E793" s="88" t="s">
        <v>1362</v>
      </c>
      <c r="F793" s="120">
        <v>7800</v>
      </c>
      <c r="G793" s="88" t="s">
        <v>1363</v>
      </c>
      <c r="H793" s="120">
        <v>6290</v>
      </c>
      <c r="I793" s="88" t="s">
        <v>1364</v>
      </c>
      <c r="J793" s="120">
        <v>7990</v>
      </c>
      <c r="K793" s="88" t="s">
        <v>1365</v>
      </c>
      <c r="L793" s="120">
        <v>6750</v>
      </c>
      <c r="M793" s="88" t="s">
        <v>1366</v>
      </c>
      <c r="N793" s="119">
        <v>4170</v>
      </c>
    </row>
    <row r="794" spans="1:14" x14ac:dyDescent="0.25">
      <c r="A794" s="91" t="s">
        <v>1367</v>
      </c>
      <c r="B794" s="107" t="s">
        <v>1368</v>
      </c>
      <c r="C794" s="111">
        <v>3.4</v>
      </c>
      <c r="D794" s="132">
        <v>0.14000000000000001</v>
      </c>
      <c r="E794" s="91" t="s">
        <v>1369</v>
      </c>
      <c r="F794" s="121">
        <v>635</v>
      </c>
      <c r="G794" s="91" t="s">
        <v>1369</v>
      </c>
      <c r="H794" s="121">
        <v>173</v>
      </c>
      <c r="I794" s="91" t="s">
        <v>1370</v>
      </c>
      <c r="J794" s="121">
        <v>286</v>
      </c>
      <c r="K794" s="91" t="s">
        <v>1371</v>
      </c>
      <c r="L794" s="121">
        <v>33</v>
      </c>
      <c r="M794" s="91" t="s">
        <v>1372</v>
      </c>
      <c r="N794" s="121">
        <v>24</v>
      </c>
    </row>
    <row r="795" spans="1:14" x14ac:dyDescent="0.25">
      <c r="A795" s="88" t="s">
        <v>1373</v>
      </c>
      <c r="B795" s="105" t="s">
        <v>1374</v>
      </c>
      <c r="C795" s="106">
        <v>1</v>
      </c>
      <c r="D795" s="131">
        <v>0.13</v>
      </c>
      <c r="E795" s="88" t="s">
        <v>1375</v>
      </c>
      <c r="F795" s="119">
        <v>151</v>
      </c>
      <c r="G795" s="88" t="s">
        <v>1375</v>
      </c>
      <c r="H795" s="119">
        <v>41</v>
      </c>
      <c r="I795" s="88" t="s">
        <v>1376</v>
      </c>
      <c r="J795" s="119">
        <v>49</v>
      </c>
      <c r="K795" s="88" t="s">
        <v>1377</v>
      </c>
      <c r="L795" s="119">
        <v>7</v>
      </c>
      <c r="M795" s="88" t="s">
        <v>1378</v>
      </c>
      <c r="N795" s="119">
        <v>6</v>
      </c>
    </row>
    <row r="796" spans="1:14" x14ac:dyDescent="0.25">
      <c r="A796" s="91" t="s">
        <v>1379</v>
      </c>
      <c r="B796" s="107" t="s">
        <v>1380</v>
      </c>
      <c r="C796" s="111">
        <v>2.9</v>
      </c>
      <c r="D796" s="132">
        <v>0.19</v>
      </c>
      <c r="E796" s="91" t="s">
        <v>1381</v>
      </c>
      <c r="F796" s="121">
        <v>674</v>
      </c>
      <c r="G796" s="91" t="s">
        <v>1381</v>
      </c>
      <c r="H796" s="121">
        <v>184</v>
      </c>
      <c r="I796" s="91" t="s">
        <v>1382</v>
      </c>
      <c r="J796" s="121">
        <v>283</v>
      </c>
      <c r="K796" s="91" t="s">
        <v>1297</v>
      </c>
      <c r="L796" s="121">
        <v>34</v>
      </c>
      <c r="M796" s="91" t="s">
        <v>1383</v>
      </c>
      <c r="N796" s="121">
        <v>25</v>
      </c>
    </row>
    <row r="797" spans="1:14" x14ac:dyDescent="0.25">
      <c r="A797" s="94" t="s">
        <v>1384</v>
      </c>
      <c r="B797" s="108" t="s">
        <v>1385</v>
      </c>
      <c r="C797" s="137">
        <v>20</v>
      </c>
      <c r="D797" s="135">
        <v>0.31</v>
      </c>
      <c r="E797" s="94" t="s">
        <v>1386</v>
      </c>
      <c r="F797" s="138">
        <v>3440</v>
      </c>
      <c r="G797" s="94" t="s">
        <v>1387</v>
      </c>
      <c r="H797" s="138">
        <v>1470</v>
      </c>
      <c r="I797" s="94" t="s">
        <v>1110</v>
      </c>
      <c r="J797" s="138">
        <v>3100</v>
      </c>
      <c r="K797" s="94" t="s">
        <v>1388</v>
      </c>
      <c r="L797" s="138">
        <v>1150</v>
      </c>
      <c r="M797" s="94" t="s">
        <v>1389</v>
      </c>
      <c r="N797" s="125">
        <v>304</v>
      </c>
    </row>
    <row r="798" spans="1:14" x14ac:dyDescent="0.25">
      <c r="A798" s="84" t="s">
        <v>1390</v>
      </c>
      <c r="B798" s="85" t="s">
        <v>1391</v>
      </c>
      <c r="C798" s="117">
        <v>500</v>
      </c>
      <c r="D798" s="128">
        <v>0.2</v>
      </c>
      <c r="E798" s="84" t="s">
        <v>1392</v>
      </c>
      <c r="F798" s="118">
        <v>12800</v>
      </c>
      <c r="G798" s="84" t="s">
        <v>1393</v>
      </c>
      <c r="H798" s="118">
        <v>16100</v>
      </c>
      <c r="I798" s="84" t="s">
        <v>1394</v>
      </c>
      <c r="J798" s="118">
        <v>13700</v>
      </c>
      <c r="K798" s="84" t="s">
        <v>1395</v>
      </c>
      <c r="L798" s="118">
        <v>16500</v>
      </c>
      <c r="M798" s="84" t="s">
        <v>1396</v>
      </c>
      <c r="N798" s="118">
        <v>18100</v>
      </c>
    </row>
    <row r="799" spans="1:14" x14ac:dyDescent="0.25">
      <c r="A799" s="88" t="s">
        <v>1397</v>
      </c>
      <c r="B799" s="89" t="s">
        <v>1398</v>
      </c>
      <c r="C799" s="139">
        <v>3200</v>
      </c>
      <c r="D799" s="131">
        <v>0.56999999999999995</v>
      </c>
      <c r="E799" s="88" t="s">
        <v>1399</v>
      </c>
      <c r="F799" s="140">
        <v>17500</v>
      </c>
      <c r="G799" s="88" t="s">
        <v>1400</v>
      </c>
      <c r="H799" s="140">
        <v>23500</v>
      </c>
      <c r="I799" s="88" t="s">
        <v>1401</v>
      </c>
      <c r="J799" s="140">
        <v>18900</v>
      </c>
      <c r="K799" s="88" t="s">
        <v>1295</v>
      </c>
      <c r="L799" s="140">
        <v>23800</v>
      </c>
      <c r="M799" s="88" t="s">
        <v>1402</v>
      </c>
      <c r="N799" s="140">
        <v>28200</v>
      </c>
    </row>
    <row r="800" spans="1:14" x14ac:dyDescent="0.25">
      <c r="A800" s="91" t="s">
        <v>1403</v>
      </c>
      <c r="B800" s="92" t="s">
        <v>1404</v>
      </c>
      <c r="C800" s="102">
        <v>800</v>
      </c>
      <c r="D800" s="132">
        <v>0.59</v>
      </c>
      <c r="E800" s="91" t="s">
        <v>1405</v>
      </c>
      <c r="F800" s="141">
        <v>13500</v>
      </c>
      <c r="G800" s="91" t="s">
        <v>1406</v>
      </c>
      <c r="H800" s="141">
        <v>17400</v>
      </c>
      <c r="I800" s="91" t="s">
        <v>1407</v>
      </c>
      <c r="J800" s="141">
        <v>14500</v>
      </c>
      <c r="K800" s="91" t="s">
        <v>1408</v>
      </c>
      <c r="L800" s="141">
        <v>17800</v>
      </c>
      <c r="M800" s="91" t="s">
        <v>1409</v>
      </c>
      <c r="N800" s="141">
        <v>20200</v>
      </c>
    </row>
    <row r="801" spans="1:14" x14ac:dyDescent="0.25">
      <c r="A801" s="88" t="s">
        <v>1410</v>
      </c>
      <c r="B801" s="89" t="s">
        <v>1411</v>
      </c>
      <c r="C801" s="99">
        <v>36</v>
      </c>
      <c r="D801" s="131">
        <v>0.2</v>
      </c>
      <c r="E801" s="88" t="s">
        <v>1412</v>
      </c>
      <c r="F801" s="120">
        <v>6840</v>
      </c>
      <c r="G801" s="88" t="s">
        <v>1413</v>
      </c>
      <c r="H801" s="120">
        <v>4090</v>
      </c>
      <c r="I801" s="88" t="s">
        <v>1132</v>
      </c>
      <c r="J801" s="120">
        <v>6690</v>
      </c>
      <c r="K801" s="88" t="s">
        <v>1414</v>
      </c>
      <c r="L801" s="120">
        <v>4140</v>
      </c>
      <c r="M801" s="88" t="s">
        <v>1415</v>
      </c>
      <c r="N801" s="119">
        <v>1650</v>
      </c>
    </row>
    <row r="802" spans="1:14" x14ac:dyDescent="0.25">
      <c r="A802" s="91" t="s">
        <v>1416</v>
      </c>
      <c r="B802" s="92" t="s">
        <v>1417</v>
      </c>
      <c r="C802" s="142">
        <v>50000</v>
      </c>
      <c r="D802" s="132">
        <v>0.09</v>
      </c>
      <c r="E802" s="91" t="s">
        <v>1123</v>
      </c>
      <c r="F802" s="122">
        <v>4880</v>
      </c>
      <c r="G802" s="91" t="s">
        <v>1418</v>
      </c>
      <c r="H802" s="122">
        <v>6630</v>
      </c>
      <c r="I802" s="91" t="s">
        <v>1109</v>
      </c>
      <c r="J802" s="122">
        <v>5270</v>
      </c>
      <c r="K802" s="91" t="s">
        <v>1419</v>
      </c>
      <c r="L802" s="122">
        <v>6690</v>
      </c>
      <c r="M802" s="91" t="s">
        <v>1420</v>
      </c>
      <c r="N802" s="121">
        <v>8040</v>
      </c>
    </row>
    <row r="803" spans="1:14" x14ac:dyDescent="0.25">
      <c r="A803" s="88" t="s">
        <v>1421</v>
      </c>
      <c r="B803" s="89" t="s">
        <v>1422</v>
      </c>
      <c r="C803" s="139">
        <v>10000</v>
      </c>
      <c r="D803" s="131">
        <v>0.25</v>
      </c>
      <c r="E803" s="88" t="s">
        <v>1423</v>
      </c>
      <c r="F803" s="120">
        <v>8210</v>
      </c>
      <c r="G803" s="88" t="s">
        <v>1424</v>
      </c>
      <c r="H803" s="140">
        <v>11100</v>
      </c>
      <c r="I803" s="88" t="s">
        <v>1425</v>
      </c>
      <c r="J803" s="120">
        <v>8880</v>
      </c>
      <c r="K803" s="88" t="s">
        <v>1172</v>
      </c>
      <c r="L803" s="140">
        <v>11200</v>
      </c>
      <c r="M803" s="88" t="s">
        <v>1426</v>
      </c>
      <c r="N803" s="140">
        <v>13500</v>
      </c>
    </row>
    <row r="804" spans="1:14" x14ac:dyDescent="0.25">
      <c r="A804" s="91" t="s">
        <v>1427</v>
      </c>
      <c r="B804" s="92" t="s">
        <v>1428</v>
      </c>
      <c r="C804" s="142">
        <v>3000</v>
      </c>
      <c r="D804" s="107" t="s">
        <v>1429</v>
      </c>
      <c r="E804" s="91" t="s">
        <v>1412</v>
      </c>
      <c r="F804" s="122">
        <v>6850</v>
      </c>
      <c r="G804" s="91" t="s">
        <v>1430</v>
      </c>
      <c r="H804" s="122">
        <v>9200</v>
      </c>
      <c r="I804" s="91" t="s">
        <v>1130</v>
      </c>
      <c r="J804" s="122">
        <v>7400</v>
      </c>
      <c r="K804" s="91" t="s">
        <v>1431</v>
      </c>
      <c r="L804" s="122">
        <v>9310</v>
      </c>
      <c r="M804" s="91" t="s">
        <v>1432</v>
      </c>
      <c r="N804" s="141">
        <v>11000</v>
      </c>
    </row>
    <row r="805" spans="1:14" x14ac:dyDescent="0.25">
      <c r="A805" s="88" t="s">
        <v>1433</v>
      </c>
      <c r="B805" s="89" t="s">
        <v>1434</v>
      </c>
      <c r="C805" s="139">
        <v>2600</v>
      </c>
      <c r="D805" s="131">
        <v>0.28000000000000003</v>
      </c>
      <c r="E805" s="88" t="s">
        <v>1435</v>
      </c>
      <c r="F805" s="120">
        <v>6640</v>
      </c>
      <c r="G805" s="88" t="s">
        <v>1436</v>
      </c>
      <c r="H805" s="120">
        <v>8900</v>
      </c>
      <c r="I805" s="88" t="s">
        <v>939</v>
      </c>
      <c r="J805" s="120">
        <v>7180</v>
      </c>
      <c r="K805" s="88" t="s">
        <v>931</v>
      </c>
      <c r="L805" s="120">
        <v>9010</v>
      </c>
      <c r="M805" s="88" t="s">
        <v>1437</v>
      </c>
      <c r="N805" s="140">
        <v>10700</v>
      </c>
    </row>
    <row r="806" spans="1:14" x14ac:dyDescent="0.25">
      <c r="A806" s="113" t="s">
        <v>1438</v>
      </c>
      <c r="B806" s="143" t="s">
        <v>1439</v>
      </c>
      <c r="C806" s="144">
        <v>3200</v>
      </c>
      <c r="D806" s="133">
        <v>0.32</v>
      </c>
      <c r="E806" s="113" t="s">
        <v>1440</v>
      </c>
      <c r="F806" s="145">
        <v>7110</v>
      </c>
      <c r="G806" s="113" t="s">
        <v>1441</v>
      </c>
      <c r="H806" s="145">
        <v>9540</v>
      </c>
      <c r="I806" s="113" t="s">
        <v>1442</v>
      </c>
      <c r="J806" s="145">
        <v>7680</v>
      </c>
      <c r="K806" s="113" t="s">
        <v>1443</v>
      </c>
      <c r="L806" s="145">
        <v>9660</v>
      </c>
      <c r="M806" s="113" t="s">
        <v>1444</v>
      </c>
      <c r="N806" s="146">
        <v>11500</v>
      </c>
    </row>
    <row r="807" spans="1:14" x14ac:dyDescent="0.25">
      <c r="A807" s="84" t="s">
        <v>1445</v>
      </c>
      <c r="B807" s="85" t="s">
        <v>1446</v>
      </c>
      <c r="C807" s="147">
        <v>2600</v>
      </c>
      <c r="D807" s="128">
        <v>0.36</v>
      </c>
      <c r="E807" s="84" t="s">
        <v>1412</v>
      </c>
      <c r="F807" s="148">
        <v>6870</v>
      </c>
      <c r="G807" s="84" t="s">
        <v>1430</v>
      </c>
      <c r="H807" s="148">
        <v>9200</v>
      </c>
      <c r="I807" s="84" t="s">
        <v>1447</v>
      </c>
      <c r="J807" s="148">
        <v>7420</v>
      </c>
      <c r="K807" s="84" t="s">
        <v>1448</v>
      </c>
      <c r="L807" s="148">
        <v>9320</v>
      </c>
      <c r="M807" s="84" t="s">
        <v>1449</v>
      </c>
      <c r="N807" s="118">
        <v>11000</v>
      </c>
    </row>
    <row r="808" spans="1:14" x14ac:dyDescent="0.25">
      <c r="A808" s="88" t="s">
        <v>1450</v>
      </c>
      <c r="B808" s="89" t="s">
        <v>1451</v>
      </c>
      <c r="C808" s="88" t="s">
        <v>1452</v>
      </c>
      <c r="D808" s="105" t="s">
        <v>1453</v>
      </c>
      <c r="E808" s="88" t="s">
        <v>1454</v>
      </c>
      <c r="F808" s="119">
        <v>7</v>
      </c>
      <c r="G808" s="88" t="s">
        <v>1454</v>
      </c>
      <c r="H808" s="119">
        <v>2</v>
      </c>
      <c r="I808" s="88" t="s">
        <v>1455</v>
      </c>
      <c r="J808" s="119">
        <v>2</v>
      </c>
      <c r="K808" s="88" t="s">
        <v>1456</v>
      </c>
      <c r="L808" s="124" t="s">
        <v>1096</v>
      </c>
      <c r="M808" s="88" t="s">
        <v>1457</v>
      </c>
      <c r="N808" s="124" t="s">
        <v>1096</v>
      </c>
    </row>
    <row r="809" spans="1:14" x14ac:dyDescent="0.25">
      <c r="A809" s="91" t="s">
        <v>1458</v>
      </c>
      <c r="B809" s="92" t="s">
        <v>1459</v>
      </c>
      <c r="C809" s="142">
        <v>4100</v>
      </c>
      <c r="D809" s="132">
        <v>0.41</v>
      </c>
      <c r="E809" s="91" t="s">
        <v>1460</v>
      </c>
      <c r="F809" s="122">
        <v>6350</v>
      </c>
      <c r="G809" s="91" t="s">
        <v>1461</v>
      </c>
      <c r="H809" s="122">
        <v>8550</v>
      </c>
      <c r="I809" s="91" t="s">
        <v>1462</v>
      </c>
      <c r="J809" s="122">
        <v>6860</v>
      </c>
      <c r="K809" s="91" t="s">
        <v>1463</v>
      </c>
      <c r="L809" s="122">
        <v>8650</v>
      </c>
      <c r="M809" s="91" t="s">
        <v>1464</v>
      </c>
      <c r="N809" s="141">
        <v>10300</v>
      </c>
    </row>
    <row r="810" spans="1:14" x14ac:dyDescent="0.25">
      <c r="A810" s="88" t="s">
        <v>1465</v>
      </c>
      <c r="B810" s="89" t="s">
        <v>1466</v>
      </c>
      <c r="C810" s="139">
        <v>3100</v>
      </c>
      <c r="D810" s="131">
        <v>0.44</v>
      </c>
      <c r="E810" s="88" t="s">
        <v>1467</v>
      </c>
      <c r="F810" s="120">
        <v>5890</v>
      </c>
      <c r="G810" s="88" t="s">
        <v>1468</v>
      </c>
      <c r="H810" s="120">
        <v>7910</v>
      </c>
      <c r="I810" s="88" t="s">
        <v>1469</v>
      </c>
      <c r="J810" s="120">
        <v>6370</v>
      </c>
      <c r="K810" s="88" t="s">
        <v>1470</v>
      </c>
      <c r="L810" s="120">
        <v>8010</v>
      </c>
      <c r="M810" s="88" t="s">
        <v>1471</v>
      </c>
      <c r="N810" s="119">
        <v>9490</v>
      </c>
    </row>
    <row r="811" spans="1:14" x14ac:dyDescent="0.25">
      <c r="A811" s="91" t="s">
        <v>1472</v>
      </c>
      <c r="B811" s="92" t="s">
        <v>1473</v>
      </c>
      <c r="C811" s="142">
        <v>3000</v>
      </c>
      <c r="D811" s="132">
        <v>0.5</v>
      </c>
      <c r="E811" s="91" t="s">
        <v>1474</v>
      </c>
      <c r="F811" s="122">
        <v>5830</v>
      </c>
      <c r="G811" s="91" t="s">
        <v>1475</v>
      </c>
      <c r="H811" s="122">
        <v>7820</v>
      </c>
      <c r="I811" s="91" t="s">
        <v>1476</v>
      </c>
      <c r="J811" s="122">
        <v>6290</v>
      </c>
      <c r="K811" s="91" t="s">
        <v>1477</v>
      </c>
      <c r="L811" s="122">
        <v>7920</v>
      </c>
      <c r="M811" s="91" t="s">
        <v>1478</v>
      </c>
      <c r="N811" s="121">
        <v>9380</v>
      </c>
    </row>
    <row r="812" spans="1:14" x14ac:dyDescent="0.25">
      <c r="A812" s="88" t="s">
        <v>1479</v>
      </c>
      <c r="B812" s="89" t="s">
        <v>1480</v>
      </c>
      <c r="C812" s="139">
        <v>3000</v>
      </c>
      <c r="D812" s="131">
        <v>0.55000000000000004</v>
      </c>
      <c r="E812" s="88" t="s">
        <v>1481</v>
      </c>
      <c r="F812" s="120">
        <v>5680</v>
      </c>
      <c r="G812" s="88" t="s">
        <v>1482</v>
      </c>
      <c r="H812" s="120">
        <v>7620</v>
      </c>
      <c r="I812" s="88" t="s">
        <v>1483</v>
      </c>
      <c r="J812" s="120">
        <v>6130</v>
      </c>
      <c r="K812" s="88" t="s">
        <v>1075</v>
      </c>
      <c r="L812" s="120">
        <v>7710</v>
      </c>
      <c r="M812" s="88" t="s">
        <v>1484</v>
      </c>
      <c r="N812" s="119">
        <v>9140</v>
      </c>
    </row>
    <row r="813" spans="1:14" x14ac:dyDescent="0.25">
      <c r="A813" s="91" t="s">
        <v>1485</v>
      </c>
      <c r="B813" s="92" t="s">
        <v>1486</v>
      </c>
      <c r="C813" s="142">
        <v>2000</v>
      </c>
      <c r="D813" s="132">
        <v>0.55000000000000004</v>
      </c>
      <c r="E813" s="91" t="s">
        <v>1107</v>
      </c>
      <c r="F813" s="122">
        <v>5390</v>
      </c>
      <c r="G813" s="91" t="s">
        <v>1487</v>
      </c>
      <c r="H813" s="122">
        <v>7190</v>
      </c>
      <c r="I813" s="91" t="s">
        <v>1488</v>
      </c>
      <c r="J813" s="122">
        <v>5820</v>
      </c>
      <c r="K813" s="91" t="s">
        <v>1489</v>
      </c>
      <c r="L813" s="122">
        <v>7290</v>
      </c>
      <c r="M813" s="91" t="s">
        <v>932</v>
      </c>
      <c r="N813" s="121">
        <v>8570</v>
      </c>
    </row>
    <row r="814" spans="1:14" x14ac:dyDescent="0.25">
      <c r="A814" s="88" t="s">
        <v>1490</v>
      </c>
      <c r="B814" s="89" t="s">
        <v>1491</v>
      </c>
      <c r="C814" s="139">
        <v>2000</v>
      </c>
      <c r="D814" s="131">
        <v>0.56000000000000005</v>
      </c>
      <c r="E814" s="88" t="s">
        <v>1387</v>
      </c>
      <c r="F814" s="120">
        <v>5430</v>
      </c>
      <c r="G814" s="88" t="s">
        <v>1492</v>
      </c>
      <c r="H814" s="120">
        <v>7240</v>
      </c>
      <c r="I814" s="88" t="s">
        <v>1493</v>
      </c>
      <c r="J814" s="120">
        <v>5860</v>
      </c>
      <c r="K814" s="88" t="s">
        <v>1494</v>
      </c>
      <c r="L814" s="120">
        <v>7340</v>
      </c>
      <c r="M814" s="88" t="s">
        <v>1495</v>
      </c>
      <c r="N814" s="119">
        <v>8630</v>
      </c>
    </row>
    <row r="815" spans="1:14" x14ac:dyDescent="0.25">
      <c r="A815" s="91" t="s">
        <v>1496</v>
      </c>
      <c r="B815" s="92" t="s">
        <v>1497</v>
      </c>
      <c r="C815" s="142">
        <v>2000</v>
      </c>
      <c r="D815" s="132">
        <v>0.48</v>
      </c>
      <c r="E815" s="91" t="s">
        <v>1498</v>
      </c>
      <c r="F815" s="122">
        <v>4720</v>
      </c>
      <c r="G815" s="91" t="s">
        <v>1363</v>
      </c>
      <c r="H815" s="122">
        <v>6290</v>
      </c>
      <c r="I815" s="91" t="s">
        <v>1499</v>
      </c>
      <c r="J815" s="122">
        <v>5090</v>
      </c>
      <c r="K815" s="91" t="s">
        <v>1500</v>
      </c>
      <c r="L815" s="122">
        <v>6380</v>
      </c>
      <c r="M815" s="91" t="s">
        <v>1501</v>
      </c>
      <c r="N815" s="121">
        <v>7500</v>
      </c>
    </row>
    <row r="816" spans="1:14" x14ac:dyDescent="0.25">
      <c r="A816" s="88" t="s">
        <v>1502</v>
      </c>
      <c r="B816" s="89" t="s">
        <v>1503</v>
      </c>
      <c r="C816" s="88" t="s">
        <v>1504</v>
      </c>
      <c r="D816" s="149">
        <v>2E-3</v>
      </c>
      <c r="E816" s="88" t="s">
        <v>1505</v>
      </c>
      <c r="F816" s="124" t="s">
        <v>1096</v>
      </c>
      <c r="G816" s="88" t="s">
        <v>1505</v>
      </c>
      <c r="H816" s="124" t="s">
        <v>1096</v>
      </c>
      <c r="I816" s="88" t="s">
        <v>1506</v>
      </c>
      <c r="J816" s="124" t="s">
        <v>1096</v>
      </c>
      <c r="K816" s="88" t="s">
        <v>1507</v>
      </c>
      <c r="L816" s="124" t="s">
        <v>1096</v>
      </c>
      <c r="M816" s="88" t="s">
        <v>1508</v>
      </c>
      <c r="N816" s="124" t="s">
        <v>1096</v>
      </c>
    </row>
    <row r="817" spans="1:14" x14ac:dyDescent="0.25">
      <c r="A817" s="91" t="s">
        <v>1509</v>
      </c>
      <c r="B817" s="107" t="s">
        <v>1510</v>
      </c>
      <c r="C817" s="91" t="s">
        <v>1228</v>
      </c>
      <c r="D817" s="132">
        <v>0.01</v>
      </c>
      <c r="E817" s="91" t="s">
        <v>1511</v>
      </c>
      <c r="F817" s="123" t="s">
        <v>1096</v>
      </c>
      <c r="G817" s="91" t="s">
        <v>1511</v>
      </c>
      <c r="H817" s="123" t="s">
        <v>1096</v>
      </c>
      <c r="I817" s="91" t="s">
        <v>1512</v>
      </c>
      <c r="J817" s="123" t="s">
        <v>1096</v>
      </c>
      <c r="K817" s="91" t="s">
        <v>1513</v>
      </c>
      <c r="L817" s="123" t="s">
        <v>1096</v>
      </c>
      <c r="M817" s="91" t="s">
        <v>1514</v>
      </c>
      <c r="N817" s="123" t="s">
        <v>1096</v>
      </c>
    </row>
    <row r="818" spans="1:14" x14ac:dyDescent="0.25">
      <c r="A818" s="88" t="s">
        <v>1515</v>
      </c>
      <c r="B818" s="105" t="s">
        <v>1516</v>
      </c>
      <c r="C818" s="88" t="s">
        <v>1504</v>
      </c>
      <c r="D818" s="149">
        <v>3.0000000000000001E-3</v>
      </c>
      <c r="E818" s="88" t="s">
        <v>1517</v>
      </c>
      <c r="F818" s="124" t="s">
        <v>1096</v>
      </c>
      <c r="G818" s="88" t="s">
        <v>1517</v>
      </c>
      <c r="H818" s="124" t="s">
        <v>1096</v>
      </c>
      <c r="I818" s="88" t="s">
        <v>1518</v>
      </c>
      <c r="J818" s="124" t="s">
        <v>1096</v>
      </c>
      <c r="K818" s="88" t="s">
        <v>1519</v>
      </c>
      <c r="L818" s="124" t="s">
        <v>1096</v>
      </c>
      <c r="M818" s="88" t="s">
        <v>1520</v>
      </c>
      <c r="N818" s="124" t="s">
        <v>1096</v>
      </c>
    </row>
    <row r="819" spans="1:14" x14ac:dyDescent="0.25">
      <c r="A819" s="91" t="s">
        <v>1521</v>
      </c>
      <c r="B819" s="107" t="s">
        <v>1522</v>
      </c>
      <c r="C819" s="91" t="s">
        <v>1523</v>
      </c>
      <c r="D819" s="132">
        <v>0.02</v>
      </c>
      <c r="E819" s="91" t="s">
        <v>1524</v>
      </c>
      <c r="F819" s="123" t="s">
        <v>1096</v>
      </c>
      <c r="G819" s="91" t="s">
        <v>1524</v>
      </c>
      <c r="H819" s="123" t="s">
        <v>1096</v>
      </c>
      <c r="I819" s="91" t="s">
        <v>1525</v>
      </c>
      <c r="J819" s="123" t="s">
        <v>1096</v>
      </c>
      <c r="K819" s="91" t="s">
        <v>1526</v>
      </c>
      <c r="L819" s="123" t="s">
        <v>1096</v>
      </c>
      <c r="M819" s="91" t="s">
        <v>1527</v>
      </c>
      <c r="N819" s="123" t="s">
        <v>1096</v>
      </c>
    </row>
    <row r="820" spans="1:14" x14ac:dyDescent="0.25">
      <c r="A820" s="94" t="s">
        <v>1528</v>
      </c>
      <c r="B820" s="108" t="s">
        <v>1529</v>
      </c>
      <c r="C820" s="94" t="s">
        <v>1452</v>
      </c>
      <c r="D820" s="135">
        <v>7.0000000000000007E-2</v>
      </c>
      <c r="E820" s="94" t="s">
        <v>1193</v>
      </c>
      <c r="F820" s="125">
        <v>6</v>
      </c>
      <c r="G820" s="94" t="s">
        <v>1193</v>
      </c>
      <c r="H820" s="125">
        <v>2</v>
      </c>
      <c r="I820" s="94" t="s">
        <v>1530</v>
      </c>
      <c r="J820" s="125">
        <v>2</v>
      </c>
      <c r="K820" s="94" t="s">
        <v>1531</v>
      </c>
      <c r="L820" s="126" t="s">
        <v>1096</v>
      </c>
      <c r="M820" s="94" t="s">
        <v>1532</v>
      </c>
      <c r="N820" s="126" t="s">
        <v>1096</v>
      </c>
    </row>
    <row r="821" spans="1:14" x14ac:dyDescent="0.25">
      <c r="A821" s="84" t="s">
        <v>1533</v>
      </c>
      <c r="B821" s="127" t="s">
        <v>1534</v>
      </c>
      <c r="C821" s="117">
        <v>119</v>
      </c>
      <c r="D821" s="128">
        <v>0.41</v>
      </c>
      <c r="E821" s="84" t="s">
        <v>1535</v>
      </c>
      <c r="F821" s="118">
        <v>12400</v>
      </c>
      <c r="G821" s="84" t="s">
        <v>1029</v>
      </c>
      <c r="H821" s="118">
        <v>12400</v>
      </c>
      <c r="I821" s="84" t="s">
        <v>1536</v>
      </c>
      <c r="J821" s="118">
        <v>13000</v>
      </c>
      <c r="K821" s="84" t="s">
        <v>1537</v>
      </c>
      <c r="L821" s="118">
        <v>13200</v>
      </c>
      <c r="M821" s="84" t="s">
        <v>1538</v>
      </c>
      <c r="N821" s="118">
        <v>10900</v>
      </c>
    </row>
    <row r="822" spans="1:14" x14ac:dyDescent="0.25">
      <c r="A822" s="88" t="s">
        <v>1539</v>
      </c>
      <c r="B822" s="105" t="s">
        <v>1540</v>
      </c>
      <c r="C822" s="99">
        <v>24.4</v>
      </c>
      <c r="D822" s="131">
        <v>0.44</v>
      </c>
      <c r="E822" s="88" t="s">
        <v>1541</v>
      </c>
      <c r="F822" s="140">
        <v>11600</v>
      </c>
      <c r="G822" s="88" t="s">
        <v>1542</v>
      </c>
      <c r="H822" s="120">
        <v>5560</v>
      </c>
      <c r="I822" s="88" t="s">
        <v>1543</v>
      </c>
      <c r="J822" s="140">
        <v>10800</v>
      </c>
      <c r="K822" s="88" t="s">
        <v>1544</v>
      </c>
      <c r="L822" s="120">
        <v>4900</v>
      </c>
      <c r="M822" s="88" t="s">
        <v>1545</v>
      </c>
      <c r="N822" s="119">
        <v>1430</v>
      </c>
    </row>
    <row r="823" spans="1:14" x14ac:dyDescent="0.25">
      <c r="A823" s="91" t="s">
        <v>1546</v>
      </c>
      <c r="B823" s="92" t="s">
        <v>1547</v>
      </c>
      <c r="C823" s="111">
        <v>4.8</v>
      </c>
      <c r="D823" s="132">
        <v>0.18</v>
      </c>
      <c r="E823" s="91" t="s">
        <v>1548</v>
      </c>
      <c r="F823" s="122">
        <v>1890</v>
      </c>
      <c r="G823" s="91" t="s">
        <v>1549</v>
      </c>
      <c r="H823" s="121">
        <v>523</v>
      </c>
      <c r="I823" s="91" t="s">
        <v>1550</v>
      </c>
      <c r="J823" s="122">
        <v>1020</v>
      </c>
      <c r="K823" s="91" t="s">
        <v>1551</v>
      </c>
      <c r="L823" s="121">
        <v>108</v>
      </c>
      <c r="M823" s="91" t="s">
        <v>1552</v>
      </c>
      <c r="N823" s="121">
        <v>73</v>
      </c>
    </row>
    <row r="824" spans="1:14" x14ac:dyDescent="0.25">
      <c r="A824" s="88" t="s">
        <v>1553</v>
      </c>
      <c r="B824" s="105" t="s">
        <v>1554</v>
      </c>
      <c r="C824" s="99">
        <v>51.6</v>
      </c>
      <c r="D824" s="131">
        <v>0.44</v>
      </c>
      <c r="E824" s="88" t="s">
        <v>1555</v>
      </c>
      <c r="F824" s="120">
        <v>8900</v>
      </c>
      <c r="G824" s="88" t="s">
        <v>1556</v>
      </c>
      <c r="H824" s="120">
        <v>6450</v>
      </c>
      <c r="I824" s="88" t="s">
        <v>1557</v>
      </c>
      <c r="J824" s="120">
        <v>8980</v>
      </c>
      <c r="K824" s="88" t="s">
        <v>1558</v>
      </c>
      <c r="L824" s="120">
        <v>6850</v>
      </c>
      <c r="M824" s="88" t="s">
        <v>1559</v>
      </c>
      <c r="N824" s="119">
        <v>3630</v>
      </c>
    </row>
    <row r="825" spans="1:14" x14ac:dyDescent="0.25">
      <c r="A825" s="91" t="s">
        <v>1560</v>
      </c>
      <c r="B825" s="107" t="s">
        <v>1561</v>
      </c>
      <c r="C825" s="111">
        <v>4.3</v>
      </c>
      <c r="D825" s="132">
        <v>0.41</v>
      </c>
      <c r="E825" s="91" t="s">
        <v>1562</v>
      </c>
      <c r="F825" s="122">
        <v>2120</v>
      </c>
      <c r="G825" s="91" t="s">
        <v>1563</v>
      </c>
      <c r="H825" s="121">
        <v>583</v>
      </c>
      <c r="I825" s="91" t="s">
        <v>1564</v>
      </c>
      <c r="J825" s="122">
        <v>1080</v>
      </c>
      <c r="K825" s="91" t="s">
        <v>1565</v>
      </c>
      <c r="L825" s="121">
        <v>116</v>
      </c>
      <c r="M825" s="91" t="s">
        <v>976</v>
      </c>
      <c r="N825" s="121">
        <v>81</v>
      </c>
    </row>
    <row r="826" spans="1:14" x14ac:dyDescent="0.25">
      <c r="A826" s="88" t="s">
        <v>1566</v>
      </c>
      <c r="B826" s="105" t="s">
        <v>1567</v>
      </c>
      <c r="C826" s="106">
        <v>3.5</v>
      </c>
      <c r="D826" s="131">
        <v>0.42</v>
      </c>
      <c r="E826" s="88" t="s">
        <v>1568</v>
      </c>
      <c r="F826" s="120">
        <v>1800</v>
      </c>
      <c r="G826" s="88" t="s">
        <v>1569</v>
      </c>
      <c r="H826" s="119">
        <v>491</v>
      </c>
      <c r="I826" s="88" t="s">
        <v>1570</v>
      </c>
      <c r="J826" s="119">
        <v>822</v>
      </c>
      <c r="K826" s="88" t="s">
        <v>1571</v>
      </c>
      <c r="L826" s="119">
        <v>93</v>
      </c>
      <c r="M826" s="88" t="s">
        <v>1572</v>
      </c>
      <c r="N826" s="119">
        <v>68</v>
      </c>
    </row>
    <row r="827" spans="1:14" x14ac:dyDescent="0.25">
      <c r="A827" s="91" t="s">
        <v>1573</v>
      </c>
      <c r="B827" s="107" t="s">
        <v>1574</v>
      </c>
      <c r="C827" s="102">
        <v>20.8</v>
      </c>
      <c r="D827" s="107" t="s">
        <v>1575</v>
      </c>
      <c r="E827" s="91" t="s">
        <v>1101</v>
      </c>
      <c r="F827" s="122">
        <v>9710</v>
      </c>
      <c r="G827" s="91" t="s">
        <v>1576</v>
      </c>
      <c r="H827" s="122">
        <v>4240</v>
      </c>
      <c r="I827" s="91" t="s">
        <v>1432</v>
      </c>
      <c r="J827" s="122">
        <v>8820</v>
      </c>
      <c r="K827" s="91" t="s">
        <v>1577</v>
      </c>
      <c r="L827" s="122">
        <v>3400</v>
      </c>
      <c r="M827" s="91" t="s">
        <v>1578</v>
      </c>
      <c r="N827" s="121">
        <v>912</v>
      </c>
    </row>
    <row r="828" spans="1:14" x14ac:dyDescent="0.25">
      <c r="A828" s="88" t="s">
        <v>1579</v>
      </c>
      <c r="B828" s="105" t="s">
        <v>1580</v>
      </c>
      <c r="C828" s="99">
        <v>10.8</v>
      </c>
      <c r="D828" s="131">
        <v>0.45</v>
      </c>
      <c r="E828" s="88" t="s">
        <v>1581</v>
      </c>
      <c r="F828" s="120">
        <v>5550</v>
      </c>
      <c r="G828" s="88" t="s">
        <v>1582</v>
      </c>
      <c r="H828" s="120">
        <v>1790</v>
      </c>
      <c r="I828" s="88" t="s">
        <v>1583</v>
      </c>
      <c r="J828" s="120">
        <v>4280</v>
      </c>
      <c r="K828" s="88" t="s">
        <v>1584</v>
      </c>
      <c r="L828" s="119">
        <v>753</v>
      </c>
      <c r="M828" s="88" t="s">
        <v>1585</v>
      </c>
      <c r="N828" s="119">
        <v>260</v>
      </c>
    </row>
    <row r="829" spans="1:14" x14ac:dyDescent="0.25">
      <c r="A829" s="91" t="s">
        <v>1586</v>
      </c>
      <c r="B829" s="107" t="s">
        <v>1587</v>
      </c>
      <c r="C829" s="111">
        <v>7.5</v>
      </c>
      <c r="D829" s="132">
        <v>0.36</v>
      </c>
      <c r="E829" s="91" t="s">
        <v>1588</v>
      </c>
      <c r="F829" s="122">
        <v>3350</v>
      </c>
      <c r="G829" s="91" t="s">
        <v>1589</v>
      </c>
      <c r="H829" s="121">
        <v>979</v>
      </c>
      <c r="I829" s="91" t="s">
        <v>1103</v>
      </c>
      <c r="J829" s="122">
        <v>2240</v>
      </c>
      <c r="K829" s="91" t="s">
        <v>1590</v>
      </c>
      <c r="L829" s="121">
        <v>273</v>
      </c>
      <c r="M829" s="91" t="s">
        <v>1591</v>
      </c>
      <c r="N829" s="121">
        <v>138</v>
      </c>
    </row>
    <row r="830" spans="1:14" x14ac:dyDescent="0.25">
      <c r="A830" s="88" t="s">
        <v>1592</v>
      </c>
      <c r="B830" s="105" t="s">
        <v>1593</v>
      </c>
      <c r="C830" s="106">
        <v>4.9000000000000004</v>
      </c>
      <c r="D830" s="131">
        <v>0.33</v>
      </c>
      <c r="E830" s="88" t="s">
        <v>1594</v>
      </c>
      <c r="F830" s="120">
        <v>2360</v>
      </c>
      <c r="G830" s="88" t="s">
        <v>1595</v>
      </c>
      <c r="H830" s="119">
        <v>654</v>
      </c>
      <c r="I830" s="88" t="s">
        <v>1596</v>
      </c>
      <c r="J830" s="120">
        <v>1280</v>
      </c>
      <c r="K830" s="88" t="s">
        <v>1597</v>
      </c>
      <c r="L830" s="119">
        <v>136</v>
      </c>
      <c r="M830" s="88" t="s">
        <v>1598</v>
      </c>
      <c r="N830" s="119">
        <v>91</v>
      </c>
    </row>
    <row r="831" spans="1:14" x14ac:dyDescent="0.25">
      <c r="A831" s="91" t="s">
        <v>1599</v>
      </c>
      <c r="B831" s="107" t="s">
        <v>1600</v>
      </c>
      <c r="C831" s="111">
        <v>6.6</v>
      </c>
      <c r="D831" s="132">
        <v>0.31</v>
      </c>
      <c r="E831" s="91" t="s">
        <v>1601</v>
      </c>
      <c r="F831" s="122">
        <v>2900</v>
      </c>
      <c r="G831" s="91" t="s">
        <v>1602</v>
      </c>
      <c r="H831" s="121">
        <v>828</v>
      </c>
      <c r="I831" s="91" t="s">
        <v>1603</v>
      </c>
      <c r="J831" s="122">
        <v>1820</v>
      </c>
      <c r="K831" s="91" t="s">
        <v>1604</v>
      </c>
      <c r="L831" s="121">
        <v>206</v>
      </c>
      <c r="M831" s="91" t="s">
        <v>1605</v>
      </c>
      <c r="N831" s="121">
        <v>116</v>
      </c>
    </row>
    <row r="832" spans="1:14" x14ac:dyDescent="0.25">
      <c r="A832" s="88" t="s">
        <v>1606</v>
      </c>
      <c r="B832" s="105" t="s">
        <v>1607</v>
      </c>
      <c r="C832" s="106">
        <v>5.5</v>
      </c>
      <c r="D832" s="131">
        <v>0.36</v>
      </c>
      <c r="E832" s="88" t="s">
        <v>1608</v>
      </c>
      <c r="F832" s="120">
        <v>2910</v>
      </c>
      <c r="G832" s="88" t="s">
        <v>1609</v>
      </c>
      <c r="H832" s="119">
        <v>812</v>
      </c>
      <c r="I832" s="88" t="s">
        <v>1610</v>
      </c>
      <c r="J832" s="120">
        <v>1670</v>
      </c>
      <c r="K832" s="88" t="s">
        <v>1064</v>
      </c>
      <c r="L832" s="119">
        <v>179</v>
      </c>
      <c r="M832" s="88" t="s">
        <v>1611</v>
      </c>
      <c r="N832" s="119">
        <v>114</v>
      </c>
    </row>
    <row r="833" spans="1:14" x14ac:dyDescent="0.25">
      <c r="A833" s="91" t="s">
        <v>1612</v>
      </c>
      <c r="B833" s="107" t="s">
        <v>1613</v>
      </c>
      <c r="C833" s="111">
        <v>0.3</v>
      </c>
      <c r="D833" s="132">
        <v>0.14000000000000001</v>
      </c>
      <c r="E833" s="91" t="s">
        <v>1614</v>
      </c>
      <c r="F833" s="121">
        <v>69</v>
      </c>
      <c r="G833" s="91" t="s">
        <v>1614</v>
      </c>
      <c r="H833" s="121">
        <v>19</v>
      </c>
      <c r="I833" s="91" t="s">
        <v>1615</v>
      </c>
      <c r="J833" s="121">
        <v>21</v>
      </c>
      <c r="K833" s="91" t="s">
        <v>1616</v>
      </c>
      <c r="L833" s="121">
        <v>3</v>
      </c>
      <c r="M833" s="91" t="s">
        <v>1617</v>
      </c>
      <c r="N833" s="121">
        <v>3</v>
      </c>
    </row>
    <row r="834" spans="1:14" x14ac:dyDescent="0.25">
      <c r="A834" s="88" t="s">
        <v>1618</v>
      </c>
      <c r="B834" s="105" t="s">
        <v>1619</v>
      </c>
      <c r="C834" s="106">
        <v>2.5</v>
      </c>
      <c r="D834" s="131">
        <v>0.26</v>
      </c>
      <c r="E834" s="88" t="s">
        <v>1620</v>
      </c>
      <c r="F834" s="120">
        <v>1110</v>
      </c>
      <c r="G834" s="88" t="s">
        <v>1620</v>
      </c>
      <c r="H834" s="119">
        <v>301</v>
      </c>
      <c r="I834" s="88" t="s">
        <v>1621</v>
      </c>
      <c r="J834" s="119">
        <v>438</v>
      </c>
      <c r="K834" s="88" t="s">
        <v>1622</v>
      </c>
      <c r="L834" s="119">
        <v>54</v>
      </c>
      <c r="M834" s="88" t="s">
        <v>1623</v>
      </c>
      <c r="N834" s="119">
        <v>42</v>
      </c>
    </row>
    <row r="835" spans="1:14" x14ac:dyDescent="0.25">
      <c r="A835" s="91" t="s">
        <v>1624</v>
      </c>
      <c r="B835" s="107" t="s">
        <v>1625</v>
      </c>
      <c r="C835" s="91" t="s">
        <v>1626</v>
      </c>
      <c r="D835" s="132">
        <v>0.04</v>
      </c>
      <c r="E835" s="91" t="s">
        <v>1627</v>
      </c>
      <c r="F835" s="121">
        <v>5</v>
      </c>
      <c r="G835" s="91" t="s">
        <v>1627</v>
      </c>
      <c r="H835" s="121">
        <v>1</v>
      </c>
      <c r="I835" s="91" t="s">
        <v>1628</v>
      </c>
      <c r="J835" s="121">
        <v>1</v>
      </c>
      <c r="K835" s="91" t="s">
        <v>1629</v>
      </c>
      <c r="L835" s="123" t="s">
        <v>1096</v>
      </c>
      <c r="M835" s="91" t="s">
        <v>1630</v>
      </c>
      <c r="N835" s="123" t="s">
        <v>1096</v>
      </c>
    </row>
    <row r="836" spans="1:14" x14ac:dyDescent="0.25">
      <c r="A836" s="88" t="s">
        <v>1631</v>
      </c>
      <c r="B836" s="105" t="s">
        <v>1632</v>
      </c>
      <c r="C836" s="106">
        <v>0.4</v>
      </c>
      <c r="D836" s="131">
        <v>0.13</v>
      </c>
      <c r="E836" s="88" t="s">
        <v>1358</v>
      </c>
      <c r="F836" s="119">
        <v>108</v>
      </c>
      <c r="G836" s="88" t="s">
        <v>1358</v>
      </c>
      <c r="H836" s="119">
        <v>29</v>
      </c>
      <c r="I836" s="88" t="s">
        <v>1633</v>
      </c>
      <c r="J836" s="119">
        <v>33</v>
      </c>
      <c r="K836" s="88" t="s">
        <v>1634</v>
      </c>
      <c r="L836" s="119">
        <v>5</v>
      </c>
      <c r="M836" s="88" t="s">
        <v>1635</v>
      </c>
      <c r="N836" s="119">
        <v>4</v>
      </c>
    </row>
    <row r="837" spans="1:14" x14ac:dyDescent="0.25">
      <c r="A837" s="91" t="s">
        <v>1636</v>
      </c>
      <c r="B837" s="107" t="s">
        <v>1637</v>
      </c>
      <c r="C837" s="91" t="s">
        <v>1638</v>
      </c>
      <c r="D837" s="132">
        <v>0.02</v>
      </c>
      <c r="E837" s="91" t="s">
        <v>1639</v>
      </c>
      <c r="F837" s="121">
        <v>1</v>
      </c>
      <c r="G837" s="91" t="s">
        <v>1639</v>
      </c>
      <c r="H837" s="123" t="s">
        <v>1096</v>
      </c>
      <c r="I837" s="91" t="s">
        <v>1640</v>
      </c>
      <c r="J837" s="123" t="s">
        <v>1096</v>
      </c>
      <c r="K837" s="91" t="s">
        <v>1641</v>
      </c>
      <c r="L837" s="123" t="s">
        <v>1096</v>
      </c>
      <c r="M837" s="91" t="s">
        <v>1238</v>
      </c>
      <c r="N837" s="123" t="s">
        <v>1096</v>
      </c>
    </row>
    <row r="838" spans="1:14" x14ac:dyDescent="0.25">
      <c r="A838" s="88" t="s">
        <v>1642</v>
      </c>
      <c r="B838" s="105" t="s">
        <v>1643</v>
      </c>
      <c r="C838" s="99">
        <v>22.5</v>
      </c>
      <c r="D838" s="131">
        <v>0.53</v>
      </c>
      <c r="E838" s="88" t="s">
        <v>1644</v>
      </c>
      <c r="F838" s="120">
        <v>6720</v>
      </c>
      <c r="G838" s="88" t="s">
        <v>1645</v>
      </c>
      <c r="H838" s="120">
        <v>3070</v>
      </c>
      <c r="I838" s="88" t="s">
        <v>1646</v>
      </c>
      <c r="J838" s="120">
        <v>6180</v>
      </c>
      <c r="K838" s="88" t="s">
        <v>1647</v>
      </c>
      <c r="L838" s="120">
        <v>2580</v>
      </c>
      <c r="M838" s="88" t="s">
        <v>1648</v>
      </c>
      <c r="N838" s="119">
        <v>718</v>
      </c>
    </row>
    <row r="839" spans="1:14" x14ac:dyDescent="0.25">
      <c r="A839" s="113" t="s">
        <v>1649</v>
      </c>
      <c r="B839" s="112" t="s">
        <v>1650</v>
      </c>
      <c r="C839" s="150">
        <v>21.2</v>
      </c>
      <c r="D839" s="133">
        <v>0.44</v>
      </c>
      <c r="E839" s="113" t="s">
        <v>1651</v>
      </c>
      <c r="F839" s="145">
        <v>5940</v>
      </c>
      <c r="G839" s="113" t="s">
        <v>1652</v>
      </c>
      <c r="H839" s="145">
        <v>2620</v>
      </c>
      <c r="I839" s="113" t="s">
        <v>1653</v>
      </c>
      <c r="J839" s="145">
        <v>5410</v>
      </c>
      <c r="K839" s="113" t="s">
        <v>1654</v>
      </c>
      <c r="L839" s="145">
        <v>2130</v>
      </c>
      <c r="M839" s="113" t="s">
        <v>1655</v>
      </c>
      <c r="N839" s="151">
        <v>575</v>
      </c>
    </row>
    <row r="840" spans="1:14" x14ac:dyDescent="0.25">
      <c r="A840" s="84" t="s">
        <v>1656</v>
      </c>
      <c r="B840" s="127" t="s">
        <v>1657</v>
      </c>
      <c r="C840" s="97">
        <v>7.5</v>
      </c>
      <c r="D840" s="128">
        <v>0.44</v>
      </c>
      <c r="E840" s="84" t="s">
        <v>1658</v>
      </c>
      <c r="F840" s="148">
        <v>3180</v>
      </c>
      <c r="G840" s="84" t="s">
        <v>1659</v>
      </c>
      <c r="H840" s="129">
        <v>929</v>
      </c>
      <c r="I840" s="84" t="s">
        <v>1660</v>
      </c>
      <c r="J840" s="148">
        <v>2120</v>
      </c>
      <c r="K840" s="84" t="s">
        <v>1661</v>
      </c>
      <c r="L840" s="129">
        <v>259</v>
      </c>
      <c r="M840" s="84" t="s">
        <v>1662</v>
      </c>
      <c r="N840" s="129">
        <v>131</v>
      </c>
    </row>
    <row r="841" spans="1:14" x14ac:dyDescent="0.25">
      <c r="A841" s="88" t="s">
        <v>1663</v>
      </c>
      <c r="B841" s="105" t="s">
        <v>1664</v>
      </c>
      <c r="C841" s="106">
        <v>2.2000000000000002</v>
      </c>
      <c r="D841" s="131">
        <v>0.32</v>
      </c>
      <c r="E841" s="88" t="s">
        <v>1665</v>
      </c>
      <c r="F841" s="119">
        <v>795</v>
      </c>
      <c r="G841" s="88" t="s">
        <v>1665</v>
      </c>
      <c r="H841" s="119">
        <v>216</v>
      </c>
      <c r="I841" s="88" t="s">
        <v>1666</v>
      </c>
      <c r="J841" s="119">
        <v>302</v>
      </c>
      <c r="K841" s="88" t="s">
        <v>1667</v>
      </c>
      <c r="L841" s="119">
        <v>38</v>
      </c>
      <c r="M841" s="88" t="s">
        <v>1668</v>
      </c>
      <c r="N841" s="119">
        <v>30</v>
      </c>
    </row>
    <row r="842" spans="1:14" x14ac:dyDescent="0.25">
      <c r="A842" s="91" t="s">
        <v>1669</v>
      </c>
      <c r="B842" s="107" t="s">
        <v>1670</v>
      </c>
      <c r="C842" s="111">
        <v>5</v>
      </c>
      <c r="D842" s="132">
        <v>0.35</v>
      </c>
      <c r="E842" s="91" t="s">
        <v>1671</v>
      </c>
      <c r="F842" s="122">
        <v>1910</v>
      </c>
      <c r="G842" s="91" t="s">
        <v>1672</v>
      </c>
      <c r="H842" s="121">
        <v>530</v>
      </c>
      <c r="I842" s="91" t="s">
        <v>1673</v>
      </c>
      <c r="J842" s="122">
        <v>1050</v>
      </c>
      <c r="K842" s="91" t="s">
        <v>1674</v>
      </c>
      <c r="L842" s="121">
        <v>111</v>
      </c>
      <c r="M842" s="91" t="s">
        <v>1675</v>
      </c>
      <c r="N842" s="121">
        <v>74</v>
      </c>
    </row>
    <row r="843" spans="1:14" x14ac:dyDescent="0.25">
      <c r="A843" s="88" t="s">
        <v>1676</v>
      </c>
      <c r="B843" s="105" t="s">
        <v>1677</v>
      </c>
      <c r="C843" s="106">
        <v>6.6</v>
      </c>
      <c r="D843" s="131">
        <v>0.42</v>
      </c>
      <c r="E843" s="88" t="s">
        <v>1609</v>
      </c>
      <c r="F843" s="120">
        <v>2990</v>
      </c>
      <c r="G843" s="88" t="s">
        <v>1678</v>
      </c>
      <c r="H843" s="119">
        <v>854</v>
      </c>
      <c r="I843" s="88" t="s">
        <v>1679</v>
      </c>
      <c r="J843" s="120">
        <v>1880</v>
      </c>
      <c r="K843" s="88" t="s">
        <v>943</v>
      </c>
      <c r="L843" s="119">
        <v>212</v>
      </c>
      <c r="M843" s="88" t="s">
        <v>1680</v>
      </c>
      <c r="N843" s="119">
        <v>120</v>
      </c>
    </row>
    <row r="844" spans="1:14" x14ac:dyDescent="0.25">
      <c r="A844" s="91" t="s">
        <v>1681</v>
      </c>
      <c r="B844" s="107" t="s">
        <v>1682</v>
      </c>
      <c r="C844" s="111">
        <v>6</v>
      </c>
      <c r="D844" s="107" t="s">
        <v>1683</v>
      </c>
      <c r="E844" s="91" t="s">
        <v>1684</v>
      </c>
      <c r="F844" s="122">
        <v>3150</v>
      </c>
      <c r="G844" s="91" t="s">
        <v>1685</v>
      </c>
      <c r="H844" s="121">
        <v>889</v>
      </c>
      <c r="I844" s="91" t="s">
        <v>1192</v>
      </c>
      <c r="J844" s="122">
        <v>1900</v>
      </c>
      <c r="K844" s="91" t="s">
        <v>1604</v>
      </c>
      <c r="L844" s="121">
        <v>206</v>
      </c>
      <c r="M844" s="91" t="s">
        <v>1686</v>
      </c>
      <c r="N844" s="121">
        <v>124</v>
      </c>
    </row>
    <row r="845" spans="1:14" x14ac:dyDescent="0.25">
      <c r="A845" s="88" t="s">
        <v>1687</v>
      </c>
      <c r="B845" s="105" t="s">
        <v>1688</v>
      </c>
      <c r="C845" s="106">
        <v>3.7</v>
      </c>
      <c r="D845" s="131">
        <v>0.32</v>
      </c>
      <c r="E845" s="88" t="s">
        <v>1689</v>
      </c>
      <c r="F845" s="120">
        <v>1330</v>
      </c>
      <c r="G845" s="88" t="s">
        <v>1690</v>
      </c>
      <c r="H845" s="119">
        <v>363</v>
      </c>
      <c r="I845" s="88" t="s">
        <v>989</v>
      </c>
      <c r="J845" s="119">
        <v>624</v>
      </c>
      <c r="K845" s="88" t="s">
        <v>1691</v>
      </c>
      <c r="L845" s="119">
        <v>69</v>
      </c>
      <c r="M845" s="88" t="s">
        <v>1692</v>
      </c>
      <c r="N845" s="119">
        <v>51</v>
      </c>
    </row>
    <row r="846" spans="1:14" x14ac:dyDescent="0.25">
      <c r="A846" s="91" t="s">
        <v>1693</v>
      </c>
      <c r="B846" s="107" t="s">
        <v>1694</v>
      </c>
      <c r="C846" s="111">
        <v>3.8</v>
      </c>
      <c r="D846" s="132">
        <v>0.3</v>
      </c>
      <c r="E846" s="91" t="s">
        <v>1695</v>
      </c>
      <c r="F846" s="122">
        <v>1410</v>
      </c>
      <c r="G846" s="91" t="s">
        <v>1696</v>
      </c>
      <c r="H846" s="121">
        <v>387</v>
      </c>
      <c r="I846" s="91" t="s">
        <v>1697</v>
      </c>
      <c r="J846" s="121">
        <v>673</v>
      </c>
      <c r="K846" s="91" t="s">
        <v>1698</v>
      </c>
      <c r="L846" s="121">
        <v>74</v>
      </c>
      <c r="M846" s="91" t="s">
        <v>1699</v>
      </c>
      <c r="N846" s="121">
        <v>54</v>
      </c>
    </row>
    <row r="847" spans="1:14" ht="18" x14ac:dyDescent="0.25">
      <c r="A847" s="88" t="s">
        <v>1700</v>
      </c>
      <c r="B847" s="105" t="s">
        <v>1701</v>
      </c>
      <c r="C847" s="105" t="s">
        <v>1702</v>
      </c>
      <c r="D847" s="131">
        <v>0.17</v>
      </c>
      <c r="E847" s="88" t="s">
        <v>1703</v>
      </c>
      <c r="F847" s="119">
        <v>62</v>
      </c>
      <c r="G847" s="88" t="s">
        <v>1703</v>
      </c>
      <c r="H847" s="119">
        <v>17</v>
      </c>
      <c r="I847" s="88" t="s">
        <v>1704</v>
      </c>
      <c r="J847" s="119">
        <v>18</v>
      </c>
      <c r="K847" s="88" t="s">
        <v>1705</v>
      </c>
      <c r="L847" s="119">
        <v>3</v>
      </c>
      <c r="M847" s="88" t="s">
        <v>1706</v>
      </c>
      <c r="N847" s="119">
        <v>2</v>
      </c>
    </row>
    <row r="848" spans="1:14" ht="15.75" x14ac:dyDescent="0.25">
      <c r="A848" s="91" t="s">
        <v>1707</v>
      </c>
      <c r="B848" s="107" t="s">
        <v>1708</v>
      </c>
      <c r="C848" s="111">
        <v>5.7</v>
      </c>
      <c r="D848" s="132">
        <v>0.37</v>
      </c>
      <c r="E848" s="91" t="s">
        <v>1709</v>
      </c>
      <c r="F848" s="122">
        <v>2560</v>
      </c>
      <c r="G848" s="91" t="s">
        <v>1710</v>
      </c>
      <c r="H848" s="121">
        <v>719</v>
      </c>
      <c r="I848" s="91" t="s">
        <v>1711</v>
      </c>
      <c r="J848" s="122">
        <v>1500</v>
      </c>
      <c r="K848" s="91" t="s">
        <v>1712</v>
      </c>
      <c r="L848" s="121">
        <v>162</v>
      </c>
      <c r="M848" s="91" t="s">
        <v>1713</v>
      </c>
      <c r="N848" s="121">
        <v>101</v>
      </c>
    </row>
    <row r="849" spans="1:14" ht="15.75" x14ac:dyDescent="0.25">
      <c r="A849" s="88" t="s">
        <v>1714</v>
      </c>
      <c r="B849" s="105" t="s">
        <v>1715</v>
      </c>
      <c r="C849" s="106">
        <v>3.5</v>
      </c>
      <c r="D849" s="131">
        <v>0.38</v>
      </c>
      <c r="E849" s="88" t="s">
        <v>1716</v>
      </c>
      <c r="F849" s="120">
        <v>1640</v>
      </c>
      <c r="G849" s="88" t="s">
        <v>1717</v>
      </c>
      <c r="H849" s="119">
        <v>446</v>
      </c>
      <c r="I849" s="88" t="s">
        <v>1718</v>
      </c>
      <c r="J849" s="119">
        <v>747</v>
      </c>
      <c r="K849" s="88" t="s">
        <v>1719</v>
      </c>
      <c r="L849" s="119">
        <v>84</v>
      </c>
      <c r="M849" s="88" t="s">
        <v>1720</v>
      </c>
      <c r="N849" s="119">
        <v>62</v>
      </c>
    </row>
    <row r="850" spans="1:14" x14ac:dyDescent="0.25">
      <c r="A850" s="91" t="s">
        <v>1721</v>
      </c>
      <c r="B850" s="107" t="s">
        <v>1722</v>
      </c>
      <c r="C850" s="111">
        <v>3.8</v>
      </c>
      <c r="D850" s="132">
        <v>0.32</v>
      </c>
      <c r="E850" s="91" t="s">
        <v>1723</v>
      </c>
      <c r="F850" s="122">
        <v>1510</v>
      </c>
      <c r="G850" s="91" t="s">
        <v>1724</v>
      </c>
      <c r="H850" s="121">
        <v>413</v>
      </c>
      <c r="I850" s="91" t="s">
        <v>1725</v>
      </c>
      <c r="J850" s="121">
        <v>718</v>
      </c>
      <c r="K850" s="91" t="s">
        <v>1726</v>
      </c>
      <c r="L850" s="121">
        <v>79</v>
      </c>
      <c r="M850" s="91" t="s">
        <v>1727</v>
      </c>
      <c r="N850" s="121">
        <v>57</v>
      </c>
    </row>
    <row r="851" spans="1:14" x14ac:dyDescent="0.25">
      <c r="A851" s="88" t="s">
        <v>1728</v>
      </c>
      <c r="B851" s="105" t="s">
        <v>1729</v>
      </c>
      <c r="C851" s="88" t="s">
        <v>1730</v>
      </c>
      <c r="D851" s="131">
        <v>0.15</v>
      </c>
      <c r="E851" s="88" t="s">
        <v>1603</v>
      </c>
      <c r="F851" s="119">
        <v>50</v>
      </c>
      <c r="G851" s="88" t="s">
        <v>1603</v>
      </c>
      <c r="H851" s="119">
        <v>14</v>
      </c>
      <c r="I851" s="88" t="s">
        <v>1731</v>
      </c>
      <c r="J851" s="119">
        <v>15</v>
      </c>
      <c r="K851" s="88" t="s">
        <v>1732</v>
      </c>
      <c r="L851" s="119">
        <v>2</v>
      </c>
      <c r="M851" s="88" t="s">
        <v>1733</v>
      </c>
      <c r="N851" s="119">
        <v>2</v>
      </c>
    </row>
    <row r="852" spans="1:14" x14ac:dyDescent="0.25">
      <c r="A852" s="91" t="s">
        <v>1734</v>
      </c>
      <c r="B852" s="107" t="s">
        <v>1735</v>
      </c>
      <c r="C852" s="91" t="s">
        <v>1736</v>
      </c>
      <c r="D852" s="132">
        <v>0.05</v>
      </c>
      <c r="E852" s="91" t="s">
        <v>1737</v>
      </c>
      <c r="F852" s="121">
        <v>3</v>
      </c>
      <c r="G852" s="91" t="s">
        <v>1737</v>
      </c>
      <c r="H852" s="123" t="s">
        <v>1096</v>
      </c>
      <c r="I852" s="91" t="s">
        <v>1738</v>
      </c>
      <c r="J852" s="123" t="s">
        <v>1096</v>
      </c>
      <c r="K852" s="91" t="s">
        <v>1739</v>
      </c>
      <c r="L852" s="123" t="s">
        <v>1096</v>
      </c>
      <c r="M852" s="91" t="s">
        <v>1740</v>
      </c>
      <c r="N852" s="123" t="s">
        <v>1096</v>
      </c>
    </row>
    <row r="853" spans="1:14" x14ac:dyDescent="0.25">
      <c r="A853" s="88" t="s">
        <v>1741</v>
      </c>
      <c r="B853" s="105" t="s">
        <v>1742</v>
      </c>
      <c r="C853" s="106">
        <v>0.6</v>
      </c>
      <c r="D853" s="105" t="s">
        <v>1743</v>
      </c>
      <c r="E853" s="88" t="s">
        <v>1744</v>
      </c>
      <c r="F853" s="119">
        <v>215</v>
      </c>
      <c r="G853" s="88" t="s">
        <v>1744</v>
      </c>
      <c r="H853" s="119">
        <v>58</v>
      </c>
      <c r="I853" s="88" t="s">
        <v>1745</v>
      </c>
      <c r="J853" s="119">
        <v>66</v>
      </c>
      <c r="K853" s="88" t="s">
        <v>1746</v>
      </c>
      <c r="L853" s="119">
        <v>10</v>
      </c>
      <c r="M853" s="88" t="s">
        <v>1747</v>
      </c>
      <c r="N853" s="119">
        <v>8</v>
      </c>
    </row>
    <row r="854" spans="1:14" x14ac:dyDescent="0.25">
      <c r="A854" s="91" t="s">
        <v>1748</v>
      </c>
      <c r="B854" s="107" t="s">
        <v>1749</v>
      </c>
      <c r="C854" s="111">
        <v>5</v>
      </c>
      <c r="D854" s="132">
        <v>0.3</v>
      </c>
      <c r="E854" s="91" t="s">
        <v>1750</v>
      </c>
      <c r="F854" s="122">
        <v>2260</v>
      </c>
      <c r="G854" s="91" t="s">
        <v>1751</v>
      </c>
      <c r="H854" s="121">
        <v>627</v>
      </c>
      <c r="I854" s="91" t="s">
        <v>1752</v>
      </c>
      <c r="J854" s="122">
        <v>1240</v>
      </c>
      <c r="K854" s="91" t="s">
        <v>1753</v>
      </c>
      <c r="L854" s="121">
        <v>132</v>
      </c>
      <c r="M854" s="91" t="s">
        <v>1754</v>
      </c>
      <c r="N854" s="121">
        <v>88</v>
      </c>
    </row>
    <row r="855" spans="1:14" x14ac:dyDescent="0.25">
      <c r="A855" s="88" t="s">
        <v>1755</v>
      </c>
      <c r="B855" s="105" t="s">
        <v>1756</v>
      </c>
      <c r="C855" s="88" t="s">
        <v>1205</v>
      </c>
      <c r="D855" s="131">
        <v>0.01</v>
      </c>
      <c r="E855" s="88" t="s">
        <v>1757</v>
      </c>
      <c r="F855" s="124" t="s">
        <v>1096</v>
      </c>
      <c r="G855" s="88" t="s">
        <v>1757</v>
      </c>
      <c r="H855" s="124" t="s">
        <v>1096</v>
      </c>
      <c r="I855" s="88" t="s">
        <v>1758</v>
      </c>
      <c r="J855" s="124" t="s">
        <v>1096</v>
      </c>
      <c r="K855" s="88" t="s">
        <v>1759</v>
      </c>
      <c r="L855" s="124" t="s">
        <v>1096</v>
      </c>
      <c r="M855" s="88" t="s">
        <v>1760</v>
      </c>
      <c r="N855" s="124" t="s">
        <v>1096</v>
      </c>
    </row>
    <row r="856" spans="1:14" x14ac:dyDescent="0.25">
      <c r="A856" s="91" t="s">
        <v>1761</v>
      </c>
      <c r="B856" s="107" t="s">
        <v>1762</v>
      </c>
      <c r="C856" s="111">
        <v>0.3</v>
      </c>
      <c r="D856" s="132">
        <v>0.16</v>
      </c>
      <c r="E856" s="91" t="s">
        <v>1763</v>
      </c>
      <c r="F856" s="121">
        <v>47</v>
      </c>
      <c r="G856" s="91" t="s">
        <v>1763</v>
      </c>
      <c r="H856" s="121">
        <v>13</v>
      </c>
      <c r="I856" s="91" t="s">
        <v>1764</v>
      </c>
      <c r="J856" s="121">
        <v>14</v>
      </c>
      <c r="K856" s="91" t="s">
        <v>1765</v>
      </c>
      <c r="L856" s="121">
        <v>2</v>
      </c>
      <c r="M856" s="91" t="s">
        <v>1766</v>
      </c>
      <c r="N856" s="121">
        <v>2</v>
      </c>
    </row>
    <row r="857" spans="1:14" ht="18" x14ac:dyDescent="0.25">
      <c r="A857" s="88" t="s">
        <v>1767</v>
      </c>
      <c r="B857" s="105" t="s">
        <v>1768</v>
      </c>
      <c r="C857" s="99">
        <v>13.5</v>
      </c>
      <c r="D857" s="131">
        <v>1.02</v>
      </c>
      <c r="E857" s="88" t="s">
        <v>1769</v>
      </c>
      <c r="F857" s="120">
        <v>8010</v>
      </c>
      <c r="G857" s="88" t="s">
        <v>1770</v>
      </c>
      <c r="H857" s="120">
        <v>2820</v>
      </c>
      <c r="I857" s="88" t="s">
        <v>1494</v>
      </c>
      <c r="J857" s="120">
        <v>6600</v>
      </c>
      <c r="K857" s="88" t="s">
        <v>1771</v>
      </c>
      <c r="L857" s="120">
        <v>1530</v>
      </c>
      <c r="M857" s="88" t="s">
        <v>1772</v>
      </c>
      <c r="N857" s="119">
        <v>436</v>
      </c>
    </row>
    <row r="858" spans="1:14" x14ac:dyDescent="0.25">
      <c r="A858" s="91" t="s">
        <v>1773</v>
      </c>
      <c r="B858" s="107" t="s">
        <v>1774</v>
      </c>
      <c r="C858" s="111">
        <v>4.7</v>
      </c>
      <c r="D858" s="132">
        <v>0.36</v>
      </c>
      <c r="E858" s="91" t="s">
        <v>1775</v>
      </c>
      <c r="F858" s="122">
        <v>1530</v>
      </c>
      <c r="G858" s="91" t="s">
        <v>1776</v>
      </c>
      <c r="H858" s="121">
        <v>421</v>
      </c>
      <c r="I858" s="91" t="s">
        <v>1777</v>
      </c>
      <c r="J858" s="121">
        <v>809</v>
      </c>
      <c r="K858" s="91" t="s">
        <v>1778</v>
      </c>
      <c r="L858" s="121">
        <v>86</v>
      </c>
      <c r="M858" s="91" t="s">
        <v>1779</v>
      </c>
      <c r="N858" s="121">
        <v>59</v>
      </c>
    </row>
    <row r="859" spans="1:14" x14ac:dyDescent="0.25">
      <c r="A859" s="88" t="s">
        <v>1780</v>
      </c>
      <c r="B859" s="105" t="s">
        <v>1781</v>
      </c>
      <c r="C859" s="106">
        <v>4.7</v>
      </c>
      <c r="D859" s="131">
        <v>0.42</v>
      </c>
      <c r="E859" s="88" t="s">
        <v>1782</v>
      </c>
      <c r="F859" s="120">
        <v>1760</v>
      </c>
      <c r="G859" s="88" t="s">
        <v>1783</v>
      </c>
      <c r="H859" s="119">
        <v>486</v>
      </c>
      <c r="I859" s="88" t="s">
        <v>1784</v>
      </c>
      <c r="J859" s="119">
        <v>934</v>
      </c>
      <c r="K859" s="88" t="s">
        <v>1785</v>
      </c>
      <c r="L859" s="119">
        <v>99</v>
      </c>
      <c r="M859" s="88" t="s">
        <v>1786</v>
      </c>
      <c r="N859" s="119">
        <v>68</v>
      </c>
    </row>
    <row r="860" spans="1:14" x14ac:dyDescent="0.25">
      <c r="A860" s="91" t="s">
        <v>1787</v>
      </c>
      <c r="B860" s="107" t="s">
        <v>1788</v>
      </c>
      <c r="C860" s="111">
        <v>4.7</v>
      </c>
      <c r="D860" s="132">
        <v>0.35</v>
      </c>
      <c r="E860" s="91" t="s">
        <v>1789</v>
      </c>
      <c r="F860" s="122">
        <v>1480</v>
      </c>
      <c r="G860" s="91" t="s">
        <v>1790</v>
      </c>
      <c r="H860" s="121">
        <v>407</v>
      </c>
      <c r="I860" s="91" t="s">
        <v>1791</v>
      </c>
      <c r="J860" s="121">
        <v>783</v>
      </c>
      <c r="K860" s="91" t="s">
        <v>1792</v>
      </c>
      <c r="L860" s="121">
        <v>83</v>
      </c>
      <c r="M860" s="91" t="s">
        <v>1793</v>
      </c>
      <c r="N860" s="121">
        <v>57</v>
      </c>
    </row>
    <row r="861" spans="1:14" x14ac:dyDescent="0.25">
      <c r="A861" s="88" t="s">
        <v>1794</v>
      </c>
      <c r="B861" s="105" t="s">
        <v>1795</v>
      </c>
      <c r="C861" s="106">
        <v>0.8</v>
      </c>
      <c r="D861" s="131">
        <v>0.3</v>
      </c>
      <c r="E861" s="88" t="s">
        <v>1796</v>
      </c>
      <c r="F861" s="119">
        <v>209</v>
      </c>
      <c r="G861" s="88" t="s">
        <v>1796</v>
      </c>
      <c r="H861" s="119">
        <v>57</v>
      </c>
      <c r="I861" s="88" t="s">
        <v>1797</v>
      </c>
      <c r="J861" s="119">
        <v>66</v>
      </c>
      <c r="K861" s="88" t="s">
        <v>1798</v>
      </c>
      <c r="L861" s="119">
        <v>10</v>
      </c>
      <c r="M861" s="88" t="s">
        <v>1799</v>
      </c>
      <c r="N861" s="119">
        <v>8</v>
      </c>
    </row>
    <row r="862" spans="1:14" x14ac:dyDescent="0.25">
      <c r="A862" s="91" t="s">
        <v>1800</v>
      </c>
      <c r="B862" s="107" t="s">
        <v>1801</v>
      </c>
      <c r="C862" s="111">
        <v>0.8</v>
      </c>
      <c r="D862" s="107" t="s">
        <v>1802</v>
      </c>
      <c r="E862" s="91" t="s">
        <v>1803</v>
      </c>
      <c r="F862" s="121">
        <v>237</v>
      </c>
      <c r="G862" s="91" t="s">
        <v>1803</v>
      </c>
      <c r="H862" s="121">
        <v>65</v>
      </c>
      <c r="I862" s="91" t="s">
        <v>1792</v>
      </c>
      <c r="J862" s="121">
        <v>75</v>
      </c>
      <c r="K862" s="91" t="s">
        <v>1317</v>
      </c>
      <c r="L862" s="121">
        <v>11</v>
      </c>
      <c r="M862" s="91" t="s">
        <v>1804</v>
      </c>
      <c r="N862" s="121">
        <v>9</v>
      </c>
    </row>
    <row r="863" spans="1:14" x14ac:dyDescent="0.25">
      <c r="A863" s="88" t="s">
        <v>1805</v>
      </c>
      <c r="B863" s="105" t="s">
        <v>1806</v>
      </c>
      <c r="C863" s="106">
        <v>0.8</v>
      </c>
      <c r="D863" s="131">
        <v>0.24</v>
      </c>
      <c r="E863" s="88" t="s">
        <v>1807</v>
      </c>
      <c r="F863" s="119">
        <v>163</v>
      </c>
      <c r="G863" s="88" t="s">
        <v>1807</v>
      </c>
      <c r="H863" s="119">
        <v>44</v>
      </c>
      <c r="I863" s="88" t="s">
        <v>1808</v>
      </c>
      <c r="J863" s="119">
        <v>52</v>
      </c>
      <c r="K863" s="88" t="s">
        <v>1809</v>
      </c>
      <c r="L863" s="119">
        <v>8</v>
      </c>
      <c r="M863" s="88" t="s">
        <v>1810</v>
      </c>
      <c r="N863" s="119">
        <v>6</v>
      </c>
    </row>
    <row r="864" spans="1:14" x14ac:dyDescent="0.25">
      <c r="A864" s="91" t="s">
        <v>1811</v>
      </c>
      <c r="B864" s="107" t="s">
        <v>1812</v>
      </c>
      <c r="C864" s="102">
        <v>25</v>
      </c>
      <c r="D864" s="132">
        <v>0.65</v>
      </c>
      <c r="E864" s="91" t="s">
        <v>1813</v>
      </c>
      <c r="F864" s="141">
        <v>11000</v>
      </c>
      <c r="G864" s="91" t="s">
        <v>1814</v>
      </c>
      <c r="H864" s="122">
        <v>5350</v>
      </c>
      <c r="I864" s="91" t="s">
        <v>1815</v>
      </c>
      <c r="J864" s="141">
        <v>10300</v>
      </c>
      <c r="K864" s="91" t="s">
        <v>1186</v>
      </c>
      <c r="L864" s="122">
        <v>4770</v>
      </c>
      <c r="M864" s="91" t="s">
        <v>1816</v>
      </c>
      <c r="N864" s="121">
        <v>1420</v>
      </c>
    </row>
    <row r="865" spans="1:14" ht="18" x14ac:dyDescent="0.25">
      <c r="A865" s="88" t="s">
        <v>1817</v>
      </c>
      <c r="B865" s="105" t="s">
        <v>1818</v>
      </c>
      <c r="C865" s="99">
        <v>12.9</v>
      </c>
      <c r="D865" s="131">
        <v>0.86</v>
      </c>
      <c r="E865" s="88" t="s">
        <v>1819</v>
      </c>
      <c r="F865" s="120">
        <v>8430</v>
      </c>
      <c r="G865" s="88" t="s">
        <v>1820</v>
      </c>
      <c r="H865" s="120">
        <v>2910</v>
      </c>
      <c r="I865" s="88" t="s">
        <v>1462</v>
      </c>
      <c r="J865" s="120">
        <v>6860</v>
      </c>
      <c r="K865" s="88" t="s">
        <v>1821</v>
      </c>
      <c r="L865" s="120">
        <v>1500</v>
      </c>
      <c r="M865" s="88" t="s">
        <v>1822</v>
      </c>
      <c r="N865" s="119">
        <v>442</v>
      </c>
    </row>
    <row r="866" spans="1:14" x14ac:dyDescent="0.25">
      <c r="A866" s="91" t="s">
        <v>1823</v>
      </c>
      <c r="B866" s="107" t="s">
        <v>1824</v>
      </c>
      <c r="C866" s="111">
        <v>1.9</v>
      </c>
      <c r="D866" s="132">
        <v>0.26</v>
      </c>
      <c r="E866" s="91" t="s">
        <v>1825</v>
      </c>
      <c r="F866" s="121">
        <v>668</v>
      </c>
      <c r="G866" s="91" t="s">
        <v>1825</v>
      </c>
      <c r="H866" s="121">
        <v>182</v>
      </c>
      <c r="I866" s="91" t="s">
        <v>1389</v>
      </c>
      <c r="J866" s="121">
        <v>243</v>
      </c>
      <c r="K866" s="91" t="s">
        <v>1826</v>
      </c>
      <c r="L866" s="121">
        <v>32</v>
      </c>
      <c r="M866" s="91" t="s">
        <v>1009</v>
      </c>
      <c r="N866" s="121">
        <v>25</v>
      </c>
    </row>
    <row r="867" spans="1:14" ht="18" x14ac:dyDescent="0.25">
      <c r="A867" s="88" t="s">
        <v>1827</v>
      </c>
      <c r="B867" s="105" t="s">
        <v>1828</v>
      </c>
      <c r="C867" s="99">
        <v>12.9</v>
      </c>
      <c r="D867" s="105" t="s">
        <v>1829</v>
      </c>
      <c r="E867" s="88" t="s">
        <v>1830</v>
      </c>
      <c r="F867" s="120">
        <v>7900</v>
      </c>
      <c r="G867" s="88" t="s">
        <v>1831</v>
      </c>
      <c r="H867" s="120">
        <v>2730</v>
      </c>
      <c r="I867" s="88" t="s">
        <v>1420</v>
      </c>
      <c r="J867" s="120">
        <v>6430</v>
      </c>
      <c r="K867" s="88" t="s">
        <v>1832</v>
      </c>
      <c r="L867" s="120">
        <v>1410</v>
      </c>
      <c r="M867" s="88" t="s">
        <v>1833</v>
      </c>
      <c r="N867" s="119">
        <v>415</v>
      </c>
    </row>
    <row r="868" spans="1:14" ht="18" x14ac:dyDescent="0.25">
      <c r="A868" s="91" t="s">
        <v>1834</v>
      </c>
      <c r="B868" s="107" t="s">
        <v>1835</v>
      </c>
      <c r="C868" s="102">
        <v>12.9</v>
      </c>
      <c r="D868" s="107" t="s">
        <v>1836</v>
      </c>
      <c r="E868" s="91" t="s">
        <v>1837</v>
      </c>
      <c r="F868" s="122">
        <v>8270</v>
      </c>
      <c r="G868" s="91" t="s">
        <v>1838</v>
      </c>
      <c r="H868" s="122">
        <v>2850</v>
      </c>
      <c r="I868" s="91" t="s">
        <v>923</v>
      </c>
      <c r="J868" s="122">
        <v>6730</v>
      </c>
      <c r="K868" s="91" t="s">
        <v>1839</v>
      </c>
      <c r="L868" s="122">
        <v>1480</v>
      </c>
      <c r="M868" s="91" t="s">
        <v>1840</v>
      </c>
      <c r="N868" s="121">
        <v>434</v>
      </c>
    </row>
    <row r="869" spans="1:14" ht="18" x14ac:dyDescent="0.25">
      <c r="A869" s="88" t="s">
        <v>1841</v>
      </c>
      <c r="B869" s="105" t="s">
        <v>1842</v>
      </c>
      <c r="C869" s="99">
        <v>25</v>
      </c>
      <c r="D869" s="105" t="s">
        <v>1843</v>
      </c>
      <c r="E869" s="88" t="s">
        <v>1844</v>
      </c>
      <c r="F869" s="140">
        <v>10900</v>
      </c>
      <c r="G869" s="88" t="s">
        <v>1845</v>
      </c>
      <c r="H869" s="120">
        <v>5300</v>
      </c>
      <c r="I869" s="88" t="s">
        <v>1846</v>
      </c>
      <c r="J869" s="140">
        <v>10200</v>
      </c>
      <c r="K869" s="88" t="s">
        <v>1847</v>
      </c>
      <c r="L869" s="120">
        <v>4730</v>
      </c>
      <c r="M869" s="88" t="s">
        <v>1848</v>
      </c>
      <c r="N869" s="119">
        <v>1400</v>
      </c>
    </row>
    <row r="870" spans="1:14" ht="18" x14ac:dyDescent="0.25">
      <c r="A870" s="113" t="s">
        <v>1849</v>
      </c>
      <c r="B870" s="112" t="s">
        <v>1850</v>
      </c>
      <c r="C870" s="150">
        <v>13.5</v>
      </c>
      <c r="D870" s="112" t="s">
        <v>1851</v>
      </c>
      <c r="E870" s="113" t="s">
        <v>1852</v>
      </c>
      <c r="F870" s="146">
        <v>11100</v>
      </c>
      <c r="G870" s="113" t="s">
        <v>1853</v>
      </c>
      <c r="H870" s="145">
        <v>3890</v>
      </c>
      <c r="I870" s="113" t="s">
        <v>1854</v>
      </c>
      <c r="J870" s="145">
        <v>9110</v>
      </c>
      <c r="K870" s="113" t="s">
        <v>1654</v>
      </c>
      <c r="L870" s="145">
        <v>2120</v>
      </c>
      <c r="M870" s="113" t="s">
        <v>1855</v>
      </c>
      <c r="N870" s="151">
        <v>602</v>
      </c>
    </row>
    <row r="871" spans="1:14" ht="18" x14ac:dyDescent="0.25">
      <c r="A871" s="84" t="s">
        <v>1856</v>
      </c>
      <c r="B871" s="127" t="s">
        <v>1857</v>
      </c>
      <c r="C871" s="117">
        <v>25</v>
      </c>
      <c r="D871" s="127" t="s">
        <v>1858</v>
      </c>
      <c r="E871" s="84" t="s">
        <v>1859</v>
      </c>
      <c r="F871" s="118">
        <v>15100</v>
      </c>
      <c r="G871" s="84" t="s">
        <v>1860</v>
      </c>
      <c r="H871" s="148">
        <v>7330</v>
      </c>
      <c r="I871" s="84" t="s">
        <v>1861</v>
      </c>
      <c r="J871" s="118">
        <v>14100</v>
      </c>
      <c r="K871" s="84" t="s">
        <v>1862</v>
      </c>
      <c r="L871" s="148">
        <v>6530</v>
      </c>
      <c r="M871" s="84" t="s">
        <v>1863</v>
      </c>
      <c r="N871" s="129">
        <v>1940</v>
      </c>
    </row>
    <row r="872" spans="1:14" ht="18" x14ac:dyDescent="0.25">
      <c r="A872" s="88" t="s">
        <v>1864</v>
      </c>
      <c r="B872" s="105" t="s">
        <v>1865</v>
      </c>
      <c r="C872" s="106">
        <v>0.8</v>
      </c>
      <c r="D872" s="105" t="s">
        <v>1866</v>
      </c>
      <c r="E872" s="88" t="s">
        <v>931</v>
      </c>
      <c r="F872" s="119">
        <v>223</v>
      </c>
      <c r="G872" s="88" t="s">
        <v>931</v>
      </c>
      <c r="H872" s="119">
        <v>61</v>
      </c>
      <c r="I872" s="88" t="s">
        <v>1867</v>
      </c>
      <c r="J872" s="119">
        <v>70</v>
      </c>
      <c r="K872" s="88" t="s">
        <v>1868</v>
      </c>
      <c r="L872" s="119">
        <v>10</v>
      </c>
      <c r="M872" s="88" t="s">
        <v>1869</v>
      </c>
      <c r="N872" s="119">
        <v>8</v>
      </c>
    </row>
    <row r="873" spans="1:14" x14ac:dyDescent="0.25">
      <c r="A873" s="91" t="s">
        <v>1870</v>
      </c>
      <c r="B873" s="107" t="s">
        <v>1871</v>
      </c>
      <c r="C873" s="91" t="s">
        <v>1872</v>
      </c>
      <c r="D873" s="107" t="s">
        <v>1873</v>
      </c>
      <c r="E873" s="91" t="s">
        <v>1874</v>
      </c>
      <c r="F873" s="123" t="s">
        <v>1096</v>
      </c>
      <c r="G873" s="91" t="s">
        <v>1874</v>
      </c>
      <c r="H873" s="123" t="s">
        <v>1096</v>
      </c>
      <c r="I873" s="91" t="s">
        <v>1875</v>
      </c>
      <c r="J873" s="123" t="s">
        <v>1096</v>
      </c>
      <c r="K873" s="91" t="s">
        <v>1876</v>
      </c>
      <c r="L873" s="123" t="s">
        <v>1096</v>
      </c>
      <c r="M873" s="91" t="s">
        <v>1877</v>
      </c>
      <c r="N873" s="123" t="s">
        <v>1096</v>
      </c>
    </row>
    <row r="874" spans="1:14" x14ac:dyDescent="0.25">
      <c r="A874" s="88" t="s">
        <v>1878</v>
      </c>
      <c r="B874" s="105" t="s">
        <v>1879</v>
      </c>
      <c r="C874" s="106">
        <v>6.2</v>
      </c>
      <c r="D874" s="105" t="s">
        <v>1880</v>
      </c>
      <c r="E874" s="88" t="s">
        <v>1881</v>
      </c>
      <c r="F874" s="120">
        <v>3080</v>
      </c>
      <c r="G874" s="88" t="s">
        <v>1882</v>
      </c>
      <c r="H874" s="119">
        <v>871</v>
      </c>
      <c r="I874" s="88" t="s">
        <v>1679</v>
      </c>
      <c r="J874" s="120">
        <v>1880</v>
      </c>
      <c r="K874" s="88" t="s">
        <v>897</v>
      </c>
      <c r="L874" s="119">
        <v>207</v>
      </c>
      <c r="M874" s="88" t="s">
        <v>1883</v>
      </c>
      <c r="N874" s="119">
        <v>122</v>
      </c>
    </row>
    <row r="875" spans="1:14" ht="18" x14ac:dyDescent="0.25">
      <c r="A875" s="91" t="s">
        <v>1884</v>
      </c>
      <c r="B875" s="107" t="s">
        <v>1885</v>
      </c>
      <c r="C875" s="111">
        <v>1</v>
      </c>
      <c r="D875" s="107" t="s">
        <v>1886</v>
      </c>
      <c r="E875" s="91" t="s">
        <v>1887</v>
      </c>
      <c r="F875" s="121">
        <v>204</v>
      </c>
      <c r="G875" s="91" t="s">
        <v>1887</v>
      </c>
      <c r="H875" s="121">
        <v>56</v>
      </c>
      <c r="I875" s="91" t="s">
        <v>1745</v>
      </c>
      <c r="J875" s="121">
        <v>66</v>
      </c>
      <c r="K875" s="91" t="s">
        <v>1888</v>
      </c>
      <c r="L875" s="121">
        <v>10</v>
      </c>
      <c r="M875" s="91" t="s">
        <v>1889</v>
      </c>
      <c r="N875" s="121">
        <v>8</v>
      </c>
    </row>
    <row r="876" spans="1:14" x14ac:dyDescent="0.25">
      <c r="A876" s="88" t="s">
        <v>1890</v>
      </c>
      <c r="B876" s="105" t="s">
        <v>1891</v>
      </c>
      <c r="C876" s="88" t="s">
        <v>1892</v>
      </c>
      <c r="D876" s="105" t="s">
        <v>1893</v>
      </c>
      <c r="E876" s="88" t="s">
        <v>1610</v>
      </c>
      <c r="F876" s="119">
        <v>46</v>
      </c>
      <c r="G876" s="88" t="s">
        <v>1610</v>
      </c>
      <c r="H876" s="119">
        <v>13</v>
      </c>
      <c r="I876" s="88" t="s">
        <v>1894</v>
      </c>
      <c r="J876" s="119">
        <v>14</v>
      </c>
      <c r="K876" s="88" t="s">
        <v>1530</v>
      </c>
      <c r="L876" s="119">
        <v>2</v>
      </c>
      <c r="M876" s="88" t="s">
        <v>1895</v>
      </c>
      <c r="N876" s="119">
        <v>2</v>
      </c>
    </row>
    <row r="877" spans="1:14" x14ac:dyDescent="0.25">
      <c r="A877" s="91" t="s">
        <v>1896</v>
      </c>
      <c r="B877" s="107" t="s">
        <v>1897</v>
      </c>
      <c r="C877" s="111">
        <v>1.1000000000000001</v>
      </c>
      <c r="D877" s="107" t="s">
        <v>1898</v>
      </c>
      <c r="E877" s="91" t="s">
        <v>1178</v>
      </c>
      <c r="F877" s="121">
        <v>528</v>
      </c>
      <c r="G877" s="91" t="s">
        <v>1178</v>
      </c>
      <c r="H877" s="121">
        <v>144</v>
      </c>
      <c r="I877" s="91" t="s">
        <v>1899</v>
      </c>
      <c r="J877" s="121">
        <v>173</v>
      </c>
      <c r="K877" s="91" t="s">
        <v>1900</v>
      </c>
      <c r="L877" s="121">
        <v>25</v>
      </c>
      <c r="M877" s="91" t="s">
        <v>1901</v>
      </c>
      <c r="N877" s="121">
        <v>20</v>
      </c>
    </row>
    <row r="878" spans="1:14" x14ac:dyDescent="0.25">
      <c r="A878" s="88" t="s">
        <v>1902</v>
      </c>
      <c r="B878" s="105" t="s">
        <v>1903</v>
      </c>
      <c r="C878" s="106">
        <v>0.9</v>
      </c>
      <c r="D878" s="105" t="s">
        <v>1904</v>
      </c>
      <c r="E878" s="88" t="s">
        <v>1905</v>
      </c>
      <c r="F878" s="119">
        <v>479</v>
      </c>
      <c r="G878" s="88" t="s">
        <v>1905</v>
      </c>
      <c r="H878" s="119">
        <v>130</v>
      </c>
      <c r="I878" s="88" t="s">
        <v>1906</v>
      </c>
      <c r="J878" s="119">
        <v>153</v>
      </c>
      <c r="K878" s="88" t="s">
        <v>1264</v>
      </c>
      <c r="L878" s="119">
        <v>22</v>
      </c>
      <c r="M878" s="88" t="s">
        <v>1907</v>
      </c>
      <c r="N878" s="119">
        <v>18</v>
      </c>
    </row>
    <row r="879" spans="1:14" x14ac:dyDescent="0.25">
      <c r="A879" s="91" t="s">
        <v>1908</v>
      </c>
      <c r="B879" s="107" t="s">
        <v>1909</v>
      </c>
      <c r="C879" s="111">
        <v>3.3</v>
      </c>
      <c r="D879" s="107" t="s">
        <v>1910</v>
      </c>
      <c r="E879" s="91" t="s">
        <v>1750</v>
      </c>
      <c r="F879" s="122">
        <v>2260</v>
      </c>
      <c r="G879" s="91" t="s">
        <v>1911</v>
      </c>
      <c r="H879" s="121">
        <v>617</v>
      </c>
      <c r="I879" s="91" t="s">
        <v>1912</v>
      </c>
      <c r="J879" s="122">
        <v>1010</v>
      </c>
      <c r="K879" s="91" t="s">
        <v>1913</v>
      </c>
      <c r="L879" s="121">
        <v>115</v>
      </c>
      <c r="M879" s="91" t="s">
        <v>1914</v>
      </c>
      <c r="N879" s="121">
        <v>86</v>
      </c>
    </row>
    <row r="880" spans="1:14" x14ac:dyDescent="0.25">
      <c r="A880" s="88" t="s">
        <v>1915</v>
      </c>
      <c r="B880" s="105" t="s">
        <v>1916</v>
      </c>
      <c r="C880" s="106">
        <v>4.4000000000000004</v>
      </c>
      <c r="D880" s="105" t="s">
        <v>1917</v>
      </c>
      <c r="E880" s="88" t="s">
        <v>1918</v>
      </c>
      <c r="F880" s="120">
        <v>2730</v>
      </c>
      <c r="G880" s="88" t="s">
        <v>1919</v>
      </c>
      <c r="H880" s="119">
        <v>751</v>
      </c>
      <c r="I880" s="88" t="s">
        <v>1920</v>
      </c>
      <c r="J880" s="120">
        <v>1400</v>
      </c>
      <c r="K880" s="88" t="s">
        <v>1921</v>
      </c>
      <c r="L880" s="119">
        <v>150</v>
      </c>
      <c r="M880" s="88" t="s">
        <v>1571</v>
      </c>
      <c r="N880" s="119">
        <v>105</v>
      </c>
    </row>
    <row r="881" spans="1:14" x14ac:dyDescent="0.25">
      <c r="A881" s="91" t="s">
        <v>1922</v>
      </c>
      <c r="B881" s="107" t="s">
        <v>1923</v>
      </c>
      <c r="C881" s="111">
        <v>2</v>
      </c>
      <c r="D881" s="132">
        <v>0.28999999999999998</v>
      </c>
      <c r="E881" s="91" t="s">
        <v>1924</v>
      </c>
      <c r="F881" s="121">
        <v>815</v>
      </c>
      <c r="G881" s="91" t="s">
        <v>1924</v>
      </c>
      <c r="H881" s="121">
        <v>222</v>
      </c>
      <c r="I881" s="91" t="s">
        <v>1666</v>
      </c>
      <c r="J881" s="121">
        <v>301</v>
      </c>
      <c r="K881" s="91" t="s">
        <v>1925</v>
      </c>
      <c r="L881" s="121">
        <v>39</v>
      </c>
      <c r="M881" s="91" t="s">
        <v>1926</v>
      </c>
      <c r="N881" s="121">
        <v>31</v>
      </c>
    </row>
    <row r="882" spans="1:14" ht="18" x14ac:dyDescent="0.25">
      <c r="A882" s="88" t="s">
        <v>1927</v>
      </c>
      <c r="B882" s="105" t="s">
        <v>1928</v>
      </c>
      <c r="C882" s="106">
        <v>2</v>
      </c>
      <c r="D882" s="131">
        <v>0.56000000000000005</v>
      </c>
      <c r="E882" s="88" t="s">
        <v>1151</v>
      </c>
      <c r="F882" s="119">
        <v>868</v>
      </c>
      <c r="G882" s="88" t="s">
        <v>1151</v>
      </c>
      <c r="H882" s="119">
        <v>236</v>
      </c>
      <c r="I882" s="88" t="s">
        <v>1929</v>
      </c>
      <c r="J882" s="119">
        <v>320</v>
      </c>
      <c r="K882" s="88" t="s">
        <v>1930</v>
      </c>
      <c r="L882" s="119">
        <v>42</v>
      </c>
      <c r="M882" s="88" t="s">
        <v>1154</v>
      </c>
      <c r="N882" s="119">
        <v>33</v>
      </c>
    </row>
    <row r="883" spans="1:14" ht="18" x14ac:dyDescent="0.25">
      <c r="A883" s="91" t="s">
        <v>1931</v>
      </c>
      <c r="B883" s="107" t="s">
        <v>1932</v>
      </c>
      <c r="C883" s="111">
        <v>2</v>
      </c>
      <c r="D883" s="132">
        <v>0.76</v>
      </c>
      <c r="E883" s="91" t="s">
        <v>1924</v>
      </c>
      <c r="F883" s="121">
        <v>812</v>
      </c>
      <c r="G883" s="91" t="s">
        <v>1924</v>
      </c>
      <c r="H883" s="121">
        <v>221</v>
      </c>
      <c r="I883" s="91" t="s">
        <v>1933</v>
      </c>
      <c r="J883" s="121">
        <v>299</v>
      </c>
      <c r="K883" s="91" t="s">
        <v>1934</v>
      </c>
      <c r="L883" s="121">
        <v>39</v>
      </c>
      <c r="M883" s="91" t="s">
        <v>1935</v>
      </c>
      <c r="N883" s="121">
        <v>31</v>
      </c>
    </row>
    <row r="884" spans="1:14" x14ac:dyDescent="0.25">
      <c r="A884" s="88" t="s">
        <v>1936</v>
      </c>
      <c r="B884" s="105" t="s">
        <v>1937</v>
      </c>
      <c r="C884" s="99">
        <v>40</v>
      </c>
      <c r="D884" s="131">
        <v>0.48</v>
      </c>
      <c r="E884" s="88" t="s">
        <v>1938</v>
      </c>
      <c r="F884" s="120">
        <v>7170</v>
      </c>
      <c r="G884" s="88" t="s">
        <v>1939</v>
      </c>
      <c r="H884" s="120">
        <v>4550</v>
      </c>
      <c r="I884" s="88" t="s">
        <v>1940</v>
      </c>
      <c r="J884" s="120">
        <v>7090</v>
      </c>
      <c r="K884" s="88" t="s">
        <v>1941</v>
      </c>
      <c r="L884" s="120">
        <v>4690</v>
      </c>
      <c r="M884" s="88" t="s">
        <v>1309</v>
      </c>
      <c r="N884" s="119">
        <v>2040</v>
      </c>
    </row>
    <row r="885" spans="1:14" ht="18" x14ac:dyDescent="0.25">
      <c r="A885" s="91" t="s">
        <v>1942</v>
      </c>
      <c r="B885" s="107" t="s">
        <v>1943</v>
      </c>
      <c r="C885" s="91" t="s">
        <v>1944</v>
      </c>
      <c r="D885" s="132">
        <v>0.06</v>
      </c>
      <c r="E885" s="91" t="s">
        <v>1945</v>
      </c>
      <c r="F885" s="121">
        <v>2</v>
      </c>
      <c r="G885" s="91" t="s">
        <v>1945</v>
      </c>
      <c r="H885" s="123" t="s">
        <v>1096</v>
      </c>
      <c r="I885" s="91" t="s">
        <v>1946</v>
      </c>
      <c r="J885" s="123" t="s">
        <v>1096</v>
      </c>
      <c r="K885" s="91" t="s">
        <v>1947</v>
      </c>
      <c r="L885" s="123" t="s">
        <v>1096</v>
      </c>
      <c r="M885" s="91" t="s">
        <v>1948</v>
      </c>
      <c r="N885" s="123" t="s">
        <v>1096</v>
      </c>
    </row>
    <row r="886" spans="1:14" ht="18" x14ac:dyDescent="0.25">
      <c r="A886" s="88" t="s">
        <v>1949</v>
      </c>
      <c r="B886" s="105" t="s">
        <v>1950</v>
      </c>
      <c r="C886" s="88" t="s">
        <v>1944</v>
      </c>
      <c r="D886" s="131">
        <v>7.0000000000000007E-2</v>
      </c>
      <c r="E886" s="88" t="s">
        <v>1951</v>
      </c>
      <c r="F886" s="119">
        <v>1</v>
      </c>
      <c r="G886" s="88" t="s">
        <v>1951</v>
      </c>
      <c r="H886" s="124" t="s">
        <v>1096</v>
      </c>
      <c r="I886" s="88" t="s">
        <v>1952</v>
      </c>
      <c r="J886" s="124" t="s">
        <v>1096</v>
      </c>
      <c r="K886" s="88" t="s">
        <v>1953</v>
      </c>
      <c r="L886" s="124" t="s">
        <v>1096</v>
      </c>
      <c r="M886" s="88" t="s">
        <v>1954</v>
      </c>
      <c r="N886" s="124" t="s">
        <v>1096</v>
      </c>
    </row>
    <row r="887" spans="1:14" ht="18" x14ac:dyDescent="0.25">
      <c r="A887" s="107" t="s">
        <v>1955</v>
      </c>
      <c r="B887" s="107" t="s">
        <v>1956</v>
      </c>
      <c r="C887" s="91" t="s">
        <v>1944</v>
      </c>
      <c r="D887" s="132">
        <v>0.05</v>
      </c>
      <c r="E887" s="91" t="s">
        <v>1957</v>
      </c>
      <c r="F887" s="123" t="s">
        <v>1096</v>
      </c>
      <c r="G887" s="91" t="s">
        <v>1957</v>
      </c>
      <c r="H887" s="123" t="s">
        <v>1096</v>
      </c>
      <c r="I887" s="91" t="s">
        <v>1629</v>
      </c>
      <c r="J887" s="123" t="s">
        <v>1096</v>
      </c>
      <c r="K887" s="91" t="s">
        <v>1958</v>
      </c>
      <c r="L887" s="123" t="s">
        <v>1096</v>
      </c>
      <c r="M887" s="91" t="s">
        <v>1959</v>
      </c>
      <c r="N887" s="123" t="s">
        <v>1096</v>
      </c>
    </row>
    <row r="888" spans="1:14" x14ac:dyDescent="0.25">
      <c r="A888" s="88" t="s">
        <v>1960</v>
      </c>
      <c r="B888" s="105" t="s">
        <v>1961</v>
      </c>
      <c r="C888" s="106">
        <v>1.4</v>
      </c>
      <c r="D888" s="131">
        <v>0.21</v>
      </c>
      <c r="E888" s="88" t="s">
        <v>1962</v>
      </c>
      <c r="F888" s="119">
        <v>449</v>
      </c>
      <c r="G888" s="88" t="s">
        <v>1962</v>
      </c>
      <c r="H888" s="119">
        <v>122</v>
      </c>
      <c r="I888" s="88" t="s">
        <v>1906</v>
      </c>
      <c r="J888" s="119">
        <v>153</v>
      </c>
      <c r="K888" s="88" t="s">
        <v>1043</v>
      </c>
      <c r="L888" s="119">
        <v>21</v>
      </c>
      <c r="M888" s="88" t="s">
        <v>1963</v>
      </c>
      <c r="N888" s="119">
        <v>17</v>
      </c>
    </row>
    <row r="889" spans="1:14" ht="18" x14ac:dyDescent="0.25">
      <c r="A889" s="91" t="s">
        <v>1964</v>
      </c>
      <c r="B889" s="107" t="s">
        <v>1965</v>
      </c>
      <c r="C889" s="102">
        <v>800</v>
      </c>
      <c r="D889" s="132">
        <v>0.65</v>
      </c>
      <c r="E889" s="91" t="s">
        <v>1966</v>
      </c>
      <c r="F889" s="122">
        <v>7500</v>
      </c>
      <c r="G889" s="91" t="s">
        <v>1967</v>
      </c>
      <c r="H889" s="122">
        <v>9710</v>
      </c>
      <c r="I889" s="91" t="s">
        <v>1968</v>
      </c>
      <c r="J889" s="122">
        <v>8070</v>
      </c>
      <c r="K889" s="91" t="s">
        <v>1969</v>
      </c>
      <c r="L889" s="122">
        <v>9910</v>
      </c>
      <c r="M889" s="91" t="s">
        <v>1557</v>
      </c>
      <c r="N889" s="141">
        <v>11300</v>
      </c>
    </row>
    <row r="890" spans="1:14" x14ac:dyDescent="0.25">
      <c r="A890" s="88" t="s">
        <v>1970</v>
      </c>
      <c r="B890" s="105" t="s">
        <v>1971</v>
      </c>
      <c r="C890" s="88" t="s">
        <v>1972</v>
      </c>
      <c r="D890" s="131">
        <v>0.02</v>
      </c>
      <c r="E890" s="88" t="s">
        <v>1973</v>
      </c>
      <c r="F890" s="124" t="s">
        <v>1096</v>
      </c>
      <c r="G890" s="88" t="s">
        <v>1973</v>
      </c>
      <c r="H890" s="124" t="s">
        <v>1096</v>
      </c>
      <c r="I890" s="88" t="s">
        <v>1974</v>
      </c>
      <c r="J890" s="124" t="s">
        <v>1096</v>
      </c>
      <c r="K890" s="88" t="s">
        <v>1975</v>
      </c>
      <c r="L890" s="124" t="s">
        <v>1096</v>
      </c>
      <c r="M890" s="88" t="s">
        <v>1976</v>
      </c>
      <c r="N890" s="124" t="s">
        <v>1096</v>
      </c>
    </row>
    <row r="891" spans="1:14" x14ac:dyDescent="0.25">
      <c r="A891" s="91" t="s">
        <v>1977</v>
      </c>
      <c r="B891" s="107" t="s">
        <v>1978</v>
      </c>
      <c r="C891" s="111">
        <v>3.5</v>
      </c>
      <c r="D891" s="107" t="s">
        <v>1979</v>
      </c>
      <c r="E891" s="91" t="s">
        <v>1980</v>
      </c>
      <c r="F891" s="122">
        <v>2150</v>
      </c>
      <c r="G891" s="91" t="s">
        <v>1981</v>
      </c>
      <c r="H891" s="121">
        <v>588</v>
      </c>
      <c r="I891" s="91" t="s">
        <v>1982</v>
      </c>
      <c r="J891" s="121">
        <v>984</v>
      </c>
      <c r="K891" s="91" t="s">
        <v>1983</v>
      </c>
      <c r="L891" s="121">
        <v>111</v>
      </c>
      <c r="M891" s="91" t="s">
        <v>1984</v>
      </c>
      <c r="N891" s="121">
        <v>82</v>
      </c>
    </row>
    <row r="892" spans="1:14" x14ac:dyDescent="0.25">
      <c r="A892" s="88" t="s">
        <v>1985</v>
      </c>
      <c r="B892" s="105" t="s">
        <v>1986</v>
      </c>
      <c r="C892" s="106">
        <v>3.5</v>
      </c>
      <c r="D892" s="105" t="s">
        <v>1987</v>
      </c>
      <c r="E892" s="88" t="s">
        <v>1562</v>
      </c>
      <c r="F892" s="120">
        <v>2130</v>
      </c>
      <c r="G892" s="88" t="s">
        <v>1988</v>
      </c>
      <c r="H892" s="119">
        <v>580</v>
      </c>
      <c r="I892" s="88" t="s">
        <v>1989</v>
      </c>
      <c r="J892" s="119">
        <v>971</v>
      </c>
      <c r="K892" s="88" t="s">
        <v>1990</v>
      </c>
      <c r="L892" s="119">
        <v>110</v>
      </c>
      <c r="M892" s="88" t="s">
        <v>1991</v>
      </c>
      <c r="N892" s="119">
        <v>81</v>
      </c>
    </row>
    <row r="893" spans="1:14" x14ac:dyDescent="0.25">
      <c r="A893" s="91" t="s">
        <v>1992</v>
      </c>
      <c r="B893" s="107" t="s">
        <v>1993</v>
      </c>
      <c r="C893" s="111">
        <v>2.6</v>
      </c>
      <c r="D893" s="107" t="s">
        <v>1994</v>
      </c>
      <c r="E893" s="91" t="s">
        <v>1345</v>
      </c>
      <c r="F893" s="122">
        <v>1380</v>
      </c>
      <c r="G893" s="91" t="s">
        <v>1345</v>
      </c>
      <c r="H893" s="121">
        <v>376</v>
      </c>
      <c r="I893" s="91" t="s">
        <v>1995</v>
      </c>
      <c r="J893" s="121">
        <v>555</v>
      </c>
      <c r="K893" s="91" t="s">
        <v>1996</v>
      </c>
      <c r="L893" s="121">
        <v>68</v>
      </c>
      <c r="M893" s="91" t="s">
        <v>1997</v>
      </c>
      <c r="N893" s="121">
        <v>52</v>
      </c>
    </row>
    <row r="894" spans="1:14" ht="18" x14ac:dyDescent="0.25">
      <c r="A894" s="88" t="s">
        <v>1998</v>
      </c>
      <c r="B894" s="105" t="s">
        <v>1999</v>
      </c>
      <c r="C894" s="106">
        <v>3</v>
      </c>
      <c r="D894" s="105" t="s">
        <v>2000</v>
      </c>
      <c r="E894" s="88" t="s">
        <v>2001</v>
      </c>
      <c r="F894" s="120">
        <v>1440</v>
      </c>
      <c r="G894" s="88" t="s">
        <v>2001</v>
      </c>
      <c r="H894" s="119">
        <v>392</v>
      </c>
      <c r="I894" s="88" t="s">
        <v>2002</v>
      </c>
      <c r="J894" s="119">
        <v>613</v>
      </c>
      <c r="K894" s="88" t="s">
        <v>2003</v>
      </c>
      <c r="L894" s="119">
        <v>72</v>
      </c>
      <c r="M894" s="88" t="s">
        <v>2004</v>
      </c>
      <c r="N894" s="119">
        <v>54</v>
      </c>
    </row>
    <row r="895" spans="1:14" x14ac:dyDescent="0.25">
      <c r="A895" s="91" t="s">
        <v>2005</v>
      </c>
      <c r="B895" s="107" t="s">
        <v>2006</v>
      </c>
      <c r="C895" s="111">
        <v>0.4</v>
      </c>
      <c r="D895" s="107" t="s">
        <v>2007</v>
      </c>
      <c r="E895" s="91" t="s">
        <v>2008</v>
      </c>
      <c r="F895" s="121">
        <v>123</v>
      </c>
      <c r="G895" s="91" t="s">
        <v>2008</v>
      </c>
      <c r="H895" s="121">
        <v>33</v>
      </c>
      <c r="I895" s="91" t="s">
        <v>2009</v>
      </c>
      <c r="J895" s="121">
        <v>37</v>
      </c>
      <c r="K895" s="91" t="s">
        <v>2010</v>
      </c>
      <c r="L895" s="121">
        <v>6</v>
      </c>
      <c r="M895" s="91" t="s">
        <v>2011</v>
      </c>
      <c r="N895" s="121">
        <v>5</v>
      </c>
    </row>
    <row r="896" spans="1:14" x14ac:dyDescent="0.25">
      <c r="A896" s="88" t="s">
        <v>2012</v>
      </c>
      <c r="B896" s="105" t="s">
        <v>2013</v>
      </c>
      <c r="C896" s="106">
        <v>0.3</v>
      </c>
      <c r="D896" s="105" t="s">
        <v>2014</v>
      </c>
      <c r="E896" s="88" t="s">
        <v>2015</v>
      </c>
      <c r="F896" s="119">
        <v>64</v>
      </c>
      <c r="G896" s="88" t="s">
        <v>2015</v>
      </c>
      <c r="H896" s="119">
        <v>17</v>
      </c>
      <c r="I896" s="88" t="s">
        <v>1043</v>
      </c>
      <c r="J896" s="119">
        <v>19</v>
      </c>
      <c r="K896" s="88" t="s">
        <v>2016</v>
      </c>
      <c r="L896" s="119">
        <v>3</v>
      </c>
      <c r="M896" s="88" t="s">
        <v>2017</v>
      </c>
      <c r="N896" s="119">
        <v>2</v>
      </c>
    </row>
    <row r="897" spans="1:14" x14ac:dyDescent="0.25">
      <c r="A897" s="91" t="s">
        <v>2018</v>
      </c>
      <c r="B897" s="107" t="s">
        <v>2019</v>
      </c>
      <c r="C897" s="111">
        <v>3.2</v>
      </c>
      <c r="D897" s="107" t="s">
        <v>1802</v>
      </c>
      <c r="E897" s="91" t="s">
        <v>2020</v>
      </c>
      <c r="F897" s="122">
        <v>1720</v>
      </c>
      <c r="G897" s="91" t="s">
        <v>2021</v>
      </c>
      <c r="H897" s="121">
        <v>470</v>
      </c>
      <c r="I897" s="91" t="s">
        <v>1346</v>
      </c>
      <c r="J897" s="121">
        <v>755</v>
      </c>
      <c r="K897" s="91" t="s">
        <v>2022</v>
      </c>
      <c r="L897" s="121">
        <v>87</v>
      </c>
      <c r="M897" s="91" t="s">
        <v>1639</v>
      </c>
      <c r="N897" s="121">
        <v>65</v>
      </c>
    </row>
    <row r="898" spans="1:14" x14ac:dyDescent="0.25">
      <c r="A898" s="88" t="s">
        <v>2023</v>
      </c>
      <c r="B898" s="105" t="s">
        <v>2024</v>
      </c>
      <c r="C898" s="106">
        <v>3.2</v>
      </c>
      <c r="D898" s="105" t="s">
        <v>2025</v>
      </c>
      <c r="E898" s="88" t="s">
        <v>2026</v>
      </c>
      <c r="F898" s="120">
        <v>1220</v>
      </c>
      <c r="G898" s="88" t="s">
        <v>2026</v>
      </c>
      <c r="H898" s="119">
        <v>333</v>
      </c>
      <c r="I898" s="88" t="s">
        <v>2027</v>
      </c>
      <c r="J898" s="119">
        <v>535</v>
      </c>
      <c r="K898" s="88" t="s">
        <v>2028</v>
      </c>
      <c r="L898" s="119">
        <v>62</v>
      </c>
      <c r="M898" s="88" t="s">
        <v>2029</v>
      </c>
      <c r="N898" s="119">
        <v>46</v>
      </c>
    </row>
    <row r="899" spans="1:14" ht="18" x14ac:dyDescent="0.25">
      <c r="A899" s="91" t="s">
        <v>2030</v>
      </c>
      <c r="B899" s="107" t="s">
        <v>2031</v>
      </c>
      <c r="C899" s="91" t="s">
        <v>2032</v>
      </c>
      <c r="D899" s="107" t="s">
        <v>2033</v>
      </c>
      <c r="E899" s="91" t="s">
        <v>2034</v>
      </c>
      <c r="F899" s="121">
        <v>6</v>
      </c>
      <c r="G899" s="91" t="s">
        <v>2034</v>
      </c>
      <c r="H899" s="121">
        <v>2</v>
      </c>
      <c r="I899" s="91" t="s">
        <v>2035</v>
      </c>
      <c r="J899" s="121">
        <v>2</v>
      </c>
      <c r="K899" s="91" t="s">
        <v>2036</v>
      </c>
      <c r="L899" s="123" t="s">
        <v>1096</v>
      </c>
      <c r="M899" s="91" t="s">
        <v>2037</v>
      </c>
      <c r="N899" s="123" t="s">
        <v>1096</v>
      </c>
    </row>
    <row r="900" spans="1:14" ht="15.75" x14ac:dyDescent="0.25">
      <c r="A900" s="88" t="s">
        <v>2038</v>
      </c>
      <c r="B900" s="105" t="s">
        <v>2039</v>
      </c>
      <c r="C900" s="88" t="s">
        <v>2032</v>
      </c>
      <c r="D900" s="105" t="s">
        <v>2040</v>
      </c>
      <c r="E900" s="88" t="s">
        <v>2041</v>
      </c>
      <c r="F900" s="119">
        <v>6</v>
      </c>
      <c r="G900" s="88" t="s">
        <v>2041</v>
      </c>
      <c r="H900" s="119">
        <v>2</v>
      </c>
      <c r="I900" s="88" t="s">
        <v>2042</v>
      </c>
      <c r="J900" s="119">
        <v>2</v>
      </c>
      <c r="K900" s="88" t="s">
        <v>1336</v>
      </c>
      <c r="L900" s="124" t="s">
        <v>1096</v>
      </c>
      <c r="M900" s="88" t="s">
        <v>2043</v>
      </c>
      <c r="N900" s="124" t="s">
        <v>1096</v>
      </c>
    </row>
    <row r="901" spans="1:14" x14ac:dyDescent="0.25">
      <c r="A901" s="91" t="s">
        <v>2044</v>
      </c>
      <c r="B901" s="107" t="s">
        <v>2045</v>
      </c>
      <c r="C901" s="91" t="s">
        <v>2032</v>
      </c>
      <c r="D901" s="107" t="s">
        <v>2046</v>
      </c>
      <c r="E901" s="91" t="s">
        <v>895</v>
      </c>
      <c r="F901" s="121">
        <v>8</v>
      </c>
      <c r="G901" s="91" t="s">
        <v>895</v>
      </c>
      <c r="H901" s="121">
        <v>2</v>
      </c>
      <c r="I901" s="91" t="s">
        <v>2047</v>
      </c>
      <c r="J901" s="121">
        <v>2</v>
      </c>
      <c r="K901" s="91" t="s">
        <v>2048</v>
      </c>
      <c r="L901" s="123" t="s">
        <v>1096</v>
      </c>
      <c r="M901" s="91" t="s">
        <v>2049</v>
      </c>
      <c r="N901" s="123" t="s">
        <v>1096</v>
      </c>
    </row>
    <row r="902" spans="1:14" x14ac:dyDescent="0.25">
      <c r="A902" s="94" t="s">
        <v>2050</v>
      </c>
      <c r="B902" s="108" t="s">
        <v>2051</v>
      </c>
      <c r="C902" s="94" t="s">
        <v>2032</v>
      </c>
      <c r="D902" s="108" t="s">
        <v>2052</v>
      </c>
      <c r="E902" s="94" t="s">
        <v>2053</v>
      </c>
      <c r="F902" s="125">
        <v>8</v>
      </c>
      <c r="G902" s="94" t="s">
        <v>2053</v>
      </c>
      <c r="H902" s="125">
        <v>2</v>
      </c>
      <c r="I902" s="94" t="s">
        <v>2054</v>
      </c>
      <c r="J902" s="125">
        <v>2</v>
      </c>
      <c r="K902" s="94" t="s">
        <v>2055</v>
      </c>
      <c r="L902" s="126" t="s">
        <v>1096</v>
      </c>
      <c r="M902" s="94" t="s">
        <v>2056</v>
      </c>
      <c r="N902" s="126" t="s">
        <v>1096</v>
      </c>
    </row>
    <row r="903" spans="1:14" x14ac:dyDescent="0.25">
      <c r="A903" s="84" t="s">
        <v>2057</v>
      </c>
      <c r="B903" s="127" t="s">
        <v>2058</v>
      </c>
      <c r="C903" s="97">
        <v>1.8</v>
      </c>
      <c r="D903" s="127" t="s">
        <v>2052</v>
      </c>
      <c r="E903" s="84" t="s">
        <v>2059</v>
      </c>
      <c r="F903" s="129">
        <v>350</v>
      </c>
      <c r="G903" s="84" t="s">
        <v>2059</v>
      </c>
      <c r="H903" s="129">
        <v>95</v>
      </c>
      <c r="I903" s="84" t="s">
        <v>2060</v>
      </c>
      <c r="J903" s="129">
        <v>126</v>
      </c>
      <c r="K903" s="84" t="s">
        <v>2061</v>
      </c>
      <c r="L903" s="129">
        <v>17</v>
      </c>
      <c r="M903" s="84" t="s">
        <v>2062</v>
      </c>
      <c r="N903" s="129">
        <v>13</v>
      </c>
    </row>
    <row r="904" spans="1:14" x14ac:dyDescent="0.25">
      <c r="A904" s="88" t="s">
        <v>2063</v>
      </c>
      <c r="B904" s="105" t="s">
        <v>2064</v>
      </c>
      <c r="C904" s="106">
        <v>0.3</v>
      </c>
      <c r="D904" s="105" t="s">
        <v>2065</v>
      </c>
      <c r="E904" s="88" t="s">
        <v>2066</v>
      </c>
      <c r="F904" s="119">
        <v>99</v>
      </c>
      <c r="G904" s="88" t="s">
        <v>2066</v>
      </c>
      <c r="H904" s="119">
        <v>27</v>
      </c>
      <c r="I904" s="88" t="s">
        <v>2067</v>
      </c>
      <c r="J904" s="119">
        <v>30</v>
      </c>
      <c r="K904" s="88" t="s">
        <v>2068</v>
      </c>
      <c r="L904" s="119">
        <v>5</v>
      </c>
      <c r="M904" s="88" t="s">
        <v>2069</v>
      </c>
      <c r="N904" s="119">
        <v>4</v>
      </c>
    </row>
    <row r="905" spans="1:14" x14ac:dyDescent="0.25">
      <c r="A905" s="91" t="s">
        <v>2070</v>
      </c>
      <c r="B905" s="107" t="s">
        <v>2071</v>
      </c>
      <c r="C905" s="111">
        <v>0.3</v>
      </c>
      <c r="D905" s="107" t="s">
        <v>2072</v>
      </c>
      <c r="E905" s="91" t="s">
        <v>2073</v>
      </c>
      <c r="F905" s="121">
        <v>113</v>
      </c>
      <c r="G905" s="91" t="s">
        <v>2073</v>
      </c>
      <c r="H905" s="121">
        <v>31</v>
      </c>
      <c r="I905" s="91" t="s">
        <v>2074</v>
      </c>
      <c r="J905" s="121">
        <v>34</v>
      </c>
      <c r="K905" s="91" t="s">
        <v>2075</v>
      </c>
      <c r="L905" s="121">
        <v>5</v>
      </c>
      <c r="M905" s="91" t="s">
        <v>2076</v>
      </c>
      <c r="N905" s="121">
        <v>4</v>
      </c>
    </row>
    <row r="906" spans="1:14" x14ac:dyDescent="0.25">
      <c r="A906" s="88" t="s">
        <v>2077</v>
      </c>
      <c r="B906" s="105" t="s">
        <v>2078</v>
      </c>
      <c r="C906" s="88" t="s">
        <v>2032</v>
      </c>
      <c r="D906" s="105" t="s">
        <v>2079</v>
      </c>
      <c r="E906" s="88" t="s">
        <v>2080</v>
      </c>
      <c r="F906" s="119">
        <v>5</v>
      </c>
      <c r="G906" s="88" t="s">
        <v>2080</v>
      </c>
      <c r="H906" s="119">
        <v>1</v>
      </c>
      <c r="I906" s="88" t="s">
        <v>2081</v>
      </c>
      <c r="J906" s="119">
        <v>1</v>
      </c>
      <c r="K906" s="88" t="s">
        <v>2082</v>
      </c>
      <c r="L906" s="124" t="s">
        <v>1096</v>
      </c>
      <c r="M906" s="88" t="s">
        <v>2083</v>
      </c>
      <c r="N906" s="124" t="s">
        <v>1096</v>
      </c>
    </row>
    <row r="907" spans="1:14" x14ac:dyDescent="0.25">
      <c r="A907" s="91" t="s">
        <v>2084</v>
      </c>
      <c r="B907" s="107" t="s">
        <v>2085</v>
      </c>
      <c r="C907" s="91" t="s">
        <v>2086</v>
      </c>
      <c r="D907" s="107" t="s">
        <v>2087</v>
      </c>
      <c r="E907" s="91" t="s">
        <v>2088</v>
      </c>
      <c r="F907" s="121">
        <v>25</v>
      </c>
      <c r="G907" s="91" t="s">
        <v>2088</v>
      </c>
      <c r="H907" s="121">
        <v>7</v>
      </c>
      <c r="I907" s="91" t="s">
        <v>2089</v>
      </c>
      <c r="J907" s="121">
        <v>7</v>
      </c>
      <c r="K907" s="91" t="s">
        <v>2090</v>
      </c>
      <c r="L907" s="121">
        <v>1</v>
      </c>
      <c r="M907" s="91" t="s">
        <v>2091</v>
      </c>
      <c r="N907" s="123" t="s">
        <v>1096</v>
      </c>
    </row>
    <row r="908" spans="1:14" x14ac:dyDescent="0.25">
      <c r="A908" s="88" t="s">
        <v>2092</v>
      </c>
      <c r="B908" s="105" t="s">
        <v>2093</v>
      </c>
      <c r="C908" s="106">
        <v>0.6</v>
      </c>
      <c r="D908" s="105" t="s">
        <v>2094</v>
      </c>
      <c r="E908" s="88" t="s">
        <v>2095</v>
      </c>
      <c r="F908" s="119">
        <v>192</v>
      </c>
      <c r="G908" s="88" t="s">
        <v>2095</v>
      </c>
      <c r="H908" s="119">
        <v>52</v>
      </c>
      <c r="I908" s="88" t="s">
        <v>2096</v>
      </c>
      <c r="J908" s="119">
        <v>60</v>
      </c>
      <c r="K908" s="88" t="s">
        <v>2097</v>
      </c>
      <c r="L908" s="119">
        <v>9</v>
      </c>
      <c r="M908" s="88" t="s">
        <v>2098</v>
      </c>
      <c r="N908" s="119">
        <v>7</v>
      </c>
    </row>
    <row r="909" spans="1:14" x14ac:dyDescent="0.25">
      <c r="A909" s="91" t="s">
        <v>2099</v>
      </c>
      <c r="B909" s="107" t="s">
        <v>2100</v>
      </c>
      <c r="C909" s="91" t="s">
        <v>2101</v>
      </c>
      <c r="D909" s="107" t="s">
        <v>2079</v>
      </c>
      <c r="E909" s="91" t="s">
        <v>2102</v>
      </c>
      <c r="F909" s="121">
        <v>12</v>
      </c>
      <c r="G909" s="91" t="s">
        <v>2102</v>
      </c>
      <c r="H909" s="121">
        <v>3</v>
      </c>
      <c r="I909" s="91" t="s">
        <v>2103</v>
      </c>
      <c r="J909" s="121">
        <v>4</v>
      </c>
      <c r="K909" s="91" t="s">
        <v>2104</v>
      </c>
      <c r="L909" s="123" t="s">
        <v>1096</v>
      </c>
      <c r="M909" s="91" t="s">
        <v>1335</v>
      </c>
      <c r="N909" s="123" t="s">
        <v>1096</v>
      </c>
    </row>
    <row r="910" spans="1:14" x14ac:dyDescent="0.25">
      <c r="A910" s="88" t="s">
        <v>2105</v>
      </c>
      <c r="B910" s="105" t="s">
        <v>2106</v>
      </c>
      <c r="C910" s="106">
        <v>0.3</v>
      </c>
      <c r="D910" s="105" t="s">
        <v>2107</v>
      </c>
      <c r="E910" s="88" t="s">
        <v>2108</v>
      </c>
      <c r="F910" s="119">
        <v>99</v>
      </c>
      <c r="G910" s="88" t="s">
        <v>2108</v>
      </c>
      <c r="H910" s="119">
        <v>27</v>
      </c>
      <c r="I910" s="88" t="s">
        <v>2109</v>
      </c>
      <c r="J910" s="119">
        <v>30</v>
      </c>
      <c r="K910" s="88" t="s">
        <v>2110</v>
      </c>
      <c r="L910" s="119">
        <v>5</v>
      </c>
      <c r="M910" s="88" t="s">
        <v>2111</v>
      </c>
      <c r="N910" s="119">
        <v>4</v>
      </c>
    </row>
    <row r="911" spans="1:14" x14ac:dyDescent="0.25">
      <c r="A911" s="91" t="s">
        <v>2112</v>
      </c>
      <c r="B911" s="107" t="s">
        <v>2113</v>
      </c>
      <c r="C911" s="111">
        <v>0.6</v>
      </c>
      <c r="D911" s="132">
        <v>0.2</v>
      </c>
      <c r="E911" s="91" t="s">
        <v>2114</v>
      </c>
      <c r="F911" s="121">
        <v>124</v>
      </c>
      <c r="G911" s="91" t="s">
        <v>2114</v>
      </c>
      <c r="H911" s="121">
        <v>34</v>
      </c>
      <c r="I911" s="91" t="s">
        <v>1236</v>
      </c>
      <c r="J911" s="121">
        <v>38</v>
      </c>
      <c r="K911" s="91" t="s">
        <v>2115</v>
      </c>
      <c r="L911" s="121">
        <v>6</v>
      </c>
      <c r="M911" s="91" t="s">
        <v>2116</v>
      </c>
      <c r="N911" s="121">
        <v>5</v>
      </c>
    </row>
    <row r="912" spans="1:14" x14ac:dyDescent="0.25">
      <c r="A912" s="88" t="s">
        <v>2117</v>
      </c>
      <c r="B912" s="105" t="s">
        <v>2118</v>
      </c>
      <c r="C912" s="106">
        <v>9.8000000000000007</v>
      </c>
      <c r="D912" s="131">
        <v>0.35</v>
      </c>
      <c r="E912" s="88" t="s">
        <v>2119</v>
      </c>
      <c r="F912" s="120">
        <v>3970</v>
      </c>
      <c r="G912" s="88" t="s">
        <v>2120</v>
      </c>
      <c r="H912" s="120">
        <v>1240</v>
      </c>
      <c r="I912" s="88" t="s">
        <v>2121</v>
      </c>
      <c r="J912" s="120">
        <v>2960</v>
      </c>
      <c r="K912" s="88" t="s">
        <v>2122</v>
      </c>
      <c r="L912" s="119">
        <v>467</v>
      </c>
      <c r="M912" s="88" t="s">
        <v>2123</v>
      </c>
      <c r="N912" s="119">
        <v>178</v>
      </c>
    </row>
    <row r="913" spans="1:14" ht="18" x14ac:dyDescent="0.25">
      <c r="A913" s="91" t="s">
        <v>2124</v>
      </c>
      <c r="B913" s="107" t="s">
        <v>2125</v>
      </c>
      <c r="C913" s="111">
        <v>0.4</v>
      </c>
      <c r="D913" s="132">
        <v>0.19</v>
      </c>
      <c r="E913" s="91" t="s">
        <v>2126</v>
      </c>
      <c r="F913" s="121">
        <v>86</v>
      </c>
      <c r="G913" s="91" t="s">
        <v>2126</v>
      </c>
      <c r="H913" s="121">
        <v>23</v>
      </c>
      <c r="I913" s="91" t="s">
        <v>2127</v>
      </c>
      <c r="J913" s="121">
        <v>26</v>
      </c>
      <c r="K913" s="91" t="s">
        <v>2128</v>
      </c>
      <c r="L913" s="121">
        <v>4</v>
      </c>
      <c r="M913" s="91" t="s">
        <v>2129</v>
      </c>
      <c r="N913" s="121">
        <v>3</v>
      </c>
    </row>
    <row r="914" spans="1:14" ht="18" x14ac:dyDescent="0.25">
      <c r="A914" s="105" t="s">
        <v>2130</v>
      </c>
      <c r="B914" s="105" t="s">
        <v>2131</v>
      </c>
      <c r="C914" s="99">
        <v>67</v>
      </c>
      <c r="D914" s="131">
        <v>0.57999999999999996</v>
      </c>
      <c r="E914" s="88" t="s">
        <v>2132</v>
      </c>
      <c r="F914" s="120">
        <v>7940</v>
      </c>
      <c r="G914" s="88" t="s">
        <v>2133</v>
      </c>
      <c r="H914" s="120">
        <v>6490</v>
      </c>
      <c r="I914" s="88" t="s">
        <v>2134</v>
      </c>
      <c r="J914" s="120">
        <v>8140</v>
      </c>
      <c r="K914" s="88" t="s">
        <v>2135</v>
      </c>
      <c r="L914" s="120">
        <v>6960</v>
      </c>
      <c r="M914" s="88" t="s">
        <v>2136</v>
      </c>
      <c r="N914" s="119">
        <v>4380</v>
      </c>
    </row>
    <row r="915" spans="1:14" x14ac:dyDescent="0.25">
      <c r="A915" s="91" t="s">
        <v>2137</v>
      </c>
      <c r="B915" s="107" t="s">
        <v>2138</v>
      </c>
      <c r="C915" s="91" t="s">
        <v>2139</v>
      </c>
      <c r="D915" s="132">
        <v>0.11</v>
      </c>
      <c r="E915" s="91" t="s">
        <v>2140</v>
      </c>
      <c r="F915" s="121">
        <v>48</v>
      </c>
      <c r="G915" s="91" t="s">
        <v>2140</v>
      </c>
      <c r="H915" s="121">
        <v>13</v>
      </c>
      <c r="I915" s="91" t="s">
        <v>2141</v>
      </c>
      <c r="J915" s="121">
        <v>14</v>
      </c>
      <c r="K915" s="91" t="s">
        <v>2142</v>
      </c>
      <c r="L915" s="121">
        <v>2</v>
      </c>
      <c r="M915" s="91" t="s">
        <v>2143</v>
      </c>
      <c r="N915" s="121">
        <v>2</v>
      </c>
    </row>
    <row r="916" spans="1:14" x14ac:dyDescent="0.25">
      <c r="A916" s="88" t="s">
        <v>2144</v>
      </c>
      <c r="B916" s="105" t="s">
        <v>2145</v>
      </c>
      <c r="C916" s="88" t="s">
        <v>2146</v>
      </c>
      <c r="D916" s="131">
        <v>0.19</v>
      </c>
      <c r="E916" s="88" t="s">
        <v>2147</v>
      </c>
      <c r="F916" s="119">
        <v>63</v>
      </c>
      <c r="G916" s="88" t="s">
        <v>2147</v>
      </c>
      <c r="H916" s="119">
        <v>17</v>
      </c>
      <c r="I916" s="88" t="s">
        <v>2148</v>
      </c>
      <c r="J916" s="119">
        <v>19</v>
      </c>
      <c r="K916" s="88" t="s">
        <v>2129</v>
      </c>
      <c r="L916" s="119">
        <v>3</v>
      </c>
      <c r="M916" s="88" t="s">
        <v>2149</v>
      </c>
      <c r="N916" s="119">
        <v>2</v>
      </c>
    </row>
    <row r="917" spans="1:14" x14ac:dyDescent="0.25">
      <c r="A917" s="91" t="s">
        <v>2150</v>
      </c>
      <c r="B917" s="107" t="s">
        <v>2151</v>
      </c>
      <c r="C917" s="111">
        <v>0.3</v>
      </c>
      <c r="D917" s="132">
        <v>0.16</v>
      </c>
      <c r="E917" s="91" t="s">
        <v>2152</v>
      </c>
      <c r="F917" s="121">
        <v>60</v>
      </c>
      <c r="G917" s="91" t="s">
        <v>2152</v>
      </c>
      <c r="H917" s="121">
        <v>16</v>
      </c>
      <c r="I917" s="91" t="s">
        <v>2153</v>
      </c>
      <c r="J917" s="121">
        <v>18</v>
      </c>
      <c r="K917" s="91" t="s">
        <v>2154</v>
      </c>
      <c r="L917" s="121">
        <v>3</v>
      </c>
      <c r="M917" s="91" t="s">
        <v>1258</v>
      </c>
      <c r="N917" s="121">
        <v>2</v>
      </c>
    </row>
    <row r="918" spans="1:14" x14ac:dyDescent="0.25">
      <c r="A918" s="88" t="s">
        <v>2155</v>
      </c>
      <c r="B918" s="105" t="s">
        <v>2156</v>
      </c>
      <c r="C918" s="88" t="s">
        <v>2157</v>
      </c>
      <c r="D918" s="131">
        <v>0.03</v>
      </c>
      <c r="E918" s="88" t="s">
        <v>2158</v>
      </c>
      <c r="F918" s="119">
        <v>2</v>
      </c>
      <c r="G918" s="88" t="s">
        <v>2158</v>
      </c>
      <c r="H918" s="124" t="s">
        <v>1096</v>
      </c>
      <c r="I918" s="88" t="s">
        <v>2159</v>
      </c>
      <c r="J918" s="124" t="s">
        <v>1096</v>
      </c>
      <c r="K918" s="88" t="s">
        <v>2160</v>
      </c>
      <c r="L918" s="124" t="s">
        <v>1096</v>
      </c>
      <c r="M918" s="88" t="s">
        <v>2161</v>
      </c>
      <c r="N918" s="124" t="s">
        <v>1096</v>
      </c>
    </row>
    <row r="919" spans="1:14" ht="18" x14ac:dyDescent="0.25">
      <c r="A919" s="91" t="s">
        <v>2162</v>
      </c>
      <c r="B919" s="107" t="s">
        <v>2163</v>
      </c>
      <c r="C919" s="91" t="s">
        <v>1263</v>
      </c>
      <c r="D919" s="132">
        <v>0.03</v>
      </c>
      <c r="E919" s="91" t="s">
        <v>2164</v>
      </c>
      <c r="F919" s="123" t="s">
        <v>1096</v>
      </c>
      <c r="G919" s="91" t="s">
        <v>2164</v>
      </c>
      <c r="H919" s="123" t="s">
        <v>1096</v>
      </c>
      <c r="I919" s="91" t="s">
        <v>2165</v>
      </c>
      <c r="J919" s="123" t="s">
        <v>1096</v>
      </c>
      <c r="K919" s="91" t="s">
        <v>2166</v>
      </c>
      <c r="L919" s="123" t="s">
        <v>1096</v>
      </c>
      <c r="M919" s="91" t="s">
        <v>2167</v>
      </c>
      <c r="N919" s="123" t="s">
        <v>1096</v>
      </c>
    </row>
    <row r="920" spans="1:14" x14ac:dyDescent="0.25">
      <c r="A920" s="88" t="s">
        <v>2168</v>
      </c>
      <c r="B920" s="105" t="s">
        <v>2169</v>
      </c>
      <c r="C920" s="88" t="s">
        <v>2170</v>
      </c>
      <c r="D920" s="149">
        <v>4.0000000000000001E-3</v>
      </c>
      <c r="E920" s="88" t="s">
        <v>2171</v>
      </c>
      <c r="F920" s="124" t="s">
        <v>1096</v>
      </c>
      <c r="G920" s="88" t="s">
        <v>2171</v>
      </c>
      <c r="H920" s="124" t="s">
        <v>1096</v>
      </c>
      <c r="I920" s="88" t="s">
        <v>2172</v>
      </c>
      <c r="J920" s="124" t="s">
        <v>1096</v>
      </c>
      <c r="K920" s="88" t="s">
        <v>2173</v>
      </c>
      <c r="L920" s="124" t="s">
        <v>1096</v>
      </c>
      <c r="M920" s="88" t="s">
        <v>2174</v>
      </c>
      <c r="N920" s="124" t="s">
        <v>1096</v>
      </c>
    </row>
    <row r="921" spans="1:14" x14ac:dyDescent="0.25">
      <c r="A921" s="91" t="s">
        <v>2175</v>
      </c>
      <c r="B921" s="107" t="s">
        <v>2176</v>
      </c>
      <c r="C921" s="91" t="s">
        <v>2177</v>
      </c>
      <c r="D921" s="132">
        <v>0.02</v>
      </c>
      <c r="E921" s="91" t="s">
        <v>2178</v>
      </c>
      <c r="F921" s="121">
        <v>3</v>
      </c>
      <c r="G921" s="91" t="s">
        <v>2178</v>
      </c>
      <c r="H921" s="123" t="s">
        <v>1096</v>
      </c>
      <c r="I921" s="91" t="s">
        <v>2179</v>
      </c>
      <c r="J921" s="123" t="s">
        <v>1096</v>
      </c>
      <c r="K921" s="91" t="s">
        <v>2180</v>
      </c>
      <c r="L921" s="123" t="s">
        <v>1096</v>
      </c>
      <c r="M921" s="91" t="s">
        <v>2181</v>
      </c>
      <c r="N921" s="123" t="s">
        <v>1096</v>
      </c>
    </row>
    <row r="922" spans="1:14" x14ac:dyDescent="0.25">
      <c r="A922" s="88" t="s">
        <v>2182</v>
      </c>
      <c r="B922" s="105" t="s">
        <v>2183</v>
      </c>
      <c r="C922" s="88" t="s">
        <v>2184</v>
      </c>
      <c r="D922" s="131">
        <v>0.04</v>
      </c>
      <c r="E922" s="88" t="s">
        <v>2185</v>
      </c>
      <c r="F922" s="119">
        <v>11</v>
      </c>
      <c r="G922" s="88" t="s">
        <v>2185</v>
      </c>
      <c r="H922" s="119">
        <v>3</v>
      </c>
      <c r="I922" s="88" t="s">
        <v>2186</v>
      </c>
      <c r="J922" s="119">
        <v>3</v>
      </c>
      <c r="K922" s="88" t="s">
        <v>1946</v>
      </c>
      <c r="L922" s="124" t="s">
        <v>1096</v>
      </c>
      <c r="M922" s="88" t="s">
        <v>2187</v>
      </c>
      <c r="N922" s="124" t="s">
        <v>1096</v>
      </c>
    </row>
    <row r="923" spans="1:14" x14ac:dyDescent="0.25">
      <c r="A923" s="91" t="s">
        <v>2188</v>
      </c>
      <c r="B923" s="107" t="s">
        <v>2189</v>
      </c>
      <c r="C923" s="111">
        <v>0.3</v>
      </c>
      <c r="D923" s="132">
        <v>0.1</v>
      </c>
      <c r="E923" s="91" t="s">
        <v>2190</v>
      </c>
      <c r="F923" s="121">
        <v>73</v>
      </c>
      <c r="G923" s="91" t="s">
        <v>2190</v>
      </c>
      <c r="H923" s="121">
        <v>20</v>
      </c>
      <c r="I923" s="91" t="s">
        <v>2191</v>
      </c>
      <c r="J923" s="121">
        <v>22</v>
      </c>
      <c r="K923" s="91" t="s">
        <v>2192</v>
      </c>
      <c r="L923" s="121">
        <v>3</v>
      </c>
      <c r="M923" s="91" t="s">
        <v>2193</v>
      </c>
      <c r="N923" s="121">
        <v>3</v>
      </c>
    </row>
    <row r="924" spans="1:14" ht="18" x14ac:dyDescent="0.25">
      <c r="A924" s="88" t="s">
        <v>2194</v>
      </c>
      <c r="B924" s="105" t="s">
        <v>2195</v>
      </c>
      <c r="C924" s="99">
        <v>26</v>
      </c>
      <c r="D924" s="105" t="s">
        <v>2196</v>
      </c>
      <c r="E924" s="88" t="s">
        <v>2197</v>
      </c>
      <c r="F924" s="120">
        <v>9910</v>
      </c>
      <c r="G924" s="88" t="s">
        <v>2198</v>
      </c>
      <c r="H924" s="120">
        <v>4920</v>
      </c>
      <c r="I924" s="88" t="s">
        <v>2199</v>
      </c>
      <c r="J924" s="120">
        <v>9320</v>
      </c>
      <c r="K924" s="88" t="s">
        <v>2200</v>
      </c>
      <c r="L924" s="120">
        <v>4460</v>
      </c>
      <c r="M924" s="88" t="s">
        <v>2201</v>
      </c>
      <c r="N924" s="119">
        <v>1360</v>
      </c>
    </row>
    <row r="925" spans="1:14" ht="18" x14ac:dyDescent="0.25">
      <c r="A925" s="107" t="s">
        <v>2202</v>
      </c>
      <c r="B925" s="107" t="s">
        <v>2203</v>
      </c>
      <c r="C925" s="102">
        <v>26</v>
      </c>
      <c r="D925" s="107" t="s">
        <v>2204</v>
      </c>
      <c r="E925" s="91" t="s">
        <v>2205</v>
      </c>
      <c r="F925" s="122">
        <v>9050</v>
      </c>
      <c r="G925" s="91" t="s">
        <v>2206</v>
      </c>
      <c r="H925" s="122">
        <v>4490</v>
      </c>
      <c r="I925" s="91" t="s">
        <v>1437</v>
      </c>
      <c r="J925" s="122">
        <v>8520</v>
      </c>
      <c r="K925" s="91" t="s">
        <v>2207</v>
      </c>
      <c r="L925" s="122">
        <v>4080</v>
      </c>
      <c r="M925" s="91" t="s">
        <v>2208</v>
      </c>
      <c r="N925" s="121">
        <v>1250</v>
      </c>
    </row>
    <row r="926" spans="1:14" ht="18" x14ac:dyDescent="0.25">
      <c r="A926" s="108" t="s">
        <v>2209</v>
      </c>
      <c r="B926" s="108" t="s">
        <v>2210</v>
      </c>
      <c r="C926" s="137">
        <v>26</v>
      </c>
      <c r="D926" s="108" t="s">
        <v>2211</v>
      </c>
      <c r="E926" s="94" t="s">
        <v>2212</v>
      </c>
      <c r="F926" s="138">
        <v>7320</v>
      </c>
      <c r="G926" s="94" t="s">
        <v>2213</v>
      </c>
      <c r="H926" s="138">
        <v>3630</v>
      </c>
      <c r="I926" s="94" t="s">
        <v>902</v>
      </c>
      <c r="J926" s="138">
        <v>6880</v>
      </c>
      <c r="K926" s="94" t="s">
        <v>2121</v>
      </c>
      <c r="L926" s="138">
        <v>3300</v>
      </c>
      <c r="M926" s="94" t="s">
        <v>2214</v>
      </c>
      <c r="N926" s="125">
        <v>1010</v>
      </c>
    </row>
    <row r="927" spans="1:14" x14ac:dyDescent="0.25">
      <c r="A927"/>
      <c r="B927"/>
      <c r="C927"/>
      <c r="D927"/>
      <c r="E927"/>
    </row>
    <row r="928" spans="1:14" x14ac:dyDescent="0.25">
      <c r="A928" s="152"/>
      <c r="B928" s="153" t="s">
        <v>2215</v>
      </c>
      <c r="C928" s="153" t="s">
        <v>2216</v>
      </c>
      <c r="D928" s="39" t="s">
        <v>2217</v>
      </c>
      <c r="E928"/>
    </row>
    <row r="929" spans="1:5" x14ac:dyDescent="0.25">
      <c r="A929" t="s">
        <v>2218</v>
      </c>
      <c r="B929" s="154">
        <v>1</v>
      </c>
      <c r="C929" s="154">
        <v>1</v>
      </c>
      <c r="D929" t="s">
        <v>2219</v>
      </c>
      <c r="E929"/>
    </row>
    <row r="930" spans="1:5" x14ac:dyDescent="0.25">
      <c r="A930" t="s">
        <v>2220</v>
      </c>
      <c r="B930" s="154">
        <v>16.2</v>
      </c>
      <c r="C930" s="154">
        <v>5</v>
      </c>
      <c r="D930" t="s">
        <v>2221</v>
      </c>
      <c r="E930"/>
    </row>
    <row r="931" spans="1:5" x14ac:dyDescent="0.25">
      <c r="A931" t="s">
        <v>483</v>
      </c>
      <c r="B931" s="154">
        <v>5.6</v>
      </c>
      <c r="C931" s="154">
        <v>1.8</v>
      </c>
      <c r="D931" t="s">
        <v>2222</v>
      </c>
      <c r="E931"/>
    </row>
    <row r="932" spans="1:5" x14ac:dyDescent="0.25">
      <c r="A932" t="s">
        <v>2223</v>
      </c>
      <c r="B932" s="154">
        <v>-2.4</v>
      </c>
      <c r="C932" s="154">
        <v>-8.1999999999999993</v>
      </c>
      <c r="D932" t="s">
        <v>2224</v>
      </c>
      <c r="E932"/>
    </row>
    <row r="933" spans="1:5" x14ac:dyDescent="0.25">
      <c r="A933" t="s">
        <v>2225</v>
      </c>
      <c r="B933" s="154">
        <v>0</v>
      </c>
      <c r="C933" s="154">
        <v>0</v>
      </c>
      <c r="D933" t="s">
        <v>2226</v>
      </c>
      <c r="E933"/>
    </row>
    <row r="934" spans="1:5" x14ac:dyDescent="0.25">
      <c r="A934" t="s">
        <v>2227</v>
      </c>
      <c r="B934" s="154">
        <v>0</v>
      </c>
      <c r="C934" s="154">
        <v>0</v>
      </c>
      <c r="D934" t="s">
        <v>2226</v>
      </c>
      <c r="E934"/>
    </row>
    <row r="935" spans="1:5" x14ac:dyDescent="0.25">
      <c r="A935" t="s">
        <v>2228</v>
      </c>
      <c r="B935" s="154">
        <v>0</v>
      </c>
      <c r="C935" s="154">
        <v>0</v>
      </c>
      <c r="D935" t="s">
        <v>2229</v>
      </c>
      <c r="E935"/>
    </row>
    <row r="936" spans="1:5" x14ac:dyDescent="0.25">
      <c r="A936" t="s">
        <v>2230</v>
      </c>
      <c r="B936" s="154">
        <v>1200</v>
      </c>
      <c r="C936" s="154">
        <v>345</v>
      </c>
      <c r="D936" t="s">
        <v>2231</v>
      </c>
      <c r="E936"/>
    </row>
    <row r="937" spans="1:5" x14ac:dyDescent="0.25">
      <c r="A937" t="s">
        <v>2232</v>
      </c>
      <c r="B937" s="154">
        <v>-160</v>
      </c>
      <c r="C937" s="154">
        <v>-46</v>
      </c>
      <c r="D937" t="s">
        <v>2233</v>
      </c>
      <c r="E937"/>
    </row>
    <row r="938" spans="1:5" x14ac:dyDescent="0.25">
      <c r="A938" t="s">
        <v>2234</v>
      </c>
      <c r="B938" s="154">
        <v>84</v>
      </c>
      <c r="C938" s="154">
        <v>28</v>
      </c>
      <c r="D938" t="s">
        <v>2235</v>
      </c>
      <c r="E938"/>
    </row>
    <row r="939" spans="1:5" x14ac:dyDescent="0.25">
      <c r="A939" t="s">
        <v>2236</v>
      </c>
      <c r="B939" s="154">
        <v>264</v>
      </c>
      <c r="C939" s="154">
        <v>265</v>
      </c>
      <c r="D939" t="s">
        <v>2237</v>
      </c>
      <c r="E939"/>
    </row>
    <row r="940" spans="1:5" x14ac:dyDescent="0.25">
      <c r="A940" t="s">
        <v>2238</v>
      </c>
      <c r="B940" s="154">
        <v>1</v>
      </c>
      <c r="C940" s="154">
        <v>1</v>
      </c>
      <c r="D940" t="s">
        <v>2239</v>
      </c>
      <c r="E940"/>
    </row>
    <row r="941" spans="1:5" x14ac:dyDescent="0.25">
      <c r="A941"/>
      <c r="B941"/>
      <c r="C941"/>
      <c r="D941" t="s">
        <v>2240</v>
      </c>
      <c r="E941"/>
    </row>
    <row r="942" spans="1:5" x14ac:dyDescent="0.2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9" t="s">
        <v>11</v>
      </c>
      <c r="B1" s="459"/>
      <c r="C1" s="459"/>
      <c r="D1" s="459"/>
      <c r="E1" s="459"/>
    </row>
    <row r="2" spans="1:5" x14ac:dyDescent="0.25">
      <c r="A2" s="460" t="s">
        <v>152</v>
      </c>
      <c r="B2" s="460"/>
      <c r="C2" s="460"/>
      <c r="D2" s="460"/>
      <c r="E2" s="460"/>
    </row>
    <row r="19" spans="1:5" x14ac:dyDescent="0.25">
      <c r="A19" t="s">
        <v>153</v>
      </c>
    </row>
    <row r="20" spans="1:5" x14ac:dyDescent="0.25">
      <c r="A20">
        <v>155400</v>
      </c>
      <c r="B20" t="s">
        <v>154</v>
      </c>
    </row>
    <row r="21" spans="1:5" x14ac:dyDescent="0.25">
      <c r="A21" s="460" t="s">
        <v>155</v>
      </c>
      <c r="B21" s="460"/>
      <c r="C21" s="460"/>
      <c r="D21" s="460"/>
      <c r="E21" s="460"/>
    </row>
    <row r="38" spans="1:5" x14ac:dyDescent="0.25">
      <c r="A38" t="s">
        <v>153</v>
      </c>
    </row>
    <row r="39" spans="1:5" x14ac:dyDescent="0.25">
      <c r="A39">
        <v>100800</v>
      </c>
      <c r="B39" t="s">
        <v>154</v>
      </c>
    </row>
    <row r="40" spans="1:5" x14ac:dyDescent="0.25">
      <c r="A40" s="460" t="s">
        <v>156</v>
      </c>
      <c r="B40" s="460"/>
      <c r="C40" s="460"/>
      <c r="D40" s="460"/>
      <c r="E40" s="460"/>
    </row>
    <row r="57" spans="1:5" ht="15.75" thickBot="1" x14ac:dyDescent="0.3">
      <c r="A57" t="s">
        <v>153</v>
      </c>
    </row>
    <row r="58" spans="1:5" ht="15.75" thickBot="1" x14ac:dyDescent="0.3">
      <c r="A58" s="4">
        <v>194000</v>
      </c>
      <c r="B58" t="s">
        <v>157</v>
      </c>
    </row>
    <row r="60" spans="1:5" x14ac:dyDescent="0.25">
      <c r="A60" s="459" t="s">
        <v>158</v>
      </c>
      <c r="B60" s="459"/>
      <c r="C60" s="459"/>
      <c r="D60" s="459"/>
      <c r="E60" s="459"/>
    </row>
    <row r="85" spans="1:37" s="5"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361</v>
      </c>
      <c r="B88" s="7">
        <f>(B86-B85)/B85</f>
        <v>1.0254083484573502</v>
      </c>
    </row>
    <row r="89" spans="1:37" x14ac:dyDescent="0.25">
      <c r="A89" s="459" t="s">
        <v>159</v>
      </c>
      <c r="B89" s="459"/>
      <c r="C89" s="459"/>
      <c r="D89" s="459"/>
      <c r="E89" s="459"/>
    </row>
    <row r="90" spans="1:37" x14ac:dyDescent="0.25">
      <c r="A90">
        <v>6.6290250000000004</v>
      </c>
      <c r="B90" t="s">
        <v>364</v>
      </c>
      <c r="E90" t="s">
        <v>369</v>
      </c>
    </row>
    <row r="91" spans="1:37" x14ac:dyDescent="0.25">
      <c r="A91">
        <f>1/A90</f>
        <v>0.15085174667466181</v>
      </c>
      <c r="B91" t="s">
        <v>365</v>
      </c>
      <c r="E91" t="s">
        <v>164</v>
      </c>
    </row>
    <row r="92" spans="1:37" x14ac:dyDescent="0.25">
      <c r="A92" s="8">
        <v>0.5</v>
      </c>
      <c r="B92" t="s">
        <v>366</v>
      </c>
      <c r="E92" t="s">
        <v>370</v>
      </c>
    </row>
    <row r="93" spans="1:37" x14ac:dyDescent="0.25">
      <c r="A93">
        <f>A92*A91</f>
        <v>7.5425873337330904E-2</v>
      </c>
      <c r="B93" t="s">
        <v>367</v>
      </c>
      <c r="E93" t="s">
        <v>164</v>
      </c>
    </row>
    <row r="94" spans="1:37" x14ac:dyDescent="0.25">
      <c r="A94">
        <f>1/A93</f>
        <v>13.258050000000001</v>
      </c>
      <c r="B94" t="s">
        <v>368</v>
      </c>
      <c r="E94" t="s">
        <v>164</v>
      </c>
      <c r="J94" s="8"/>
    </row>
    <row r="95" spans="1:37" ht="15.75" thickBot="1" x14ac:dyDescent="0.3">
      <c r="A95">
        <v>8.0274920000000005</v>
      </c>
      <c r="B95" t="s">
        <v>362</v>
      </c>
      <c r="E95" t="s">
        <v>371</v>
      </c>
      <c r="J95" s="8"/>
    </row>
    <row r="96" spans="1:37" ht="15.75" thickBot="1" x14ac:dyDescent="0.3">
      <c r="A96" s="9">
        <f>(A94-A95)/A95</f>
        <v>0.65158059329115492</v>
      </c>
      <c r="B96" t="s">
        <v>363</v>
      </c>
      <c r="C96" s="10"/>
      <c r="E96" t="s">
        <v>164</v>
      </c>
    </row>
    <row r="98" spans="1:5" x14ac:dyDescent="0.25">
      <c r="A98" s="459" t="s">
        <v>160</v>
      </c>
      <c r="B98" s="459"/>
      <c r="C98" s="459"/>
      <c r="D98" s="459"/>
      <c r="E98" s="459"/>
    </row>
    <row r="99" spans="1:5" x14ac:dyDescent="0.25">
      <c r="A99" s="10">
        <v>0.3</v>
      </c>
      <c r="B99" s="8" t="s">
        <v>373</v>
      </c>
    </row>
    <row r="100" spans="1:5" x14ac:dyDescent="0.25">
      <c r="A100">
        <v>63.5</v>
      </c>
      <c r="B100" t="s">
        <v>374</v>
      </c>
    </row>
    <row r="101" spans="1:5" x14ac:dyDescent="0.25">
      <c r="A101">
        <f>1/A100</f>
        <v>1.5748031496062992E-2</v>
      </c>
      <c r="B101" t="s">
        <v>372</v>
      </c>
    </row>
    <row r="102" spans="1:5" x14ac:dyDescent="0.25">
      <c r="A102" s="11">
        <f>A101*(1-A99)</f>
        <v>1.1023622047244094E-2</v>
      </c>
      <c r="B102" t="s">
        <v>375</v>
      </c>
    </row>
    <row r="103" spans="1:5" x14ac:dyDescent="0.25">
      <c r="A103" s="11">
        <f>1/A102</f>
        <v>90.714285714285722</v>
      </c>
      <c r="B103" t="s">
        <v>379</v>
      </c>
    </row>
    <row r="104" spans="1:5" x14ac:dyDescent="0.25">
      <c r="A104" s="10">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9">
        <f>(A106-A103)/A103</f>
        <v>0.53846153846153832</v>
      </c>
      <c r="B107" t="s">
        <v>380</v>
      </c>
    </row>
    <row r="108" spans="1:5" x14ac:dyDescent="0.25">
      <c r="A108" s="12"/>
    </row>
    <row r="109" spans="1:5" x14ac:dyDescent="0.25">
      <c r="A109" s="459" t="s">
        <v>162</v>
      </c>
      <c r="B109" s="459"/>
      <c r="C109" s="459"/>
      <c r="D109" s="459"/>
      <c r="E109" s="459"/>
    </row>
    <row r="110" spans="1:5" ht="15.75" thickBot="1" x14ac:dyDescent="0.3"/>
    <row r="111" spans="1:5" ht="15.75" thickBot="1" x14ac:dyDescent="0.3">
      <c r="A111" s="9">
        <f>A122</f>
        <v>0.20481927710843381</v>
      </c>
      <c r="B111" t="s">
        <v>382</v>
      </c>
    </row>
    <row r="113" spans="1:12" x14ac:dyDescent="0.25">
      <c r="A113" s="459" t="s">
        <v>161</v>
      </c>
      <c r="B113" s="459"/>
      <c r="C113" s="459"/>
      <c r="D113" s="459"/>
      <c r="E113" s="459"/>
    </row>
    <row r="114" spans="1:12" x14ac:dyDescent="0.25">
      <c r="A114" s="10">
        <v>0.2</v>
      </c>
      <c r="B114" s="8" t="s">
        <v>373</v>
      </c>
    </row>
    <row r="115" spans="1:12" x14ac:dyDescent="0.25">
      <c r="A115">
        <v>1.95</v>
      </c>
      <c r="B115" t="s">
        <v>381</v>
      </c>
    </row>
    <row r="116" spans="1:12" x14ac:dyDescent="0.25">
      <c r="A116">
        <f>1/A115</f>
        <v>0.51282051282051289</v>
      </c>
      <c r="B116" t="s">
        <v>372</v>
      </c>
    </row>
    <row r="117" spans="1:12" x14ac:dyDescent="0.25">
      <c r="A117" s="11">
        <f>A116*(1-A114)</f>
        <v>0.41025641025641035</v>
      </c>
      <c r="B117" t="s">
        <v>375</v>
      </c>
    </row>
    <row r="118" spans="1:12" x14ac:dyDescent="0.25">
      <c r="A118" s="11">
        <f>1/A117</f>
        <v>2.4374999999999996</v>
      </c>
      <c r="B118" t="s">
        <v>379</v>
      </c>
    </row>
    <row r="119" spans="1:12" x14ac:dyDescent="0.25">
      <c r="A119" s="10">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9">
        <f>(A121-A118)/A118</f>
        <v>0.20481927710843381</v>
      </c>
      <c r="B122" t="s">
        <v>380</v>
      </c>
    </row>
    <row r="124" spans="1:12" x14ac:dyDescent="0.25">
      <c r="A124" s="459" t="s">
        <v>383</v>
      </c>
      <c r="B124" s="459"/>
      <c r="C124" s="459"/>
      <c r="D124" s="459"/>
      <c r="E124" s="459"/>
      <c r="J124" s="13"/>
    </row>
    <row r="125" spans="1:12" x14ac:dyDescent="0.25">
      <c r="A125" s="14">
        <v>4.4824543659231753E-4</v>
      </c>
      <c r="B125" t="s">
        <v>385</v>
      </c>
      <c r="K125" s="8"/>
      <c r="L125" s="8"/>
    </row>
    <row r="126" spans="1:12" x14ac:dyDescent="0.25">
      <c r="A126">
        <v>1.27</v>
      </c>
      <c r="B126" t="s">
        <v>389</v>
      </c>
      <c r="F126" s="15"/>
      <c r="J126" s="1"/>
      <c r="K126" s="14"/>
      <c r="L126" s="14"/>
    </row>
    <row r="127" spans="1:12" x14ac:dyDescent="0.25">
      <c r="A127">
        <f>(1/CONVERT(A125/A126,"mi","km")*0.00105505585)</f>
        <v>1.857438352962903</v>
      </c>
      <c r="B127" t="s">
        <v>386</v>
      </c>
      <c r="K127" s="14"/>
      <c r="L127" s="14"/>
    </row>
    <row r="128" spans="1:12" x14ac:dyDescent="0.25">
      <c r="A128">
        <f>1/A127</f>
        <v>0.53837587578874124</v>
      </c>
      <c r="B128" t="s">
        <v>387</v>
      </c>
      <c r="F128" s="15"/>
      <c r="K128" s="10"/>
      <c r="L128" s="8"/>
    </row>
    <row r="129" spans="1:12" x14ac:dyDescent="0.25">
      <c r="A129">
        <v>1.07</v>
      </c>
      <c r="B129" t="s">
        <v>384</v>
      </c>
      <c r="F129" s="15"/>
      <c r="K129" s="10"/>
      <c r="L129" s="8"/>
    </row>
    <row r="130" spans="1:12" ht="15.75" thickBot="1" x14ac:dyDescent="0.3">
      <c r="A130">
        <f>1/A129</f>
        <v>0.93457943925233644</v>
      </c>
      <c r="B130" t="s">
        <v>388</v>
      </c>
      <c r="F130" s="15"/>
      <c r="K130" s="8"/>
      <c r="L130" s="8"/>
    </row>
    <row r="131" spans="1:12" ht="15.75" thickBot="1" x14ac:dyDescent="0.3">
      <c r="A131" s="9">
        <f>(A130-A128)/A128</f>
        <v>0.73592369435785332</v>
      </c>
      <c r="B131" t="s">
        <v>380</v>
      </c>
      <c r="F131" s="15"/>
    </row>
    <row r="133" spans="1:12" x14ac:dyDescent="0.25">
      <c r="A133" s="13"/>
      <c r="B133" s="8"/>
      <c r="C133" s="8"/>
    </row>
    <row r="134" spans="1:12" x14ac:dyDescent="0.25">
      <c r="A134" s="459" t="s">
        <v>100</v>
      </c>
      <c r="B134" s="459"/>
      <c r="C134" s="459"/>
      <c r="D134" s="459"/>
      <c r="E134" s="459"/>
    </row>
    <row r="135" spans="1:12" x14ac:dyDescent="0.25">
      <c r="A135" s="16" t="s">
        <v>400</v>
      </c>
      <c r="B135" s="17"/>
      <c r="C135" s="17"/>
      <c r="D135" s="17"/>
      <c r="E135" s="17"/>
      <c r="F135" s="17"/>
      <c r="G135" s="17"/>
    </row>
    <row r="136" spans="1:12" ht="15.75" x14ac:dyDescent="0.3">
      <c r="A136" s="18"/>
      <c r="B136" s="456" t="s">
        <v>401</v>
      </c>
      <c r="C136" s="457"/>
      <c r="D136" s="457"/>
      <c r="E136" s="458"/>
      <c r="F136" s="17"/>
      <c r="G136" s="17"/>
    </row>
    <row r="137" spans="1:12" ht="15.75" x14ac:dyDescent="0.3">
      <c r="A137" s="19"/>
      <c r="B137" s="456" t="s">
        <v>402</v>
      </c>
      <c r="C137" s="458"/>
      <c r="D137" s="456" t="s">
        <v>403</v>
      </c>
      <c r="E137" s="458"/>
      <c r="F137" s="17"/>
      <c r="G137" s="17"/>
    </row>
    <row r="138" spans="1:12" ht="15.75" x14ac:dyDescent="0.3">
      <c r="A138" s="20" t="s">
        <v>404</v>
      </c>
      <c r="B138" s="21" t="s">
        <v>405</v>
      </c>
      <c r="C138" s="21" t="s">
        <v>406</v>
      </c>
      <c r="D138" s="21" t="s">
        <v>405</v>
      </c>
      <c r="E138" s="21" t="s">
        <v>406</v>
      </c>
      <c r="F138" s="17"/>
      <c r="G138" s="22" t="s">
        <v>407</v>
      </c>
    </row>
    <row r="139" spans="1:12" x14ac:dyDescent="0.25">
      <c r="A139" s="23" t="s">
        <v>408</v>
      </c>
      <c r="B139" s="24">
        <v>95</v>
      </c>
      <c r="C139" s="25">
        <v>95</v>
      </c>
      <c r="D139" s="24">
        <v>50</v>
      </c>
      <c r="E139" s="25">
        <v>50</v>
      </c>
      <c r="F139" s="22" t="s">
        <v>124</v>
      </c>
      <c r="G139" s="17">
        <f>(C139-E139)/C139</f>
        <v>0.47368421052631576</v>
      </c>
    </row>
    <row r="140" spans="1:12" x14ac:dyDescent="0.25">
      <c r="A140" s="26" t="s">
        <v>409</v>
      </c>
      <c r="B140" s="27">
        <v>100</v>
      </c>
      <c r="C140" s="28">
        <v>100</v>
      </c>
      <c r="D140" s="27">
        <v>70</v>
      </c>
      <c r="E140" s="28">
        <v>70</v>
      </c>
      <c r="F140" s="22" t="s">
        <v>124</v>
      </c>
      <c r="G140" s="17">
        <f t="shared" ref="G140:G156" si="0">(C140-E140)/C140</f>
        <v>0.3</v>
      </c>
    </row>
    <row r="141" spans="1:12" x14ac:dyDescent="0.25">
      <c r="A141" s="26" t="s">
        <v>410</v>
      </c>
      <c r="B141" s="27">
        <v>95</v>
      </c>
      <c r="C141" s="28">
        <v>95</v>
      </c>
      <c r="D141" s="27">
        <v>50</v>
      </c>
      <c r="E141" s="28">
        <v>50</v>
      </c>
      <c r="F141" s="22" t="s">
        <v>124</v>
      </c>
      <c r="G141" s="17">
        <f t="shared" si="0"/>
        <v>0.47368421052631576</v>
      </c>
    </row>
    <row r="142" spans="1:12" x14ac:dyDescent="0.25">
      <c r="A142" s="26" t="s">
        <v>411</v>
      </c>
      <c r="B142" s="27">
        <v>105</v>
      </c>
      <c r="C142" s="28">
        <v>105</v>
      </c>
      <c r="D142" s="27">
        <v>110</v>
      </c>
      <c r="E142" s="28">
        <v>110</v>
      </c>
      <c r="F142" s="29" t="s">
        <v>427</v>
      </c>
      <c r="G142" s="17">
        <f t="shared" si="0"/>
        <v>-4.7619047619047616E-2</v>
      </c>
    </row>
    <row r="143" spans="1:12" x14ac:dyDescent="0.25">
      <c r="A143" s="26" t="s">
        <v>412</v>
      </c>
      <c r="B143" s="27">
        <v>80</v>
      </c>
      <c r="C143" s="28">
        <v>80</v>
      </c>
      <c r="D143" s="27">
        <v>35</v>
      </c>
      <c r="E143" s="28">
        <v>35</v>
      </c>
      <c r="F143" s="22" t="s">
        <v>124</v>
      </c>
      <c r="G143" s="17">
        <f t="shared" si="0"/>
        <v>0.5625</v>
      </c>
    </row>
    <row r="144" spans="1:12" x14ac:dyDescent="0.25">
      <c r="A144" s="26" t="s">
        <v>413</v>
      </c>
      <c r="B144" s="27">
        <v>70</v>
      </c>
      <c r="C144" s="28">
        <v>70</v>
      </c>
      <c r="D144" s="27">
        <v>50</v>
      </c>
      <c r="E144" s="28">
        <v>50</v>
      </c>
      <c r="F144" s="22" t="s">
        <v>124</v>
      </c>
      <c r="G144" s="17">
        <f t="shared" si="0"/>
        <v>0.2857142857142857</v>
      </c>
    </row>
    <row r="145" spans="1:9" x14ac:dyDescent="0.25">
      <c r="A145" s="26" t="s">
        <v>414</v>
      </c>
      <c r="B145" s="27">
        <v>90</v>
      </c>
      <c r="C145" s="28">
        <v>90</v>
      </c>
      <c r="D145" s="27">
        <v>80</v>
      </c>
      <c r="E145" s="28">
        <v>80</v>
      </c>
      <c r="F145" s="22" t="s">
        <v>415</v>
      </c>
      <c r="G145" s="17">
        <f t="shared" si="0"/>
        <v>0.1111111111111111</v>
      </c>
    </row>
    <row r="146" spans="1:9" x14ac:dyDescent="0.25">
      <c r="A146" s="26" t="s">
        <v>416</v>
      </c>
      <c r="B146" s="27">
        <v>100</v>
      </c>
      <c r="C146" s="28">
        <v>100</v>
      </c>
      <c r="D146" s="27">
        <v>90</v>
      </c>
      <c r="E146" s="28">
        <v>90</v>
      </c>
      <c r="F146" s="22" t="s">
        <v>124</v>
      </c>
      <c r="G146" s="17">
        <f t="shared" si="0"/>
        <v>0.1</v>
      </c>
    </row>
    <row r="147" spans="1:9" x14ac:dyDescent="0.25">
      <c r="A147" s="26" t="s">
        <v>417</v>
      </c>
      <c r="B147" s="27">
        <v>80</v>
      </c>
      <c r="C147" s="28">
        <v>80</v>
      </c>
      <c r="D147" s="27">
        <v>40</v>
      </c>
      <c r="E147" s="28">
        <v>40</v>
      </c>
      <c r="F147" s="22" t="s">
        <v>124</v>
      </c>
      <c r="G147" s="17">
        <f t="shared" si="0"/>
        <v>0.5</v>
      </c>
    </row>
    <row r="148" spans="1:9" x14ac:dyDescent="0.25">
      <c r="A148" s="26" t="s">
        <v>418</v>
      </c>
      <c r="B148" s="27">
        <v>80</v>
      </c>
      <c r="C148" s="28">
        <v>80</v>
      </c>
      <c r="D148" s="27">
        <v>50</v>
      </c>
      <c r="E148" s="28">
        <v>50</v>
      </c>
      <c r="F148" s="22" t="s">
        <v>124</v>
      </c>
      <c r="G148" s="17">
        <f t="shared" si="0"/>
        <v>0.375</v>
      </c>
    </row>
    <row r="149" spans="1:9" x14ac:dyDescent="0.25">
      <c r="A149" s="26" t="s">
        <v>419</v>
      </c>
      <c r="B149" s="27">
        <v>90</v>
      </c>
      <c r="C149" s="28">
        <v>90</v>
      </c>
      <c r="D149" s="27">
        <v>80</v>
      </c>
      <c r="E149" s="28">
        <v>80</v>
      </c>
      <c r="F149" s="22" t="s">
        <v>415</v>
      </c>
      <c r="G149" s="17">
        <f t="shared" si="0"/>
        <v>0.1111111111111111</v>
      </c>
    </row>
    <row r="150" spans="1:9" x14ac:dyDescent="0.25">
      <c r="A150" s="26" t="s">
        <v>420</v>
      </c>
      <c r="B150" s="27">
        <v>95</v>
      </c>
      <c r="C150" s="28">
        <v>95</v>
      </c>
      <c r="D150" s="27">
        <v>90</v>
      </c>
      <c r="E150" s="28">
        <v>90</v>
      </c>
      <c r="F150" s="29" t="s">
        <v>427</v>
      </c>
      <c r="G150" s="17">
        <f t="shared" si="0"/>
        <v>5.2631578947368418E-2</v>
      </c>
    </row>
    <row r="151" spans="1:9" x14ac:dyDescent="0.25">
      <c r="A151" s="26" t="s">
        <v>421</v>
      </c>
      <c r="B151" s="27">
        <v>95</v>
      </c>
      <c r="C151" s="28">
        <v>95</v>
      </c>
      <c r="D151" s="27">
        <v>90</v>
      </c>
      <c r="E151" s="28">
        <v>90</v>
      </c>
      <c r="F151" s="29" t="s">
        <v>427</v>
      </c>
      <c r="G151" s="17">
        <f t="shared" si="0"/>
        <v>5.2631578947368418E-2</v>
      </c>
    </row>
    <row r="152" spans="1:9" x14ac:dyDescent="0.25">
      <c r="A152" s="26" t="s">
        <v>422</v>
      </c>
      <c r="B152" s="27">
        <v>80</v>
      </c>
      <c r="C152" s="28">
        <v>50</v>
      </c>
      <c r="D152" s="27">
        <v>30</v>
      </c>
      <c r="E152" s="28">
        <v>30</v>
      </c>
      <c r="F152" s="22" t="s">
        <v>123</v>
      </c>
      <c r="G152" s="17">
        <f>(C152-E152)/C152</f>
        <v>0.4</v>
      </c>
    </row>
    <row r="153" spans="1:9" x14ac:dyDescent="0.25">
      <c r="A153" s="26" t="s">
        <v>423</v>
      </c>
      <c r="B153" s="27">
        <v>90</v>
      </c>
      <c r="C153" s="28">
        <v>90</v>
      </c>
      <c r="D153" s="27">
        <v>70</v>
      </c>
      <c r="E153" s="28">
        <v>70</v>
      </c>
      <c r="F153" s="22" t="s">
        <v>120</v>
      </c>
      <c r="G153" s="17">
        <f t="shared" si="0"/>
        <v>0.22222222222222221</v>
      </c>
    </row>
    <row r="154" spans="1:9" x14ac:dyDescent="0.25">
      <c r="A154" s="26" t="s">
        <v>424</v>
      </c>
      <c r="B154" s="27">
        <v>95</v>
      </c>
      <c r="C154" s="28">
        <v>90</v>
      </c>
      <c r="D154" s="27">
        <v>80</v>
      </c>
      <c r="E154" s="28">
        <v>80</v>
      </c>
      <c r="F154" s="29" t="s">
        <v>427</v>
      </c>
      <c r="G154" s="17">
        <f t="shared" si="0"/>
        <v>0.1111111111111111</v>
      </c>
      <c r="I154" s="30"/>
    </row>
    <row r="155" spans="1:9" x14ac:dyDescent="0.25">
      <c r="A155" s="26" t="s">
        <v>425</v>
      </c>
      <c r="B155" s="27">
        <v>80</v>
      </c>
      <c r="C155" s="28">
        <v>65</v>
      </c>
      <c r="D155" s="27">
        <v>60</v>
      </c>
      <c r="E155" s="28">
        <v>30</v>
      </c>
      <c r="F155" s="22" t="s">
        <v>121</v>
      </c>
      <c r="G155" s="17">
        <f t="shared" si="0"/>
        <v>0.53846153846153844</v>
      </c>
    </row>
    <row r="156" spans="1:9" x14ac:dyDescent="0.25">
      <c r="A156" s="31" t="s">
        <v>426</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415</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59" t="s">
        <v>165</v>
      </c>
      <c r="B165" s="459"/>
      <c r="C165" s="459"/>
      <c r="D165" s="459"/>
      <c r="E165" s="45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59" t="s">
        <v>390</v>
      </c>
      <c r="B169" s="459"/>
    </row>
    <row r="170" spans="1:7" x14ac:dyDescent="0.25">
      <c r="A170" t="s">
        <v>391</v>
      </c>
      <c r="B170" s="36">
        <v>972.7</v>
      </c>
    </row>
    <row r="171" spans="1:7" ht="15.75" thickBot="1" x14ac:dyDescent="0.3">
      <c r="A171" t="s">
        <v>392</v>
      </c>
      <c r="B171" s="37">
        <f>400.9+53.5+276.5+255.7+63.5+462.5+B170+975.4+227.6+436.5</f>
        <v>4124.8</v>
      </c>
    </row>
    <row r="172" spans="1:7" ht="15.75" thickBot="1" x14ac:dyDescent="0.3">
      <c r="A172" t="s">
        <v>393</v>
      </c>
      <c r="B172" s="34">
        <f>B170/B171</f>
        <v>0.23581749418153608</v>
      </c>
    </row>
    <row r="173" spans="1:7" x14ac:dyDescent="0.25">
      <c r="B173" s="35"/>
    </row>
    <row r="174" spans="1:7" x14ac:dyDescent="0.25">
      <c r="A174" s="459" t="s">
        <v>172</v>
      </c>
      <c r="B174" s="459"/>
      <c r="C174" s="459"/>
      <c r="D174" s="459"/>
      <c r="E174" s="459"/>
    </row>
    <row r="175" spans="1:7" ht="15.75" thickBot="1" x14ac:dyDescent="0.3">
      <c r="A175" t="s">
        <v>399</v>
      </c>
      <c r="B175" s="35">
        <v>0.1246</v>
      </c>
    </row>
    <row r="176" spans="1:7" ht="15.75" thickBot="1" x14ac:dyDescent="0.3">
      <c r="A176" t="s">
        <v>395</v>
      </c>
      <c r="B176" s="34">
        <f>1-B175</f>
        <v>0.87539999999999996</v>
      </c>
    </row>
    <row r="178" spans="1:5" x14ac:dyDescent="0.25">
      <c r="A178" s="459" t="s">
        <v>168</v>
      </c>
      <c r="B178" s="459"/>
      <c r="C178" s="459"/>
      <c r="D178" s="459"/>
      <c r="E178" s="459"/>
    </row>
    <row r="179" spans="1:5" x14ac:dyDescent="0.25">
      <c r="A179" t="s">
        <v>397</v>
      </c>
      <c r="B179">
        <v>197000</v>
      </c>
    </row>
    <row r="180" spans="1:5" ht="15.75" thickBot="1" x14ac:dyDescent="0.3">
      <c r="A180" t="s">
        <v>398</v>
      </c>
      <c r="B180">
        <v>175000</v>
      </c>
    </row>
    <row r="181" spans="1:5" ht="15.75" thickBot="1" x14ac:dyDescent="0.3">
      <c r="A181" t="s">
        <v>169</v>
      </c>
      <c r="B181" s="9">
        <f>B179/B180</f>
        <v>1.1257142857142857</v>
      </c>
    </row>
    <row r="183" spans="1:5" x14ac:dyDescent="0.25">
      <c r="A183" s="459" t="s">
        <v>170</v>
      </c>
      <c r="B183" s="459"/>
      <c r="C183" s="459"/>
      <c r="D183" s="459"/>
      <c r="E183" s="459"/>
    </row>
    <row r="184" spans="1:5" x14ac:dyDescent="0.25">
      <c r="A184" t="s">
        <v>2249</v>
      </c>
      <c r="B184" s="155">
        <v>1.2E-2</v>
      </c>
    </row>
    <row r="185" spans="1:5" x14ac:dyDescent="0.25">
      <c r="A185" t="s">
        <v>2250</v>
      </c>
      <c r="B185" s="155">
        <v>2.4E-2</v>
      </c>
    </row>
    <row r="186" spans="1:5" x14ac:dyDescent="0.25">
      <c r="A186" t="s">
        <v>2251</v>
      </c>
      <c r="B186">
        <f>2050-2018+1</f>
        <v>33</v>
      </c>
    </row>
    <row r="187" spans="1:5" x14ac:dyDescent="0.25">
      <c r="A187" t="s">
        <v>2252</v>
      </c>
      <c r="B187" s="8">
        <f>(1-B184)^B186</f>
        <v>0.67139665221009714</v>
      </c>
    </row>
    <row r="188" spans="1:5" ht="15.75" thickBot="1" x14ac:dyDescent="0.3">
      <c r="A188" t="s">
        <v>2253</v>
      </c>
      <c r="B188" s="8">
        <f>(1-B185)^B186</f>
        <v>0.44858421050781644</v>
      </c>
    </row>
    <row r="189" spans="1:5" ht="15.75" thickBot="1" x14ac:dyDescent="0.3">
      <c r="A189" t="s">
        <v>2254</v>
      </c>
      <c r="B189" s="9">
        <f>(B187-B188)/B187</f>
        <v>0.33186409400289502</v>
      </c>
    </row>
    <row r="191" spans="1:5" x14ac:dyDescent="0.25">
      <c r="A191" s="459" t="s">
        <v>182</v>
      </c>
      <c r="B191" s="459"/>
      <c r="C191" s="459"/>
      <c r="D191" s="459"/>
      <c r="E191" s="45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5" t="s">
        <v>2973</v>
      </c>
    </row>
    <row r="201" spans="1:9" x14ac:dyDescent="0.25">
      <c r="A201" s="186" t="s">
        <v>2994</v>
      </c>
      <c r="B201" s="455" t="s">
        <v>2977</v>
      </c>
      <c r="C201" s="455"/>
      <c r="D201" s="455"/>
      <c r="E201" s="455"/>
      <c r="F201" s="455"/>
      <c r="G201" s="455"/>
      <c r="H201" s="455"/>
      <c r="I201" s="455"/>
    </row>
    <row r="202" spans="1:9" x14ac:dyDescent="0.25">
      <c r="A202" s="39" t="s">
        <v>2978</v>
      </c>
      <c r="B202" s="39" t="s">
        <v>2979</v>
      </c>
      <c r="C202" s="39" t="s">
        <v>2980</v>
      </c>
      <c r="D202" s="39" t="s">
        <v>2981</v>
      </c>
      <c r="E202" s="39" t="s">
        <v>2342</v>
      </c>
      <c r="F202" s="39" t="s">
        <v>86</v>
      </c>
      <c r="G202" s="39" t="s">
        <v>2982</v>
      </c>
      <c r="H202" s="39" t="s">
        <v>2983</v>
      </c>
      <c r="I202" s="39" t="s">
        <v>2984</v>
      </c>
    </row>
    <row r="203" spans="1:9" x14ac:dyDescent="0.25">
      <c r="A203" s="39" t="s">
        <v>2985</v>
      </c>
      <c r="B203">
        <v>0</v>
      </c>
      <c r="C203">
        <v>6</v>
      </c>
      <c r="D203">
        <v>9</v>
      </c>
      <c r="E203">
        <v>25</v>
      </c>
      <c r="F203">
        <v>21</v>
      </c>
      <c r="G203">
        <v>215</v>
      </c>
      <c r="H203">
        <v>81</v>
      </c>
      <c r="I203">
        <v>134</v>
      </c>
    </row>
    <row r="204" spans="1:9" x14ac:dyDescent="0.25">
      <c r="A204" s="39" t="s">
        <v>2986</v>
      </c>
      <c r="B204">
        <v>4</v>
      </c>
      <c r="C204">
        <v>3</v>
      </c>
      <c r="D204">
        <v>15</v>
      </c>
      <c r="E204">
        <v>40</v>
      </c>
      <c r="F204">
        <v>43</v>
      </c>
      <c r="G204">
        <v>163</v>
      </c>
      <c r="H204">
        <v>56</v>
      </c>
      <c r="I204">
        <v>94</v>
      </c>
    </row>
    <row r="205" spans="1:9" ht="15.75" thickBot="1" x14ac:dyDescent="0.3">
      <c r="A205" s="39" t="s">
        <v>2987</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2988</v>
      </c>
      <c r="B206" s="9">
        <v>-0.33</v>
      </c>
    </row>
    <row r="207" spans="1:9" ht="15.75" thickBot="1" x14ac:dyDescent="0.3">
      <c r="A207" t="s">
        <v>2989</v>
      </c>
      <c r="B207" s="9">
        <f>I205/I203</f>
        <v>-0.29850746268656714</v>
      </c>
    </row>
    <row r="209" spans="1:9" x14ac:dyDescent="0.25">
      <c r="A209" s="186" t="s">
        <v>2995</v>
      </c>
      <c r="B209" s="455" t="s">
        <v>2977</v>
      </c>
      <c r="C209" s="455"/>
      <c r="D209" s="455"/>
      <c r="E209" s="455"/>
      <c r="F209" s="455"/>
      <c r="G209" s="455"/>
      <c r="H209" s="455"/>
      <c r="I209" s="455"/>
    </row>
    <row r="210" spans="1:9" x14ac:dyDescent="0.25">
      <c r="A210" s="39" t="s">
        <v>2978</v>
      </c>
      <c r="B210" s="39" t="s">
        <v>2979</v>
      </c>
      <c r="C210" s="39" t="s">
        <v>2980</v>
      </c>
      <c r="D210" s="39" t="s">
        <v>2981</v>
      </c>
      <c r="E210" s="39" t="s">
        <v>2342</v>
      </c>
      <c r="F210" s="39" t="s">
        <v>86</v>
      </c>
      <c r="G210" s="39" t="s">
        <v>2982</v>
      </c>
      <c r="H210" s="39" t="s">
        <v>2983</v>
      </c>
      <c r="I210" s="39" t="s">
        <v>2984</v>
      </c>
    </row>
    <row r="211" spans="1:9" x14ac:dyDescent="0.25">
      <c r="A211" s="39" t="s">
        <v>2985</v>
      </c>
      <c r="B211">
        <v>0</v>
      </c>
      <c r="C211">
        <v>17</v>
      </c>
      <c r="D211">
        <v>18</v>
      </c>
      <c r="E211">
        <v>22</v>
      </c>
      <c r="F211">
        <v>12</v>
      </c>
      <c r="G211">
        <v>73</v>
      </c>
      <c r="H211">
        <v>21</v>
      </c>
      <c r="I211">
        <v>21</v>
      </c>
    </row>
    <row r="212" spans="1:9" x14ac:dyDescent="0.25">
      <c r="A212" s="39" t="s">
        <v>2986</v>
      </c>
      <c r="B212">
        <v>0</v>
      </c>
      <c r="C212">
        <v>15</v>
      </c>
      <c r="D212">
        <v>22</v>
      </c>
      <c r="E212">
        <v>39</v>
      </c>
      <c r="F212">
        <v>23</v>
      </c>
      <c r="G212">
        <v>51</v>
      </c>
      <c r="H212">
        <v>17</v>
      </c>
      <c r="I212">
        <v>19</v>
      </c>
    </row>
    <row r="213" spans="1:9" ht="15.75" thickBot="1" x14ac:dyDescent="0.3">
      <c r="A213" s="39" t="s">
        <v>2987</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2988</v>
      </c>
      <c r="B214" s="9">
        <f>SUM(G213:H213)/SUM(G211:H211)</f>
        <v>-0.27659574468085107</v>
      </c>
    </row>
    <row r="215" spans="1:9" ht="15.75" thickBot="1" x14ac:dyDescent="0.3">
      <c r="A215" t="s">
        <v>2989</v>
      </c>
      <c r="B215" s="9">
        <f>I213/I211</f>
        <v>-9.5238095238095233E-2</v>
      </c>
    </row>
    <row r="217" spans="1:9" x14ac:dyDescent="0.25">
      <c r="A217" s="186" t="s">
        <v>2996</v>
      </c>
      <c r="B217" s="455" t="s">
        <v>2977</v>
      </c>
      <c r="C217" s="455"/>
      <c r="D217" s="455"/>
      <c r="E217" s="455"/>
    </row>
    <row r="218" spans="1:9" x14ac:dyDescent="0.25">
      <c r="A218" s="39" t="s">
        <v>2978</v>
      </c>
      <c r="B218" s="39" t="s">
        <v>2990</v>
      </c>
      <c r="C218" s="39" t="s">
        <v>2991</v>
      </c>
      <c r="D218" s="39" t="s">
        <v>2992</v>
      </c>
      <c r="E218" s="39" t="s">
        <v>86</v>
      </c>
    </row>
    <row r="219" spans="1:9" x14ac:dyDescent="0.25">
      <c r="A219" s="39" t="s">
        <v>2985</v>
      </c>
      <c r="B219">
        <v>112</v>
      </c>
      <c r="C219">
        <v>16</v>
      </c>
      <c r="D219">
        <v>9</v>
      </c>
      <c r="E219">
        <v>134</v>
      </c>
    </row>
    <row r="220" spans="1:9" x14ac:dyDescent="0.25">
      <c r="A220" s="39" t="s">
        <v>2986</v>
      </c>
      <c r="B220">
        <v>87</v>
      </c>
      <c r="C220">
        <v>17</v>
      </c>
      <c r="D220">
        <v>9</v>
      </c>
      <c r="E220">
        <v>151</v>
      </c>
    </row>
    <row r="221" spans="1:9" ht="15.75" thickBot="1" x14ac:dyDescent="0.3">
      <c r="A221" s="39" t="s">
        <v>2987</v>
      </c>
      <c r="B221">
        <f>B220-B219</f>
        <v>-25</v>
      </c>
      <c r="C221">
        <f t="shared" ref="C221:E221" si="9">C220-C219</f>
        <v>1</v>
      </c>
      <c r="D221">
        <f t="shared" si="9"/>
        <v>0</v>
      </c>
      <c r="E221">
        <f t="shared" si="9"/>
        <v>17</v>
      </c>
    </row>
    <row r="222" spans="1:9" ht="15.75" thickBot="1" x14ac:dyDescent="0.3">
      <c r="A222" t="s">
        <v>2993</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2026-09-08T16:02:46Z</dcterms:modified>
</cp:coreProperties>
</file>