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ESP\"/>
    </mc:Choice>
  </mc:AlternateContent>
  <xr:revisionPtr revIDLastSave="0" documentId="13_ncr:1_{B11930A7-38C8-442A-8669-31678A240E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Summary" sheetId="14" r:id="rId2"/>
    <sheet name="Baseline Calculations" sheetId="15" r:id="rId3"/>
    <sheet name="PEV Sales by Manufacturer" sheetId="16" r:id="rId4"/>
    <sheet name="BESP-passengers" sheetId="3" r:id="rId5"/>
    <sheet name="BESP-freight" sheetId="4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3" i="14"/>
  <c r="B33" i="15"/>
  <c r="C33" i="15"/>
  <c r="B34" i="15"/>
  <c r="C34" i="15"/>
  <c r="B35" i="15"/>
  <c r="C35" i="15"/>
  <c r="B36" i="15"/>
  <c r="C36" i="15"/>
  <c r="D80" i="15" s="1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C32" i="15"/>
  <c r="B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32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4" i="16"/>
  <c r="C24" i="15"/>
  <c r="D77" i="15" s="1"/>
  <c r="B24" i="15"/>
  <c r="C77" i="15" s="1"/>
  <c r="C23" i="15"/>
  <c r="D76" i="15" s="1"/>
  <c r="B23" i="15"/>
  <c r="C76" i="15" s="1"/>
  <c r="C22" i="15"/>
  <c r="D75" i="15" s="1"/>
  <c r="B22" i="15"/>
  <c r="C75" i="15" s="1"/>
  <c r="C21" i="15"/>
  <c r="D74" i="15" s="1"/>
  <c r="B21" i="15"/>
  <c r="C74" i="15" s="1"/>
  <c r="C20" i="15"/>
  <c r="D73" i="15" s="1"/>
  <c r="B20" i="15"/>
  <c r="C73" i="15" s="1"/>
  <c r="C19" i="15"/>
  <c r="D72" i="15" s="1"/>
  <c r="B19" i="15"/>
  <c r="C72" i="15" s="1"/>
  <c r="C18" i="15"/>
  <c r="D71" i="15" s="1"/>
  <c r="B18" i="15"/>
  <c r="C71" i="15" s="1"/>
  <c r="C17" i="15"/>
  <c r="B17" i="15"/>
  <c r="C70" i="15" s="1"/>
  <c r="C16" i="15"/>
  <c r="D69" i="15" s="1"/>
  <c r="B16" i="15"/>
  <c r="C69" i="15" s="1"/>
  <c r="C15" i="15"/>
  <c r="D68" i="15" s="1"/>
  <c r="B15" i="15"/>
  <c r="C68" i="15" s="1"/>
  <c r="C14" i="15"/>
  <c r="B14" i="15"/>
  <c r="C67" i="15" s="1"/>
  <c r="C13" i="15"/>
  <c r="D66" i="15" s="1"/>
  <c r="B13" i="15"/>
  <c r="C66" i="15" s="1"/>
  <c r="C12" i="15"/>
  <c r="D65" i="15" s="1"/>
  <c r="B12" i="15"/>
  <c r="C65" i="15" s="1"/>
  <c r="C11" i="15"/>
  <c r="D64" i="15" s="1"/>
  <c r="B11" i="15"/>
  <c r="C64" i="15" s="1"/>
  <c r="C10" i="15"/>
  <c r="D63" i="15" s="1"/>
  <c r="B10" i="15"/>
  <c r="C63" i="15" s="1"/>
  <c r="C9" i="15"/>
  <c r="D62" i="15" s="1"/>
  <c r="B9" i="15"/>
  <c r="C62" i="15" s="1"/>
  <c r="C8" i="15"/>
  <c r="D61" i="15" s="1"/>
  <c r="B8" i="15"/>
  <c r="C61" i="15" s="1"/>
  <c r="D7" i="15"/>
  <c r="E60" i="15" s="1"/>
  <c r="C7" i="15"/>
  <c r="D60" i="15" s="1"/>
  <c r="B7" i="15"/>
  <c r="C60" i="15" s="1"/>
  <c r="C6" i="15"/>
  <c r="D59" i="15" s="1"/>
  <c r="B6" i="15"/>
  <c r="C59" i="15" s="1"/>
  <c r="C5" i="15"/>
  <c r="D5" i="15" s="1"/>
  <c r="B5" i="15"/>
  <c r="C58" i="15" s="1"/>
  <c r="C4" i="15"/>
  <c r="D57" i="15" s="1"/>
  <c r="B4" i="15"/>
  <c r="C57" i="15" s="1"/>
  <c r="C3" i="15"/>
  <c r="D56" i="15" s="1"/>
  <c r="B3" i="15"/>
  <c r="C56" i="15" s="1"/>
  <c r="B26" i="14"/>
  <c r="E33" i="14" s="1"/>
  <c r="F12" i="14"/>
  <c r="G12" i="14" s="1"/>
  <c r="H12" i="14" s="1"/>
  <c r="I12" i="14" s="1"/>
  <c r="J12" i="14" s="1"/>
  <c r="E12" i="14"/>
  <c r="C80" i="15" l="1"/>
  <c r="C37" i="14" s="1"/>
  <c r="C44" i="14" s="1"/>
  <c r="D3" i="15"/>
  <c r="E56" i="15" s="1"/>
  <c r="D8" i="15"/>
  <c r="D12" i="15"/>
  <c r="E12" i="15" s="1"/>
  <c r="D20" i="15"/>
  <c r="E73" i="15" s="1"/>
  <c r="D22" i="15"/>
  <c r="E22" i="15" s="1"/>
  <c r="E58" i="15"/>
  <c r="E5" i="15"/>
  <c r="F33" i="14"/>
  <c r="G33" i="14"/>
  <c r="D6" i="15"/>
  <c r="E7" i="15"/>
  <c r="D10" i="15"/>
  <c r="D58" i="15"/>
  <c r="H33" i="14"/>
  <c r="D70" i="15"/>
  <c r="D17" i="15"/>
  <c r="D19" i="15"/>
  <c r="I33" i="14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AB33" i="14" s="1"/>
  <c r="AC33" i="14" s="1"/>
  <c r="AD33" i="14" s="1"/>
  <c r="AE33" i="14" s="1"/>
  <c r="AF33" i="14" s="1"/>
  <c r="AG33" i="14" s="1"/>
  <c r="D4" i="15"/>
  <c r="D14" i="15"/>
  <c r="C33" i="14"/>
  <c r="D33" i="14"/>
  <c r="D9" i="15"/>
  <c r="D11" i="15"/>
  <c r="D18" i="15"/>
  <c r="D16" i="15"/>
  <c r="D24" i="15"/>
  <c r="D67" i="15"/>
  <c r="D15" i="15"/>
  <c r="D23" i="15"/>
  <c r="D13" i="15"/>
  <c r="D21" i="15"/>
  <c r="E3" i="15" l="1"/>
  <c r="E20" i="15"/>
  <c r="F20" i="15" s="1"/>
  <c r="E65" i="15"/>
  <c r="E75" i="15"/>
  <c r="E61" i="15"/>
  <c r="E8" i="15"/>
  <c r="E77" i="15"/>
  <c r="E24" i="15"/>
  <c r="E71" i="15"/>
  <c r="E18" i="15"/>
  <c r="E57" i="15"/>
  <c r="E4" i="15"/>
  <c r="F58" i="15"/>
  <c r="F5" i="15"/>
  <c r="E74" i="15"/>
  <c r="E21" i="15"/>
  <c r="D37" i="14"/>
  <c r="D44" i="14" s="1"/>
  <c r="E66" i="15"/>
  <c r="E13" i="15"/>
  <c r="E62" i="15"/>
  <c r="E9" i="15"/>
  <c r="F75" i="15"/>
  <c r="F22" i="15"/>
  <c r="E63" i="15"/>
  <c r="E10" i="15"/>
  <c r="F73" i="15"/>
  <c r="E64" i="15"/>
  <c r="E11" i="15"/>
  <c r="E23" i="15"/>
  <c r="E76" i="15"/>
  <c r="E15" i="15"/>
  <c r="E68" i="15"/>
  <c r="F56" i="15"/>
  <c r="F3" i="15"/>
  <c r="E72" i="15"/>
  <c r="E19" i="15"/>
  <c r="F60" i="15"/>
  <c r="F7" i="15"/>
  <c r="F65" i="15"/>
  <c r="F12" i="15"/>
  <c r="E69" i="15"/>
  <c r="E16" i="15"/>
  <c r="E67" i="15"/>
  <c r="E14" i="15"/>
  <c r="E70" i="15"/>
  <c r="E17" i="15"/>
  <c r="E59" i="15"/>
  <c r="E6" i="15"/>
  <c r="F61" i="15" l="1"/>
  <c r="F8" i="15"/>
  <c r="F57" i="15"/>
  <c r="F4" i="15"/>
  <c r="E80" i="15"/>
  <c r="E37" i="14" s="1"/>
  <c r="E44" i="14" s="1"/>
  <c r="G56" i="15"/>
  <c r="G3" i="15"/>
  <c r="F59" i="15"/>
  <c r="F6" i="15"/>
  <c r="F66" i="15"/>
  <c r="F13" i="15"/>
  <c r="F68" i="15"/>
  <c r="F15" i="15"/>
  <c r="F71" i="15"/>
  <c r="F18" i="15"/>
  <c r="F76" i="15"/>
  <c r="F23" i="15"/>
  <c r="F74" i="15"/>
  <c r="F21" i="15"/>
  <c r="F24" i="15"/>
  <c r="F77" i="15"/>
  <c r="G58" i="15"/>
  <c r="G5" i="15"/>
  <c r="F16" i="15"/>
  <c r="F69" i="15"/>
  <c r="F62" i="15"/>
  <c r="F9" i="15"/>
  <c r="G65" i="15"/>
  <c r="G12" i="15"/>
  <c r="G73" i="15"/>
  <c r="G20" i="15"/>
  <c r="F70" i="15"/>
  <c r="F17" i="15"/>
  <c r="G60" i="15"/>
  <c r="G7" i="15"/>
  <c r="F63" i="15"/>
  <c r="F10" i="15"/>
  <c r="F67" i="15"/>
  <c r="F14" i="15"/>
  <c r="F72" i="15"/>
  <c r="F19" i="15"/>
  <c r="F64" i="15"/>
  <c r="F11" i="15"/>
  <c r="G75" i="15"/>
  <c r="G22" i="15"/>
  <c r="G61" i="15" l="1"/>
  <c r="G8" i="15"/>
  <c r="F80" i="15"/>
  <c r="F37" i="14" s="1"/>
  <c r="F44" i="14" s="1"/>
  <c r="H73" i="15"/>
  <c r="H20" i="15"/>
  <c r="G76" i="15"/>
  <c r="G23" i="15"/>
  <c r="G59" i="15"/>
  <c r="G6" i="15"/>
  <c r="G69" i="15"/>
  <c r="G16" i="15"/>
  <c r="H75" i="15"/>
  <c r="H22" i="15"/>
  <c r="G63" i="15"/>
  <c r="G10" i="15"/>
  <c r="H65" i="15"/>
  <c r="H12" i="15"/>
  <c r="H58" i="15"/>
  <c r="H5" i="15"/>
  <c r="G71" i="15"/>
  <c r="G18" i="15"/>
  <c r="H56" i="15"/>
  <c r="H3" i="15"/>
  <c r="G67" i="15"/>
  <c r="G14" i="15"/>
  <c r="G64" i="15"/>
  <c r="G11" i="15"/>
  <c r="H60" i="15"/>
  <c r="H7" i="15"/>
  <c r="G62" i="15"/>
  <c r="G9" i="15"/>
  <c r="G68" i="15"/>
  <c r="G15" i="15"/>
  <c r="G77" i="15"/>
  <c r="G24" i="15"/>
  <c r="G57" i="15"/>
  <c r="G4" i="15"/>
  <c r="G72" i="15"/>
  <c r="G19" i="15"/>
  <c r="G17" i="15"/>
  <c r="G70" i="15"/>
  <c r="G74" i="15"/>
  <c r="G21" i="15"/>
  <c r="G66" i="15"/>
  <c r="G13" i="15"/>
  <c r="H61" i="15" l="1"/>
  <c r="H8" i="15"/>
  <c r="G80" i="15"/>
  <c r="G37" i="14" s="1"/>
  <c r="G44" i="14" s="1"/>
  <c r="H57" i="15"/>
  <c r="H4" i="15"/>
  <c r="I58" i="15"/>
  <c r="I5" i="15"/>
  <c r="H69" i="15"/>
  <c r="H16" i="15"/>
  <c r="H68" i="15"/>
  <c r="H15" i="15"/>
  <c r="H67" i="15"/>
  <c r="H14" i="15"/>
  <c r="H70" i="15"/>
  <c r="H17" i="15"/>
  <c r="I65" i="15"/>
  <c r="I12" i="15"/>
  <c r="H59" i="15"/>
  <c r="H6" i="15"/>
  <c r="H74" i="15"/>
  <c r="H21" i="15"/>
  <c r="H77" i="15"/>
  <c r="H24" i="15"/>
  <c r="I60" i="15"/>
  <c r="I7" i="15"/>
  <c r="H64" i="15"/>
  <c r="H11" i="15"/>
  <c r="H66" i="15"/>
  <c r="H13" i="15"/>
  <c r="H72" i="15"/>
  <c r="H19" i="15"/>
  <c r="H62" i="15"/>
  <c r="H9" i="15"/>
  <c r="I56" i="15"/>
  <c r="I3" i="15"/>
  <c r="H63" i="15"/>
  <c r="H10" i="15"/>
  <c r="H76" i="15"/>
  <c r="H23" i="15"/>
  <c r="H18" i="15"/>
  <c r="H71" i="15"/>
  <c r="I75" i="15"/>
  <c r="I22" i="15"/>
  <c r="I73" i="15"/>
  <c r="I20" i="15"/>
  <c r="H80" i="15" l="1"/>
  <c r="H37" i="14" s="1"/>
  <c r="H44" i="14" s="1"/>
  <c r="I61" i="15"/>
  <c r="I8" i="15"/>
  <c r="I62" i="15"/>
  <c r="I9" i="15"/>
  <c r="I69" i="15"/>
  <c r="I16" i="15"/>
  <c r="I76" i="15"/>
  <c r="I23" i="15"/>
  <c r="I19" i="15"/>
  <c r="I72" i="15"/>
  <c r="I77" i="15"/>
  <c r="I24" i="15"/>
  <c r="I70" i="15"/>
  <c r="I17" i="15"/>
  <c r="J58" i="15"/>
  <c r="J5" i="15"/>
  <c r="J20" i="15"/>
  <c r="J73" i="15"/>
  <c r="J65" i="15"/>
  <c r="J12" i="15"/>
  <c r="I63" i="15"/>
  <c r="I10" i="15"/>
  <c r="I67" i="15"/>
  <c r="I14" i="15"/>
  <c r="I71" i="15"/>
  <c r="I18" i="15"/>
  <c r="J60" i="15"/>
  <c r="J7" i="15"/>
  <c r="I66" i="15"/>
  <c r="I13" i="15"/>
  <c r="I74" i="15"/>
  <c r="I21" i="15"/>
  <c r="J75" i="15"/>
  <c r="J22" i="15"/>
  <c r="J56" i="15"/>
  <c r="J3" i="15"/>
  <c r="I64" i="15"/>
  <c r="I11" i="15"/>
  <c r="I59" i="15"/>
  <c r="I6" i="15"/>
  <c r="I68" i="15"/>
  <c r="I15" i="15"/>
  <c r="I57" i="15"/>
  <c r="I4" i="15"/>
  <c r="I80" i="15" l="1"/>
  <c r="I37" i="14" s="1"/>
  <c r="I44" i="14" s="1"/>
  <c r="J61" i="15"/>
  <c r="J8" i="15"/>
  <c r="J59" i="15"/>
  <c r="J6" i="15"/>
  <c r="J71" i="15"/>
  <c r="J18" i="15"/>
  <c r="K73" i="15"/>
  <c r="K20" i="15"/>
  <c r="J72" i="15"/>
  <c r="J19" i="15"/>
  <c r="J64" i="15"/>
  <c r="J11" i="15"/>
  <c r="J74" i="15"/>
  <c r="J21" i="15"/>
  <c r="J67" i="15"/>
  <c r="J14" i="15"/>
  <c r="K58" i="15"/>
  <c r="K5" i="15"/>
  <c r="J76" i="15"/>
  <c r="J23" i="15"/>
  <c r="J57" i="15"/>
  <c r="J4" i="15"/>
  <c r="J66" i="15"/>
  <c r="J13" i="15"/>
  <c r="J63" i="15"/>
  <c r="J10" i="15"/>
  <c r="J69" i="15"/>
  <c r="J16" i="15"/>
  <c r="J68" i="15"/>
  <c r="J15" i="15"/>
  <c r="K75" i="15"/>
  <c r="K22" i="15"/>
  <c r="K60" i="15"/>
  <c r="K7" i="15"/>
  <c r="K65" i="15"/>
  <c r="K12" i="15"/>
  <c r="J77" i="15"/>
  <c r="J24" i="15"/>
  <c r="J62" i="15"/>
  <c r="J9" i="15"/>
  <c r="K56" i="15"/>
  <c r="K3" i="15"/>
  <c r="J70" i="15"/>
  <c r="J17" i="15"/>
  <c r="J80" i="15" l="1"/>
  <c r="J37" i="14" s="1"/>
  <c r="J44" i="14" s="1"/>
  <c r="K8" i="15"/>
  <c r="K61" i="15"/>
  <c r="K72" i="15"/>
  <c r="K19" i="15"/>
  <c r="K77" i="15"/>
  <c r="K24" i="15"/>
  <c r="K68" i="15"/>
  <c r="K15" i="15"/>
  <c r="K4" i="15"/>
  <c r="K57" i="15"/>
  <c r="K67" i="15"/>
  <c r="K14" i="15"/>
  <c r="L73" i="15"/>
  <c r="L20" i="15"/>
  <c r="L58" i="15"/>
  <c r="L5" i="15"/>
  <c r="L65" i="15"/>
  <c r="L12" i="15"/>
  <c r="K21" i="15"/>
  <c r="K74" i="15"/>
  <c r="K63" i="15"/>
  <c r="K10" i="15"/>
  <c r="K76" i="15"/>
  <c r="K23" i="15"/>
  <c r="K64" i="15"/>
  <c r="K11" i="15"/>
  <c r="K59" i="15"/>
  <c r="K6" i="15"/>
  <c r="K70" i="15"/>
  <c r="K17" i="15"/>
  <c r="K69" i="15"/>
  <c r="K16" i="15"/>
  <c r="K71" i="15"/>
  <c r="K18" i="15"/>
  <c r="L56" i="15"/>
  <c r="L3" i="15"/>
  <c r="L60" i="15"/>
  <c r="L7" i="15"/>
  <c r="K62" i="15"/>
  <c r="K9" i="15"/>
  <c r="L22" i="15"/>
  <c r="L75" i="15"/>
  <c r="K66" i="15"/>
  <c r="K13" i="15"/>
  <c r="K80" i="15" l="1"/>
  <c r="K37" i="14" s="1"/>
  <c r="K44" i="14" s="1"/>
  <c r="L61" i="15"/>
  <c r="L8" i="15"/>
  <c r="M7" i="15"/>
  <c r="M60" i="15"/>
  <c r="L76" i="15"/>
  <c r="L23" i="15"/>
  <c r="M58" i="15"/>
  <c r="M5" i="15"/>
  <c r="L68" i="15"/>
  <c r="L15" i="15"/>
  <c r="L70" i="15"/>
  <c r="L17" i="15"/>
  <c r="L71" i="15"/>
  <c r="L18" i="15"/>
  <c r="M73" i="15"/>
  <c r="M20" i="15"/>
  <c r="L67" i="15"/>
  <c r="L14" i="15"/>
  <c r="L72" i="15"/>
  <c r="L19" i="15"/>
  <c r="M65" i="15"/>
  <c r="M12" i="15"/>
  <c r="L69" i="15"/>
  <c r="L16" i="15"/>
  <c r="L57" i="15"/>
  <c r="L4" i="15"/>
  <c r="L66" i="15"/>
  <c r="L13" i="15"/>
  <c r="M56" i="15"/>
  <c r="M3" i="15"/>
  <c r="L63" i="15"/>
  <c r="L10" i="15"/>
  <c r="L77" i="15"/>
  <c r="L24" i="15"/>
  <c r="L59" i="15"/>
  <c r="L6" i="15"/>
  <c r="M75" i="15"/>
  <c r="M22" i="15"/>
  <c r="L62" i="15"/>
  <c r="L9" i="15"/>
  <c r="L64" i="15"/>
  <c r="L11" i="15"/>
  <c r="L74" i="15"/>
  <c r="L21" i="15"/>
  <c r="L80" i="15" l="1"/>
  <c r="L37" i="14" s="1"/>
  <c r="L44" i="14" s="1"/>
  <c r="M61" i="15"/>
  <c r="M8" i="15"/>
  <c r="M69" i="15"/>
  <c r="M16" i="15"/>
  <c r="N58" i="15"/>
  <c r="N5" i="15"/>
  <c r="M63" i="15"/>
  <c r="M10" i="15"/>
  <c r="N73" i="15"/>
  <c r="N20" i="15"/>
  <c r="M74" i="15"/>
  <c r="M21" i="15"/>
  <c r="N75" i="15"/>
  <c r="N22" i="15"/>
  <c r="N56" i="15"/>
  <c r="N3" i="15"/>
  <c r="N65" i="15"/>
  <c r="N12" i="15"/>
  <c r="M71" i="15"/>
  <c r="M18" i="15"/>
  <c r="M23" i="15"/>
  <c r="M76" i="15"/>
  <c r="M68" i="15"/>
  <c r="M15" i="15"/>
  <c r="M62" i="15"/>
  <c r="M9" i="15"/>
  <c r="M64" i="15"/>
  <c r="M11" i="15"/>
  <c r="M59" i="15"/>
  <c r="M6" i="15"/>
  <c r="M72" i="15"/>
  <c r="M19" i="15"/>
  <c r="M70" i="15"/>
  <c r="M17" i="15"/>
  <c r="M66" i="15"/>
  <c r="M13" i="15"/>
  <c r="M77" i="15"/>
  <c r="M24" i="15"/>
  <c r="M57" i="15"/>
  <c r="M4" i="15"/>
  <c r="M67" i="15"/>
  <c r="M14" i="15"/>
  <c r="N60" i="15"/>
  <c r="N7" i="15"/>
  <c r="M80" i="15" l="1"/>
  <c r="M37" i="14" s="1"/>
  <c r="M44" i="14" s="1"/>
  <c r="N8" i="15"/>
  <c r="N61" i="15"/>
  <c r="N57" i="15"/>
  <c r="N4" i="15"/>
  <c r="N70" i="15"/>
  <c r="N17" i="15"/>
  <c r="N72" i="15"/>
  <c r="N19" i="15"/>
  <c r="N68" i="15"/>
  <c r="N15" i="15"/>
  <c r="O56" i="15"/>
  <c r="O3" i="15"/>
  <c r="N63" i="15"/>
  <c r="N10" i="15"/>
  <c r="N62" i="15"/>
  <c r="N9" i="15"/>
  <c r="N59" i="15"/>
  <c r="N6" i="15"/>
  <c r="O75" i="15"/>
  <c r="O22" i="15"/>
  <c r="O58" i="15"/>
  <c r="O5" i="15"/>
  <c r="O65" i="15"/>
  <c r="O12" i="15"/>
  <c r="N66" i="15"/>
  <c r="N13" i="15"/>
  <c r="O73" i="15"/>
  <c r="O20" i="15"/>
  <c r="N24" i="15"/>
  <c r="N77" i="15"/>
  <c r="O60" i="15"/>
  <c r="O7" i="15"/>
  <c r="N67" i="15"/>
  <c r="N14" i="15"/>
  <c r="N76" i="15"/>
  <c r="N23" i="15"/>
  <c r="N64" i="15"/>
  <c r="N11" i="15"/>
  <c r="N71" i="15"/>
  <c r="N18" i="15"/>
  <c r="N74" i="15"/>
  <c r="N21" i="15"/>
  <c r="N69" i="15"/>
  <c r="N16" i="15"/>
  <c r="O61" i="15" l="1"/>
  <c r="O8" i="15"/>
  <c r="N80" i="15"/>
  <c r="N37" i="14" s="1"/>
  <c r="N44" i="14" s="1"/>
  <c r="O71" i="15"/>
  <c r="O18" i="15"/>
  <c r="O72" i="15"/>
  <c r="O19" i="15"/>
  <c r="O64" i="15"/>
  <c r="O11" i="15"/>
  <c r="O62" i="15"/>
  <c r="O9" i="15"/>
  <c r="O69" i="15"/>
  <c r="O16" i="15"/>
  <c r="P5" i="15"/>
  <c r="P58" i="15"/>
  <c r="O77" i="15"/>
  <c r="O24" i="15"/>
  <c r="O63" i="15"/>
  <c r="O10" i="15"/>
  <c r="O67" i="15"/>
  <c r="O14" i="15"/>
  <c r="P73" i="15"/>
  <c r="P20" i="15"/>
  <c r="P75" i="15"/>
  <c r="P22" i="15"/>
  <c r="O68" i="15"/>
  <c r="O15" i="15"/>
  <c r="P60" i="15"/>
  <c r="P7" i="15"/>
  <c r="P65" i="15"/>
  <c r="P12" i="15"/>
  <c r="O76" i="15"/>
  <c r="O23" i="15"/>
  <c r="O70" i="15"/>
  <c r="O17" i="15"/>
  <c r="O74" i="15"/>
  <c r="O21" i="15"/>
  <c r="P56" i="15"/>
  <c r="P3" i="15"/>
  <c r="O57" i="15"/>
  <c r="O4" i="15"/>
  <c r="O66" i="15"/>
  <c r="O13" i="15"/>
  <c r="O59" i="15"/>
  <c r="O6" i="15"/>
  <c r="P61" i="15" l="1"/>
  <c r="P8" i="15"/>
  <c r="O80" i="15"/>
  <c r="O37" i="14" s="1"/>
  <c r="O44" i="14" s="1"/>
  <c r="P76" i="15"/>
  <c r="P23" i="15"/>
  <c r="Q56" i="15"/>
  <c r="Q3" i="15"/>
  <c r="Q65" i="15"/>
  <c r="Q12" i="15"/>
  <c r="Q73" i="15"/>
  <c r="Q20" i="15"/>
  <c r="Q75" i="15"/>
  <c r="Q22" i="15"/>
  <c r="P64" i="15"/>
  <c r="P11" i="15"/>
  <c r="Q58" i="15"/>
  <c r="Q5" i="15"/>
  <c r="P67" i="15"/>
  <c r="P14" i="15"/>
  <c r="P59" i="15"/>
  <c r="P6" i="15"/>
  <c r="Q60" i="15"/>
  <c r="Q7" i="15"/>
  <c r="P69" i="15"/>
  <c r="P16" i="15"/>
  <c r="P66" i="15"/>
  <c r="P13" i="15"/>
  <c r="P70" i="15"/>
  <c r="P17" i="15"/>
  <c r="P68" i="15"/>
  <c r="P15" i="15"/>
  <c r="P63" i="15"/>
  <c r="P10" i="15"/>
  <c r="P62" i="15"/>
  <c r="P9" i="15"/>
  <c r="P71" i="15"/>
  <c r="P18" i="15"/>
  <c r="P57" i="15"/>
  <c r="P4" i="15"/>
  <c r="P77" i="15"/>
  <c r="P24" i="15"/>
  <c r="P74" i="15"/>
  <c r="P21" i="15"/>
  <c r="P72" i="15"/>
  <c r="P19" i="15"/>
  <c r="P80" i="15" l="1"/>
  <c r="P37" i="14" s="1"/>
  <c r="P44" i="14" s="1"/>
  <c r="Q8" i="15"/>
  <c r="Q61" i="15"/>
  <c r="Q62" i="15"/>
  <c r="Q9" i="15"/>
  <c r="Q63" i="15"/>
  <c r="Q10" i="15"/>
  <c r="R73" i="15"/>
  <c r="R20" i="15"/>
  <c r="Q68" i="15"/>
  <c r="Q15" i="15"/>
  <c r="R7" i="15"/>
  <c r="R60" i="15"/>
  <c r="Q11" i="15"/>
  <c r="Q64" i="15"/>
  <c r="R12" i="15"/>
  <c r="R65" i="15"/>
  <c r="R58" i="15"/>
  <c r="R5" i="15"/>
  <c r="Q72" i="15"/>
  <c r="Q19" i="15"/>
  <c r="Q71" i="15"/>
  <c r="Q18" i="15"/>
  <c r="Q70" i="15"/>
  <c r="Q17" i="15"/>
  <c r="Q59" i="15"/>
  <c r="Q6" i="15"/>
  <c r="Q74" i="15"/>
  <c r="Q21" i="15"/>
  <c r="Q66" i="15"/>
  <c r="Q13" i="15"/>
  <c r="Q67" i="15"/>
  <c r="Q14" i="15"/>
  <c r="Q77" i="15"/>
  <c r="Q24" i="15"/>
  <c r="Q69" i="15"/>
  <c r="Q16" i="15"/>
  <c r="Q57" i="15"/>
  <c r="Q80" i="15" s="1"/>
  <c r="Q37" i="14" s="1"/>
  <c r="Q44" i="14" s="1"/>
  <c r="Q4" i="15"/>
  <c r="R75" i="15"/>
  <c r="R22" i="15"/>
  <c r="R56" i="15"/>
  <c r="R3" i="15"/>
  <c r="Q76" i="15"/>
  <c r="Q23" i="15"/>
  <c r="R61" i="15" l="1"/>
  <c r="R8" i="15"/>
  <c r="S60" i="15"/>
  <c r="S7" i="15"/>
  <c r="S56" i="15"/>
  <c r="S3" i="15"/>
  <c r="R59" i="15"/>
  <c r="R6" i="15"/>
  <c r="R68" i="15"/>
  <c r="R15" i="15"/>
  <c r="S75" i="15"/>
  <c r="S22" i="15"/>
  <c r="R67" i="15"/>
  <c r="R14" i="15"/>
  <c r="R70" i="15"/>
  <c r="R17" i="15"/>
  <c r="S73" i="15"/>
  <c r="S20" i="15"/>
  <c r="R76" i="15"/>
  <c r="R23" i="15"/>
  <c r="S65" i="15"/>
  <c r="S12" i="15"/>
  <c r="R77" i="15"/>
  <c r="R24" i="15"/>
  <c r="S58" i="15"/>
  <c r="S5" i="15"/>
  <c r="R57" i="15"/>
  <c r="R4" i="15"/>
  <c r="R66" i="15"/>
  <c r="R13" i="15"/>
  <c r="R71" i="15"/>
  <c r="R18" i="15"/>
  <c r="R63" i="15"/>
  <c r="R10" i="15"/>
  <c r="R64" i="15"/>
  <c r="R11" i="15"/>
  <c r="R69" i="15"/>
  <c r="R16" i="15"/>
  <c r="R74" i="15"/>
  <c r="R21" i="15"/>
  <c r="R72" i="15"/>
  <c r="R19" i="15"/>
  <c r="R62" i="15"/>
  <c r="R9" i="15"/>
  <c r="S8" i="15" l="1"/>
  <c r="S61" i="15"/>
  <c r="R80" i="15"/>
  <c r="R37" i="14" s="1"/>
  <c r="R44" i="14" s="1"/>
  <c r="T73" i="15"/>
  <c r="T20" i="15"/>
  <c r="S77" i="15"/>
  <c r="S24" i="15"/>
  <c r="S70" i="15"/>
  <c r="S17" i="15"/>
  <c r="S59" i="15"/>
  <c r="S6" i="15"/>
  <c r="S64" i="15"/>
  <c r="S11" i="15"/>
  <c r="S63" i="15"/>
  <c r="S10" i="15"/>
  <c r="S71" i="15"/>
  <c r="S18" i="15"/>
  <c r="S62" i="15"/>
  <c r="S9" i="15"/>
  <c r="S13" i="15"/>
  <c r="S66" i="15"/>
  <c r="T65" i="15"/>
  <c r="T12" i="15"/>
  <c r="S72" i="15"/>
  <c r="S19" i="15"/>
  <c r="S57" i="15"/>
  <c r="S4" i="15"/>
  <c r="S76" i="15"/>
  <c r="S23" i="15"/>
  <c r="S74" i="15"/>
  <c r="S21" i="15"/>
  <c r="T58" i="15"/>
  <c r="T5" i="15"/>
  <c r="S68" i="15"/>
  <c r="S15" i="15"/>
  <c r="S69" i="15"/>
  <c r="S16" i="15"/>
  <c r="S67" i="15"/>
  <c r="S14" i="15"/>
  <c r="T56" i="15"/>
  <c r="T3" i="15"/>
  <c r="T75" i="15"/>
  <c r="T22" i="15"/>
  <c r="T60" i="15"/>
  <c r="T7" i="15"/>
  <c r="S80" i="15" l="1"/>
  <c r="S37" i="14" s="1"/>
  <c r="S44" i="14" s="1"/>
  <c r="T61" i="15"/>
  <c r="T8" i="15"/>
  <c r="T14" i="15"/>
  <c r="T67" i="15"/>
  <c r="T74" i="15"/>
  <c r="T21" i="15"/>
  <c r="U65" i="15"/>
  <c r="U12" i="15"/>
  <c r="T71" i="15"/>
  <c r="T18" i="15"/>
  <c r="T70" i="15"/>
  <c r="T17" i="15"/>
  <c r="T72" i="15"/>
  <c r="T19" i="15"/>
  <c r="U60" i="15"/>
  <c r="U7" i="15"/>
  <c r="U56" i="15"/>
  <c r="U3" i="15"/>
  <c r="T59" i="15"/>
  <c r="T6" i="15"/>
  <c r="T76" i="15"/>
  <c r="T23" i="15"/>
  <c r="T66" i="15"/>
  <c r="T13" i="15"/>
  <c r="U58" i="15"/>
  <c r="U5" i="15"/>
  <c r="T62" i="15"/>
  <c r="T9" i="15"/>
  <c r="T69" i="15"/>
  <c r="T16" i="15"/>
  <c r="T63" i="15"/>
  <c r="T10" i="15"/>
  <c r="T77" i="15"/>
  <c r="T24" i="15"/>
  <c r="U75" i="15"/>
  <c r="U22" i="15"/>
  <c r="T68" i="15"/>
  <c r="T15" i="15"/>
  <c r="T57" i="15"/>
  <c r="T4" i="15"/>
  <c r="T64" i="15"/>
  <c r="T11" i="15"/>
  <c r="U73" i="15"/>
  <c r="U20" i="15"/>
  <c r="T80" i="15" l="1"/>
  <c r="T37" i="14" s="1"/>
  <c r="T44" i="14" s="1"/>
  <c r="U61" i="15"/>
  <c r="U8" i="15"/>
  <c r="U10" i="15"/>
  <c r="U63" i="15"/>
  <c r="V73" i="15"/>
  <c r="V20" i="15"/>
  <c r="U15" i="15"/>
  <c r="U68" i="15"/>
  <c r="U69" i="15"/>
  <c r="U16" i="15"/>
  <c r="U76" i="15"/>
  <c r="U23" i="15"/>
  <c r="U72" i="15"/>
  <c r="U19" i="15"/>
  <c r="U74" i="15"/>
  <c r="U21" i="15"/>
  <c r="V60" i="15"/>
  <c r="V7" i="15"/>
  <c r="U66" i="15"/>
  <c r="U13" i="15"/>
  <c r="U64" i="15"/>
  <c r="U11" i="15"/>
  <c r="U59" i="15"/>
  <c r="U6" i="15"/>
  <c r="U70" i="15"/>
  <c r="U17" i="15"/>
  <c r="U57" i="15"/>
  <c r="U4" i="15"/>
  <c r="V75" i="15"/>
  <c r="V22" i="15"/>
  <c r="U62" i="15"/>
  <c r="U9" i="15"/>
  <c r="U67" i="15"/>
  <c r="U14" i="15"/>
  <c r="V65" i="15"/>
  <c r="V12" i="15"/>
  <c r="U77" i="15"/>
  <c r="U24" i="15"/>
  <c r="V58" i="15"/>
  <c r="V5" i="15"/>
  <c r="V56" i="15"/>
  <c r="V3" i="15"/>
  <c r="U71" i="15"/>
  <c r="U18" i="15"/>
  <c r="V61" i="15" l="1"/>
  <c r="V8" i="15"/>
  <c r="U80" i="15"/>
  <c r="U37" i="14" s="1"/>
  <c r="U44" i="14" s="1"/>
  <c r="V62" i="15"/>
  <c r="V9" i="15"/>
  <c r="V59" i="15"/>
  <c r="V6" i="15"/>
  <c r="V71" i="15"/>
  <c r="V18" i="15"/>
  <c r="W75" i="15"/>
  <c r="W22" i="15"/>
  <c r="W73" i="15"/>
  <c r="W20" i="15"/>
  <c r="V77" i="15"/>
  <c r="V24" i="15"/>
  <c r="V74" i="15"/>
  <c r="V21" i="15"/>
  <c r="V68" i="15"/>
  <c r="V15" i="15"/>
  <c r="V64" i="15"/>
  <c r="V11" i="15"/>
  <c r="V72" i="15"/>
  <c r="V19" i="15"/>
  <c r="W56" i="15"/>
  <c r="W3" i="15"/>
  <c r="W12" i="15"/>
  <c r="W65" i="15"/>
  <c r="V57" i="15"/>
  <c r="V4" i="15"/>
  <c r="V66" i="15"/>
  <c r="V13" i="15"/>
  <c r="V76" i="15"/>
  <c r="V23" i="15"/>
  <c r="V63" i="15"/>
  <c r="V10" i="15"/>
  <c r="W58" i="15"/>
  <c r="W5" i="15"/>
  <c r="V67" i="15"/>
  <c r="V14" i="15"/>
  <c r="V70" i="15"/>
  <c r="V17" i="15"/>
  <c r="W60" i="15"/>
  <c r="W7" i="15"/>
  <c r="V16" i="15"/>
  <c r="V69" i="15"/>
  <c r="W8" i="15" l="1"/>
  <c r="W61" i="15"/>
  <c r="V80" i="15"/>
  <c r="V37" i="14" s="1"/>
  <c r="V44" i="14" s="1"/>
  <c r="W68" i="15"/>
  <c r="W15" i="15"/>
  <c r="W66" i="15"/>
  <c r="W13" i="15"/>
  <c r="W72" i="15"/>
  <c r="W19" i="15"/>
  <c r="W74" i="15"/>
  <c r="W21" i="15"/>
  <c r="W71" i="15"/>
  <c r="W18" i="15"/>
  <c r="W76" i="15"/>
  <c r="W23" i="15"/>
  <c r="X56" i="15"/>
  <c r="X3" i="15"/>
  <c r="X58" i="15"/>
  <c r="X5" i="15"/>
  <c r="X75" i="15"/>
  <c r="X22" i="15"/>
  <c r="W67" i="15"/>
  <c r="W14" i="15"/>
  <c r="W69" i="15"/>
  <c r="W16" i="15"/>
  <c r="W77" i="15"/>
  <c r="W24" i="15"/>
  <c r="W63" i="15"/>
  <c r="W10" i="15"/>
  <c r="W57" i="15"/>
  <c r="W4" i="15"/>
  <c r="W64" i="15"/>
  <c r="W11" i="15"/>
  <c r="W59" i="15"/>
  <c r="W6" i="15"/>
  <c r="X60" i="15"/>
  <c r="X7" i="15"/>
  <c r="X73" i="15"/>
  <c r="X20" i="15"/>
  <c r="W9" i="15"/>
  <c r="W62" i="15"/>
  <c r="W17" i="15"/>
  <c r="W70" i="15"/>
  <c r="X65" i="15"/>
  <c r="X12" i="15"/>
  <c r="W80" i="15" l="1"/>
  <c r="W37" i="14" s="1"/>
  <c r="W44" i="14" s="1"/>
  <c r="X61" i="15"/>
  <c r="X8" i="15"/>
  <c r="X74" i="15"/>
  <c r="X21" i="15"/>
  <c r="X69" i="15"/>
  <c r="X16" i="15"/>
  <c r="X72" i="15"/>
  <c r="X19" i="15"/>
  <c r="X67" i="15"/>
  <c r="X14" i="15"/>
  <c r="X76" i="15"/>
  <c r="X23" i="15"/>
  <c r="X13" i="15"/>
  <c r="X66" i="15"/>
  <c r="X77" i="15"/>
  <c r="X24" i="15"/>
  <c r="Y73" i="15"/>
  <c r="Y20" i="15"/>
  <c r="Y56" i="15"/>
  <c r="Y3" i="15"/>
  <c r="Y65" i="15"/>
  <c r="Y12" i="15"/>
  <c r="X57" i="15"/>
  <c r="X4" i="15"/>
  <c r="Y60" i="15"/>
  <c r="Y7" i="15"/>
  <c r="X70" i="15"/>
  <c r="X17" i="15"/>
  <c r="X10" i="15"/>
  <c r="X63" i="15"/>
  <c r="Y75" i="15"/>
  <c r="Y22" i="15"/>
  <c r="X18" i="15"/>
  <c r="X71" i="15"/>
  <c r="X68" i="15"/>
  <c r="X15" i="15"/>
  <c r="X62" i="15"/>
  <c r="X9" i="15"/>
  <c r="Y58" i="15"/>
  <c r="Y5" i="15"/>
  <c r="X64" i="15"/>
  <c r="X11" i="15"/>
  <c r="X59" i="15"/>
  <c r="X6" i="15"/>
  <c r="Y61" i="15" l="1"/>
  <c r="Y8" i="15"/>
  <c r="X80" i="15"/>
  <c r="X37" i="14" s="1"/>
  <c r="X44" i="14" s="1"/>
  <c r="Y19" i="15"/>
  <c r="Y72" i="15"/>
  <c r="Y63" i="15"/>
  <c r="Y10" i="15"/>
  <c r="Y62" i="15"/>
  <c r="Y9" i="15"/>
  <c r="Y77" i="15"/>
  <c r="Y24" i="15"/>
  <c r="Y59" i="15"/>
  <c r="Y6" i="15"/>
  <c r="Y68" i="15"/>
  <c r="Y15" i="15"/>
  <c r="Y70" i="15"/>
  <c r="Y17" i="15"/>
  <c r="Z12" i="15"/>
  <c r="Z65" i="15"/>
  <c r="Y69" i="15"/>
  <c r="Y16" i="15"/>
  <c r="Y66" i="15"/>
  <c r="Y13" i="15"/>
  <c r="Y11" i="15"/>
  <c r="Y64" i="15"/>
  <c r="Z60" i="15"/>
  <c r="Z7" i="15"/>
  <c r="Z56" i="15"/>
  <c r="Z3" i="15"/>
  <c r="Y76" i="15"/>
  <c r="Y23" i="15"/>
  <c r="Y74" i="15"/>
  <c r="Y21" i="15"/>
  <c r="Y71" i="15"/>
  <c r="Y18" i="15"/>
  <c r="Z58" i="15"/>
  <c r="Z5" i="15"/>
  <c r="Z75" i="15"/>
  <c r="Z22" i="15"/>
  <c r="Y57" i="15"/>
  <c r="Y80" i="15" s="1"/>
  <c r="Y37" i="14" s="1"/>
  <c r="Y44" i="14" s="1"/>
  <c r="Y4" i="15"/>
  <c r="Z20" i="15"/>
  <c r="Z73" i="15"/>
  <c r="Y14" i="15"/>
  <c r="Y67" i="15"/>
  <c r="Z61" i="15" l="1"/>
  <c r="Z8" i="15"/>
  <c r="Z62" i="15"/>
  <c r="Z9" i="15"/>
  <c r="Z64" i="15"/>
  <c r="Z11" i="15"/>
  <c r="Z76" i="15"/>
  <c r="Z23" i="15"/>
  <c r="Z66" i="15"/>
  <c r="Z13" i="15"/>
  <c r="Z15" i="15"/>
  <c r="Z68" i="15"/>
  <c r="Z63" i="15"/>
  <c r="Z10" i="15"/>
  <c r="Z74" i="15"/>
  <c r="Z21" i="15"/>
  <c r="Z70" i="15"/>
  <c r="Z17" i="15"/>
  <c r="AA75" i="15"/>
  <c r="AA22" i="15"/>
  <c r="AA58" i="15"/>
  <c r="AA5" i="15"/>
  <c r="Z67" i="15"/>
  <c r="Z14" i="15"/>
  <c r="AA56" i="15"/>
  <c r="AA3" i="15"/>
  <c r="Z69" i="15"/>
  <c r="Z16" i="15"/>
  <c r="Z59" i="15"/>
  <c r="Z6" i="15"/>
  <c r="Z72" i="15"/>
  <c r="Z19" i="15"/>
  <c r="AA73" i="15"/>
  <c r="AA20" i="15"/>
  <c r="Z71" i="15"/>
  <c r="Z18" i="15"/>
  <c r="AA60" i="15"/>
  <c r="AA7" i="15"/>
  <c r="Z77" i="15"/>
  <c r="Z24" i="15"/>
  <c r="Z57" i="15"/>
  <c r="Z4" i="15"/>
  <c r="AA65" i="15"/>
  <c r="AA12" i="15"/>
  <c r="AA61" i="15" l="1"/>
  <c r="AA8" i="15"/>
  <c r="Z80" i="15"/>
  <c r="Z37" i="14" s="1"/>
  <c r="Z44" i="14" s="1"/>
  <c r="AA77" i="15"/>
  <c r="AA24" i="15"/>
  <c r="AA72" i="15"/>
  <c r="AA19" i="15"/>
  <c r="AA67" i="15"/>
  <c r="AA14" i="15"/>
  <c r="AA21" i="15"/>
  <c r="AA74" i="15"/>
  <c r="AA76" i="15"/>
  <c r="AA23" i="15"/>
  <c r="AA13" i="15"/>
  <c r="AA66" i="15"/>
  <c r="AB65" i="15"/>
  <c r="AB12" i="15"/>
  <c r="AB56" i="15"/>
  <c r="AB3" i="15"/>
  <c r="AB58" i="15"/>
  <c r="AB5" i="15"/>
  <c r="AA70" i="15"/>
  <c r="AA17" i="15"/>
  <c r="AB60" i="15"/>
  <c r="AB7" i="15"/>
  <c r="AA63" i="15"/>
  <c r="AA10" i="15"/>
  <c r="AA57" i="15"/>
  <c r="AA4" i="15"/>
  <c r="AA71" i="15"/>
  <c r="AA18" i="15"/>
  <c r="AA16" i="15"/>
  <c r="AA69" i="15"/>
  <c r="AB22" i="15"/>
  <c r="AB75" i="15"/>
  <c r="AA62" i="15"/>
  <c r="AA9" i="15"/>
  <c r="AB73" i="15"/>
  <c r="AB20" i="15"/>
  <c r="AA59" i="15"/>
  <c r="AA6" i="15"/>
  <c r="AA64" i="15"/>
  <c r="AA11" i="15"/>
  <c r="AA68" i="15"/>
  <c r="AA15" i="15"/>
  <c r="AB61" i="15" l="1"/>
  <c r="AB8" i="15"/>
  <c r="AA80" i="15"/>
  <c r="AA37" i="14" s="1"/>
  <c r="AA44" i="14" s="1"/>
  <c r="AB74" i="15"/>
  <c r="AB21" i="15"/>
  <c r="AB68" i="15"/>
  <c r="AB15" i="15"/>
  <c r="AB62" i="15"/>
  <c r="AB9" i="15"/>
  <c r="AB57" i="15"/>
  <c r="AB4" i="15"/>
  <c r="AC58" i="15"/>
  <c r="AC5" i="15"/>
  <c r="AB72" i="15"/>
  <c r="AB19" i="15"/>
  <c r="AB69" i="15"/>
  <c r="AB16" i="15"/>
  <c r="AC73" i="15"/>
  <c r="AC20" i="15"/>
  <c r="AB66" i="15"/>
  <c r="AB13" i="15"/>
  <c r="AB71" i="15"/>
  <c r="AB18" i="15"/>
  <c r="AB14" i="15"/>
  <c r="AB67" i="15"/>
  <c r="AB64" i="15"/>
  <c r="AB11" i="15"/>
  <c r="AB63" i="15"/>
  <c r="AB10" i="15"/>
  <c r="AC56" i="15"/>
  <c r="AC3" i="15"/>
  <c r="AB76" i="15"/>
  <c r="AB23" i="15"/>
  <c r="AB77" i="15"/>
  <c r="AB24" i="15"/>
  <c r="AB17" i="15"/>
  <c r="AB70" i="15"/>
  <c r="AC75" i="15"/>
  <c r="AC22" i="15"/>
  <c r="AB59" i="15"/>
  <c r="AB80" i="15" s="1"/>
  <c r="AB37" i="14" s="1"/>
  <c r="AB44" i="14" s="1"/>
  <c r="AB6" i="15"/>
  <c r="AC60" i="15"/>
  <c r="AC7" i="15"/>
  <c r="AC65" i="15"/>
  <c r="AC12" i="15"/>
  <c r="AC61" i="15" l="1"/>
  <c r="AC8" i="15"/>
  <c r="AD75" i="15"/>
  <c r="AD22" i="15"/>
  <c r="AC67" i="15"/>
  <c r="AC14" i="15"/>
  <c r="AD56" i="15"/>
  <c r="AD3" i="15"/>
  <c r="AC18" i="15"/>
  <c r="AC71" i="15"/>
  <c r="AC72" i="15"/>
  <c r="AC19" i="15"/>
  <c r="AC62" i="15"/>
  <c r="AC9" i="15"/>
  <c r="AC69" i="15"/>
  <c r="AC16" i="15"/>
  <c r="AD65" i="15"/>
  <c r="AD12" i="15"/>
  <c r="AD60" i="15"/>
  <c r="AD7" i="15"/>
  <c r="AC66" i="15"/>
  <c r="AC13" i="15"/>
  <c r="AC77" i="15"/>
  <c r="AC24" i="15"/>
  <c r="AC64" i="15"/>
  <c r="AC11" i="15"/>
  <c r="AD73" i="15"/>
  <c r="AD20" i="15"/>
  <c r="AD58" i="15"/>
  <c r="AD5" i="15"/>
  <c r="AC74" i="15"/>
  <c r="AC21" i="15"/>
  <c r="AC23" i="15"/>
  <c r="AC76" i="15"/>
  <c r="AC57" i="15"/>
  <c r="AC4" i="15"/>
  <c r="AC63" i="15"/>
  <c r="AC10" i="15"/>
  <c r="AC15" i="15"/>
  <c r="AC68" i="15"/>
  <c r="AC70" i="15"/>
  <c r="AC17" i="15"/>
  <c r="AC59" i="15"/>
  <c r="AC6" i="15"/>
  <c r="AC80" i="15" l="1"/>
  <c r="AC37" i="14" s="1"/>
  <c r="AC44" i="14" s="1"/>
  <c r="AD61" i="15"/>
  <c r="AD8" i="15"/>
  <c r="AD76" i="15"/>
  <c r="AD23" i="15"/>
  <c r="AD74" i="15"/>
  <c r="AD21" i="15"/>
  <c r="AD71" i="15"/>
  <c r="AD18" i="15"/>
  <c r="AE56" i="15"/>
  <c r="AE3" i="15"/>
  <c r="AD68" i="15"/>
  <c r="AD15" i="15"/>
  <c r="AD16" i="15"/>
  <c r="AD69" i="15"/>
  <c r="AD63" i="15"/>
  <c r="AD10" i="15"/>
  <c r="AD66" i="15"/>
  <c r="AD13" i="15"/>
  <c r="AD70" i="15"/>
  <c r="AD17" i="15"/>
  <c r="AD57" i="15"/>
  <c r="AD4" i="15"/>
  <c r="AE20" i="15"/>
  <c r="AE73" i="15"/>
  <c r="AE60" i="15"/>
  <c r="AE7" i="15"/>
  <c r="AD24" i="15"/>
  <c r="AD77" i="15"/>
  <c r="AD59" i="15"/>
  <c r="AD6" i="15"/>
  <c r="AE58" i="15"/>
  <c r="AE5" i="15"/>
  <c r="AD62" i="15"/>
  <c r="AD9" i="15"/>
  <c r="AD19" i="15"/>
  <c r="AD72" i="15"/>
  <c r="AE75" i="15"/>
  <c r="AE22" i="15"/>
  <c r="AD67" i="15"/>
  <c r="AD14" i="15"/>
  <c r="AD64" i="15"/>
  <c r="AD11" i="15"/>
  <c r="AE65" i="15"/>
  <c r="AE12" i="15"/>
  <c r="AD80" i="15" l="1"/>
  <c r="AD37" i="14" s="1"/>
  <c r="AD44" i="14" s="1"/>
  <c r="AE8" i="15"/>
  <c r="AE61" i="15"/>
  <c r="AF75" i="15"/>
  <c r="AF22" i="15"/>
  <c r="AG75" i="15" s="1"/>
  <c r="AE69" i="15"/>
  <c r="AE16" i="15"/>
  <c r="AE71" i="15"/>
  <c r="AE18" i="15"/>
  <c r="AF56" i="15"/>
  <c r="AF3" i="15"/>
  <c r="AG56" i="15" s="1"/>
  <c r="AF73" i="15"/>
  <c r="AF20" i="15"/>
  <c r="AG73" i="15" s="1"/>
  <c r="AE57" i="15"/>
  <c r="AE4" i="15"/>
  <c r="AE72" i="15"/>
  <c r="AE19" i="15"/>
  <c r="AE74" i="15"/>
  <c r="AE21" i="15"/>
  <c r="AE64" i="15"/>
  <c r="AE11" i="15"/>
  <c r="AE62" i="15"/>
  <c r="AE9" i="15"/>
  <c r="AF60" i="15"/>
  <c r="AF7" i="15"/>
  <c r="AG60" i="15" s="1"/>
  <c r="AE66" i="15"/>
  <c r="AE13" i="15"/>
  <c r="AE68" i="15"/>
  <c r="AE15" i="15"/>
  <c r="AE59" i="15"/>
  <c r="AE6" i="15"/>
  <c r="AF65" i="15"/>
  <c r="AF12" i="15"/>
  <c r="AG65" i="15" s="1"/>
  <c r="AE17" i="15"/>
  <c r="AE70" i="15"/>
  <c r="AE77" i="15"/>
  <c r="AE24" i="15"/>
  <c r="AE76" i="15"/>
  <c r="AE23" i="15"/>
  <c r="AE67" i="15"/>
  <c r="AE14" i="15"/>
  <c r="AF58" i="15"/>
  <c r="AF5" i="15"/>
  <c r="AG58" i="15" s="1"/>
  <c r="AE63" i="15"/>
  <c r="AE10" i="15"/>
  <c r="AE80" i="15" l="1"/>
  <c r="AE37" i="14" s="1"/>
  <c r="AE44" i="14" s="1"/>
  <c r="AF61" i="15"/>
  <c r="AF8" i="15"/>
  <c r="AG61" i="15" s="1"/>
  <c r="AF21" i="15"/>
  <c r="AG74" i="15" s="1"/>
  <c r="AF74" i="15"/>
  <c r="AF67" i="15"/>
  <c r="AF14" i="15"/>
  <c r="AG67" i="15" s="1"/>
  <c r="AF70" i="15"/>
  <c r="AF17" i="15"/>
  <c r="AG70" i="15" s="1"/>
  <c r="AF72" i="15"/>
  <c r="AF19" i="15"/>
  <c r="AG72" i="15" s="1"/>
  <c r="AF18" i="15"/>
  <c r="AG71" i="15" s="1"/>
  <c r="AF71" i="15"/>
  <c r="AF66" i="15"/>
  <c r="AF13" i="15"/>
  <c r="AG66" i="15" s="1"/>
  <c r="AF76" i="15"/>
  <c r="AF23" i="15"/>
  <c r="AG76" i="15" s="1"/>
  <c r="AF57" i="15"/>
  <c r="AF4" i="15"/>
  <c r="AG57" i="15" s="1"/>
  <c r="AF10" i="15"/>
  <c r="AG63" i="15" s="1"/>
  <c r="AF63" i="15"/>
  <c r="AF69" i="15"/>
  <c r="AF16" i="15"/>
  <c r="AG69" i="15" s="1"/>
  <c r="AF68" i="15"/>
  <c r="AF15" i="15"/>
  <c r="AG68" i="15" s="1"/>
  <c r="AF64" i="15"/>
  <c r="AF11" i="15"/>
  <c r="AG64" i="15" s="1"/>
  <c r="AF59" i="15"/>
  <c r="AF6" i="15"/>
  <c r="AG59" i="15" s="1"/>
  <c r="AF62" i="15"/>
  <c r="AF9" i="15"/>
  <c r="AG62" i="15" s="1"/>
  <c r="AF77" i="15"/>
  <c r="AF24" i="15"/>
  <c r="AG77" i="15" s="1"/>
  <c r="AG80" i="15" l="1"/>
  <c r="AG37" i="14" s="1"/>
  <c r="AG44" i="14" s="1"/>
  <c r="AF80" i="15"/>
  <c r="AF37" i="14" s="1"/>
  <c r="AF44" i="14" s="1"/>
</calcChain>
</file>

<file path=xl/sharedStrings.xml><?xml version="1.0" encoding="utf-8"?>
<sst xmlns="http://schemas.openxmlformats.org/spreadsheetml/2006/main" count="191" uniqueCount="101">
  <si>
    <t>BESP BAU EV Subsidy Percentage</t>
  </si>
  <si>
    <t>Sources:</t>
  </si>
  <si>
    <t>Tesla</t>
  </si>
  <si>
    <t>Notes</t>
  </si>
  <si>
    <t>State EV Subsidy Amounts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</si>
  <si>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</si>
  <si>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</si>
  <si>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</si>
  <si>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</si>
  <si>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State</t>
  </si>
  <si>
    <t>State Rebate Amounts</t>
  </si>
  <si>
    <t>Pop-Weighted State Avg Tax Credit</t>
  </si>
  <si>
    <t>Total Tax Credit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</si>
  <si>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</si>
  <si>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</si>
  <si>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</si>
  <si>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</si>
  <si>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</si>
  <si>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</si>
  <si>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</si>
  <si>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</si>
  <si>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</si>
  <si>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</si>
  <si>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</si>
  <si>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</si>
  <si>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</si>
  <si>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Honda</t>
  </si>
  <si>
    <t>Audi</t>
  </si>
  <si>
    <t>Ford</t>
  </si>
  <si>
    <t>Hyundai</t>
  </si>
  <si>
    <t>Kia</t>
  </si>
  <si>
    <t>Mitsubishi</t>
  </si>
  <si>
    <t>Porsche</t>
  </si>
  <si>
    <t>Toyota</t>
  </si>
  <si>
    <t>Subaru</t>
  </si>
  <si>
    <t>Time (Year)</t>
  </si>
  <si>
    <t>New Vehicles[LDVs,passenger,battery electric vehicle] : MostRecentRun</t>
  </si>
  <si>
    <t>Weighted Average Credit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</si>
  <si>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</si>
  <si>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</si>
  <si>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</si>
  <si>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</si>
  <si>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</si>
  <si>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Subsidy Percentage (dimensionless)</t>
  </si>
  <si>
    <t>New Vehicles[LDVs,passenger,plugin hybrid vehicle] : MostRecentRun</t>
  </si>
  <si>
    <t>New Vehicle Price after RnD[LDVs,passenger,battery electric vehicle] : MostRecentRun</t>
  </si>
  <si>
    <t>2020 to 2012 USD (see cpi.xlsx)</t>
  </si>
  <si>
    <t>CO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</si>
  <si>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</si>
  <si>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</si>
  <si>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</si>
  <si>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</si>
  <si>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</si>
  <si>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</si>
  <si>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Population, millions (June 2022)</t>
  </si>
  <si>
    <t>Category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</si>
  <si>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</si>
  <si>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</si>
  <si>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</si>
  <si>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</si>
  <si>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</si>
  <si>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</si>
  <si>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</si>
  <si>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</si>
  <si>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</si>
  <si>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</si>
  <si>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</si>
  <si>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</si>
  <si>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</si>
  <si>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</si>
  <si>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</si>
  <si>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</si>
  <si>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</si>
  <si>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</si>
  <si>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USA</t>
  </si>
  <si>
    <t>Rest of country</t>
  </si>
  <si>
    <t>Mazda</t>
  </si>
  <si>
    <t>Rivian</t>
  </si>
  <si>
    <t>Lucid</t>
  </si>
  <si>
    <t>BAU Projected Sales in EPS</t>
  </si>
  <si>
    <t>Projected Annual Sales by Manufacturer</t>
  </si>
  <si>
    <t>EnergySage</t>
  </si>
  <si>
    <t>Electric car tax credits and incentives</t>
  </si>
  <si>
    <t>Electric Vehicle &amp; Solar Incentives</t>
  </si>
  <si>
    <t>Argonne National Laboratory</t>
  </si>
  <si>
    <t>Data provided on request</t>
  </si>
  <si>
    <t>GM (Cadillac and Chevrolet)</t>
  </si>
  <si>
    <t>BMW N. America</t>
  </si>
  <si>
    <t>FCA (Chrysler and Fiat)</t>
  </si>
  <si>
    <t>Volvo</t>
  </si>
  <si>
    <t>Volkswagon</t>
  </si>
  <si>
    <t>Merdeces-Benz</t>
  </si>
  <si>
    <t>Smart USA</t>
  </si>
  <si>
    <t>Jaguar Land Rover</t>
  </si>
  <si>
    <t>Projected BEV Credit By Manufacturer</t>
  </si>
  <si>
    <t>Data summarized by Argonne National Laboratory, 6/22/2022, contact yzhou@anl.gov</t>
  </si>
  <si>
    <t>Manufacturer</t>
  </si>
  <si>
    <t>2022*</t>
  </si>
  <si>
    <t>Total</t>
  </si>
  <si>
    <t>PEV</t>
  </si>
  <si>
    <t>Percentage of Total,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</si>
</sst>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167" fontId="5" fillId="0" borderId="0" xfId="0" applyNumberFormat="1" applyFont="1"/>
    <xf numFmtId="9" fontId="5" fillId="0" borderId="0" xfId="0" applyNumberFormat="1" applyFont="1"/>
    <xf numFmtId="0" fontId="8" fillId="0" borderId="0" xfId="0" applyFont="1"/>
    <xf numFmtId="38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11" sqref="B11"/>
    </sheetView>
  </sheetViews>
  <sheetFormatPr defaultColWidth="9.1796875" defaultRowHeight="14.5" x14ac:dyDescent="0.35"/>
  <cols>
    <col min="1" max="1" width="9.1796875" style="17"/>
    <col min="2" max="2" width="70.81640625" style="3" customWidth="1"/>
    <col min="3" max="16384" width="9.1796875" style="17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38</v>
      </c>
    </row>
    <row r="4" spans="1:2" x14ac:dyDescent="0.35">
      <c r="B4" s="3" t="s">
        <v>39</v>
      </c>
    </row>
    <row r="5" spans="1:2" x14ac:dyDescent="0.35">
      <c r="B5" s="3">
        <v>2019</v>
      </c>
    </row>
    <row r="6" spans="1:2" x14ac:dyDescent="0.35">
      <c r="B6" s="3" t="s">
        <v>40</v>
      </c>
    </row>
    <row r="7" spans="1:2" x14ac:dyDescent="0.35">
      <c r="B7" s="14" t="s">
        <v>41</v>
      </c>
    </row>
    <row r="9" spans="1:2" x14ac:dyDescent="0.35">
      <c r="B9" s="4" t="s">
        <v>42</v>
      </c>
    </row>
    <row r="10" spans="1:2" x14ac:dyDescent="0.35">
      <c r="B10" s="3" t="s">
        <v>84</v>
      </c>
    </row>
    <row r="11" spans="1:2" x14ac:dyDescent="0.35">
      <c r="B11" s="3">
        <v>2022</v>
      </c>
    </row>
    <row r="12" spans="1:2" x14ac:dyDescent="0.35">
      <c r="B12" s="3" t="s">
        <v>85</v>
      </c>
    </row>
    <row r="14" spans="1:2" x14ac:dyDescent="0.35">
      <c r="B14" s="4" t="s">
        <v>10</v>
      </c>
    </row>
    <row r="15" spans="1:2" x14ac:dyDescent="0.35">
      <c r="B15" s="3" t="s">
        <v>81</v>
      </c>
    </row>
    <row r="16" spans="1:2" x14ac:dyDescent="0.35">
      <c r="B16" s="3">
        <v>2021</v>
      </c>
    </row>
    <row r="17" spans="1:2" x14ac:dyDescent="0.35">
      <c r="B17" s="3" t="s">
        <v>82</v>
      </c>
    </row>
    <row r="18" spans="1:2" x14ac:dyDescent="0.35">
      <c r="B18" s="3" t="s">
        <v>50</v>
      </c>
    </row>
    <row r="20" spans="1:2" x14ac:dyDescent="0.35">
      <c r="B20" s="3" t="s">
        <v>2</v>
      </c>
    </row>
    <row r="21" spans="1:2" x14ac:dyDescent="0.35">
      <c r="B21" s="3">
        <v>2022</v>
      </c>
    </row>
    <row r="22" spans="1:2" x14ac:dyDescent="0.35">
      <c r="B22" s="3" t="s">
        <v>83</v>
      </c>
    </row>
    <row r="23" spans="1:2" x14ac:dyDescent="0.35">
      <c r="B23" s="3" t="s">
        <v>52</v>
      </c>
    </row>
    <row r="26" spans="1:2" x14ac:dyDescent="0.35">
      <c r="A26" s="1" t="s">
        <v>3</v>
      </c>
    </row>
    <row r="27" spans="1:2" x14ac:dyDescent="0.35">
      <c r="A27" s="17" t="s">
        <v>24</v>
      </c>
    </row>
    <row r="28" spans="1:2" x14ac:dyDescent="0.35">
      <c r="A28" s="17" t="s">
        <v>16</v>
      </c>
    </row>
    <row r="29" spans="1:2" x14ac:dyDescent="0.35">
      <c r="A29" s="17" t="s">
        <v>15</v>
      </c>
    </row>
    <row r="31" spans="1:2" x14ac:dyDescent="0.35">
      <c r="A31" s="17" t="s">
        <v>17</v>
      </c>
    </row>
    <row r="33" spans="1:7" ht="58" x14ac:dyDescent="0.35">
      <c r="A33" s="16" t="s">
        <v>46</v>
      </c>
      <c r="B33" s="17">
        <v>0.88711067149387013</v>
      </c>
      <c r="G33" s="9"/>
    </row>
  </sheetData>
  <hyperlinks>
    <hyperlink ref="B7" r:id="rId1" xr:uid="{46B1652F-1293-4993-B22D-4C9CA98A8E4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61F-7942-4515-8229-A2210CA98666}">
  <dimension ref="A1:AG56"/>
  <sheetViews>
    <sheetView topLeftCell="A34" workbookViewId="0">
      <selection activeCell="A3" sqref="A3:AE3"/>
    </sheetView>
  </sheetViews>
  <sheetFormatPr defaultRowHeight="14.5" x14ac:dyDescent="0.35"/>
  <cols>
    <col min="1" max="1" width="45.36328125" style="17" customWidth="1"/>
    <col min="2" max="2" width="15.7265625" style="17" customWidth="1"/>
    <col min="3" max="3" width="19.08984375" style="17" customWidth="1"/>
    <col min="4" max="16384" width="8.7265625" style="17"/>
  </cols>
  <sheetData>
    <row r="1" spans="1:31" x14ac:dyDescent="0.35">
      <c r="A1" s="1" t="s">
        <v>5</v>
      </c>
    </row>
    <row r="2" spans="1:31" x14ac:dyDescent="0.35">
      <c r="A2" s="17">
        <v>2020</v>
      </c>
      <c r="B2" s="17">
        <v>2021</v>
      </c>
      <c r="C2" s="17">
        <v>2022</v>
      </c>
      <c r="D2" s="17">
        <v>2023</v>
      </c>
      <c r="E2" s="17">
        <v>2024</v>
      </c>
      <c r="F2" s="17">
        <v>2025</v>
      </c>
      <c r="G2" s="17">
        <v>2026</v>
      </c>
      <c r="H2" s="17">
        <v>2027</v>
      </c>
      <c r="I2" s="17">
        <v>2028</v>
      </c>
      <c r="J2" s="17">
        <v>2029</v>
      </c>
      <c r="K2" s="17">
        <v>2030</v>
      </c>
      <c r="L2" s="17">
        <v>2031</v>
      </c>
      <c r="M2" s="17">
        <v>2032</v>
      </c>
      <c r="N2" s="17">
        <v>2033</v>
      </c>
      <c r="O2" s="17">
        <v>2034</v>
      </c>
      <c r="P2" s="17">
        <v>2035</v>
      </c>
      <c r="Q2" s="17">
        <v>2036</v>
      </c>
      <c r="R2" s="17">
        <v>2037</v>
      </c>
      <c r="S2" s="17">
        <v>2038</v>
      </c>
      <c r="T2" s="17">
        <v>2039</v>
      </c>
      <c r="U2" s="17">
        <v>2040</v>
      </c>
      <c r="V2" s="17">
        <v>2041</v>
      </c>
      <c r="W2" s="17">
        <v>2042</v>
      </c>
      <c r="X2" s="17">
        <v>2043</v>
      </c>
      <c r="Y2" s="17">
        <v>2044</v>
      </c>
      <c r="Z2" s="17">
        <v>2045</v>
      </c>
      <c r="AA2" s="17">
        <v>2046</v>
      </c>
      <c r="AB2" s="17">
        <v>2047</v>
      </c>
      <c r="AC2" s="17">
        <v>2048</v>
      </c>
      <c r="AD2" s="17">
        <v>2049</v>
      </c>
      <c r="AE2" s="17">
        <v>2050</v>
      </c>
    </row>
    <row r="3" spans="1:31" x14ac:dyDescent="0.35">
      <c r="A3" s="2">
        <f>'Baseline Calculations'!C80</f>
        <v>2762.8042752996416</v>
      </c>
      <c r="B3" s="2">
        <f>'Baseline Calculations'!D80</f>
        <v>3553.7472021669196</v>
      </c>
      <c r="C3" s="2">
        <f>'Baseline Calculations'!E80</f>
        <v>3044.685616691344</v>
      </c>
      <c r="D3" s="2">
        <f>'Baseline Calculations'!F80</f>
        <v>2379.3054665475447</v>
      </c>
      <c r="E3" s="2">
        <f>'Baseline Calculations'!G80</f>
        <v>1637.7859787917146</v>
      </c>
      <c r="F3" s="2">
        <f>'Baseline Calculations'!H80</f>
        <v>1138.8019197317865</v>
      </c>
      <c r="G3" s="2">
        <f>'Baseline Calculations'!I80</f>
        <v>719.51762832148961</v>
      </c>
      <c r="H3" s="2">
        <f>'Baseline Calculations'!J80</f>
        <v>475.87825914011427</v>
      </c>
      <c r="I3" s="2">
        <f>'Baseline Calculations'!K80</f>
        <v>295.91524262619055</v>
      </c>
      <c r="J3" s="2">
        <f>'Baseline Calculations'!L80</f>
        <v>152.65454772179828</v>
      </c>
      <c r="K3" s="2">
        <f>'Baseline Calculations'!M80</f>
        <v>117.34325031648267</v>
      </c>
      <c r="L3" s="2">
        <f>'Baseline Calculations'!N80</f>
        <v>117.34325031648267</v>
      </c>
      <c r="M3" s="2">
        <f>'Baseline Calculations'!O80</f>
        <v>103.64018209197414</v>
      </c>
      <c r="N3" s="2">
        <f>'Baseline Calculations'!P80</f>
        <v>88.143580531817165</v>
      </c>
      <c r="O3" s="2">
        <f>'Baseline Calculations'!Q80</f>
        <v>74.82526368294279</v>
      </c>
      <c r="P3" s="2">
        <f>'Baseline Calculations'!R80</f>
        <v>74.825263682942776</v>
      </c>
      <c r="Q3" s="2">
        <f>'Baseline Calculations'!S80</f>
        <v>64.969709214775719</v>
      </c>
      <c r="R3" s="2">
        <f>'Baseline Calculations'!T80</f>
        <v>64.969709214775705</v>
      </c>
      <c r="S3" s="2">
        <f>'Baseline Calculations'!U80</f>
        <v>64.969709214775733</v>
      </c>
      <c r="T3" s="2">
        <f>'Baseline Calculations'!V80</f>
        <v>50.369874322442975</v>
      </c>
      <c r="U3" s="2">
        <f>'Baseline Calculations'!W80</f>
        <v>43.710715898005745</v>
      </c>
      <c r="V3" s="2">
        <f>'Baseline Calculations'!X80</f>
        <v>43.710715898005752</v>
      </c>
      <c r="W3" s="2">
        <f>'Baseline Calculations'!Y80</f>
        <v>43.710715898005773</v>
      </c>
      <c r="X3" s="2">
        <f>'Baseline Calculations'!Z80</f>
        <v>43.710715898005773</v>
      </c>
      <c r="Y3" s="2">
        <f>'Baseline Calculations'!AA80</f>
        <v>31.034637883843768</v>
      </c>
      <c r="Z3" s="2">
        <f>'Baseline Calculations'!AB80</f>
        <v>24.183103771589504</v>
      </c>
      <c r="AA3" s="2">
        <f>'Baseline Calculations'!AC80</f>
        <v>17.523945347152292</v>
      </c>
      <c r="AB3" s="2">
        <f>'Baseline Calculations'!AD80</f>
        <v>17.523945347152285</v>
      </c>
      <c r="AC3" s="2">
        <f>'Baseline Calculations'!AE80</f>
        <v>17.523945347152292</v>
      </c>
      <c r="AD3" s="2">
        <f>'Baseline Calculations'!AF80</f>
        <v>17.523945347152285</v>
      </c>
      <c r="AE3" s="2">
        <f>'Baseline Calculations'!AG80</f>
        <v>17.523945347152289</v>
      </c>
    </row>
    <row r="4" spans="1:31" x14ac:dyDescent="0.35">
      <c r="A4" s="2"/>
    </row>
    <row r="5" spans="1:31" x14ac:dyDescent="0.35">
      <c r="A5" s="5" t="s">
        <v>4</v>
      </c>
    </row>
    <row r="6" spans="1:31" x14ac:dyDescent="0.35">
      <c r="A6" s="2" t="s">
        <v>6</v>
      </c>
    </row>
    <row r="7" spans="1:31" x14ac:dyDescent="0.35">
      <c r="A7" s="2" t="s">
        <v>8</v>
      </c>
    </row>
    <row r="8" spans="1:31" x14ac:dyDescent="0.35">
      <c r="A8" s="19" t="s">
        <v>48</v>
      </c>
      <c r="B8" s="19"/>
    </row>
    <row r="9" spans="1:31" x14ac:dyDescent="0.35">
      <c r="A9" s="18" t="s">
        <v>49</v>
      </c>
      <c r="B9" s="18"/>
      <c r="C9" s="20" t="s">
        <v>50</v>
      </c>
    </row>
    <row r="10" spans="1:31" x14ac:dyDescent="0.35">
      <c r="A10" s="18" t="s">
        <v>51</v>
      </c>
      <c r="B10" s="18"/>
      <c r="C10" s="20" t="s">
        <v>52</v>
      </c>
    </row>
    <row r="11" spans="1:31" x14ac:dyDescent="0.35">
      <c r="A11" s="18" t="s">
        <v>53</v>
      </c>
      <c r="B11" s="18"/>
    </row>
    <row r="12" spans="1:31" x14ac:dyDescent="0.35">
      <c r="A12" s="18" t="s">
        <v>9</v>
      </c>
      <c r="B12" s="18" t="s">
        <v>54</v>
      </c>
      <c r="C12" s="18" t="s">
        <v>55</v>
      </c>
      <c r="D12" s="18">
        <v>2020</v>
      </c>
      <c r="E12" s="18">
        <f t="shared" ref="E12:J12" si="0">D12+1</f>
        <v>2021</v>
      </c>
      <c r="F12" s="18">
        <f t="shared" si="0"/>
        <v>2022</v>
      </c>
      <c r="G12" s="18">
        <f t="shared" si="0"/>
        <v>2023</v>
      </c>
      <c r="H12" s="18">
        <f t="shared" si="0"/>
        <v>2024</v>
      </c>
      <c r="I12" s="18">
        <f t="shared" si="0"/>
        <v>2025</v>
      </c>
      <c r="J12" s="18">
        <f t="shared" si="0"/>
        <v>2026</v>
      </c>
    </row>
    <row r="13" spans="1:31" x14ac:dyDescent="0.35">
      <c r="A13" s="18" t="s">
        <v>47</v>
      </c>
      <c r="B13" s="18">
        <v>5.6849999999999996</v>
      </c>
      <c r="C13" s="18" t="s">
        <v>56</v>
      </c>
      <c r="D13" s="18">
        <v>4750</v>
      </c>
      <c r="E13" s="18">
        <v>4750</v>
      </c>
      <c r="F13" s="18">
        <v>3000</v>
      </c>
      <c r="G13" s="18">
        <v>3000</v>
      </c>
      <c r="H13" s="18">
        <v>2400</v>
      </c>
      <c r="I13" s="18">
        <v>2400</v>
      </c>
      <c r="J13" s="18">
        <v>2400</v>
      </c>
      <c r="K13" s="19" t="s">
        <v>57</v>
      </c>
    </row>
    <row r="14" spans="1:31" x14ac:dyDescent="0.35">
      <c r="A14" s="18" t="s">
        <v>58</v>
      </c>
      <c r="B14" s="18">
        <v>3.5710000000000002</v>
      </c>
      <c r="C14" s="18" t="s">
        <v>56</v>
      </c>
      <c r="D14" s="18">
        <v>2250</v>
      </c>
      <c r="E14" s="18">
        <v>2250</v>
      </c>
      <c r="F14" s="18">
        <v>2250</v>
      </c>
      <c r="G14" s="18">
        <v>2250</v>
      </c>
      <c r="H14" s="18">
        <v>2250</v>
      </c>
      <c r="I14" s="18">
        <v>2250</v>
      </c>
      <c r="J14" s="18">
        <v>2250</v>
      </c>
      <c r="K14" s="18"/>
      <c r="R14" s="20" t="s">
        <v>59</v>
      </c>
    </row>
    <row r="15" spans="1:31" x14ac:dyDescent="0.35">
      <c r="A15" s="18" t="s">
        <v>60</v>
      </c>
      <c r="B15" s="18">
        <v>0.96799999999999997</v>
      </c>
      <c r="C15" s="18" t="s">
        <v>56</v>
      </c>
      <c r="D15" s="18">
        <v>2500</v>
      </c>
      <c r="E15" s="18">
        <v>2500</v>
      </c>
      <c r="F15" s="18">
        <v>2500</v>
      </c>
      <c r="G15" s="18">
        <v>2500</v>
      </c>
      <c r="H15" s="18">
        <v>2500</v>
      </c>
      <c r="I15" s="18">
        <v>2500</v>
      </c>
      <c r="J15" s="18">
        <v>2500</v>
      </c>
    </row>
    <row r="16" spans="1:31" ht="15.75" customHeight="1" x14ac:dyDescent="0.35">
      <c r="A16" s="18" t="s">
        <v>61</v>
      </c>
      <c r="B16" s="18">
        <v>8.3800000000000008</v>
      </c>
      <c r="C16" s="21" t="s">
        <v>56</v>
      </c>
      <c r="D16" s="22">
        <v>2000</v>
      </c>
      <c r="E16" s="22">
        <v>2000</v>
      </c>
      <c r="F16" s="22">
        <v>2000</v>
      </c>
      <c r="G16" s="22">
        <v>2000</v>
      </c>
      <c r="H16" s="22">
        <v>2000</v>
      </c>
      <c r="I16" s="22">
        <v>2000</v>
      </c>
      <c r="J16" s="22">
        <v>2000</v>
      </c>
      <c r="K16" s="21" t="s">
        <v>62</v>
      </c>
      <c r="L16" s="21"/>
      <c r="M16" s="23"/>
    </row>
    <row r="17" spans="1:33" ht="15.75" customHeight="1" x14ac:dyDescent="0.35">
      <c r="A17" s="18" t="s">
        <v>63</v>
      </c>
      <c r="B17" s="18">
        <v>28.64</v>
      </c>
      <c r="C17" s="18" t="s">
        <v>56</v>
      </c>
      <c r="D17" s="18">
        <v>2500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 t="s">
        <v>64</v>
      </c>
      <c r="R17" s="24"/>
    </row>
    <row r="18" spans="1:33" ht="15.75" customHeight="1" x14ac:dyDescent="0.35">
      <c r="A18" s="18" t="s">
        <v>65</v>
      </c>
      <c r="B18" s="18">
        <v>39.35</v>
      </c>
      <c r="C18" s="18" t="s">
        <v>56</v>
      </c>
      <c r="D18" s="18">
        <v>2500</v>
      </c>
      <c r="E18" s="18">
        <v>2500</v>
      </c>
      <c r="F18" s="18">
        <v>2500</v>
      </c>
      <c r="G18" s="18">
        <v>2500</v>
      </c>
      <c r="H18" s="18">
        <v>2500</v>
      </c>
      <c r="I18" s="18">
        <v>2500</v>
      </c>
      <c r="J18" s="18">
        <v>2500</v>
      </c>
    </row>
    <row r="19" spans="1:33" ht="15.75" customHeight="1" x14ac:dyDescent="0.35">
      <c r="A19" s="18" t="s">
        <v>66</v>
      </c>
      <c r="B19" s="18">
        <v>4.665</v>
      </c>
      <c r="C19" s="18" t="s">
        <v>56</v>
      </c>
      <c r="D19" s="25">
        <v>1500</v>
      </c>
      <c r="E19" s="25">
        <v>1500</v>
      </c>
      <c r="F19" s="25">
        <v>1500</v>
      </c>
      <c r="G19" s="25">
        <v>1500</v>
      </c>
      <c r="H19" s="25">
        <v>1500</v>
      </c>
      <c r="I19" s="25">
        <v>1500</v>
      </c>
      <c r="J19" s="25">
        <v>1500</v>
      </c>
    </row>
    <row r="20" spans="1:33" ht="15.75" customHeight="1" x14ac:dyDescent="0.35">
      <c r="A20" s="18" t="s">
        <v>67</v>
      </c>
      <c r="B20" s="18">
        <v>1.341</v>
      </c>
      <c r="C20" s="18" t="s">
        <v>56</v>
      </c>
      <c r="D20" s="18">
        <v>2000</v>
      </c>
      <c r="E20" s="18">
        <v>2000</v>
      </c>
      <c r="F20" s="18">
        <v>2000</v>
      </c>
      <c r="G20" s="18">
        <v>2000</v>
      </c>
      <c r="H20" s="18">
        <v>2000</v>
      </c>
      <c r="I20" s="18">
        <v>2000</v>
      </c>
      <c r="J20" s="18">
        <v>2000</v>
      </c>
    </row>
    <row r="21" spans="1:33" ht="15.75" customHeight="1" x14ac:dyDescent="0.35">
      <c r="A21" s="18" t="s">
        <v>68</v>
      </c>
      <c r="B21" s="18">
        <v>6.0380000000000003</v>
      </c>
      <c r="C21" s="18" t="s">
        <v>56</v>
      </c>
      <c r="D21" s="18">
        <v>2500</v>
      </c>
      <c r="E21" s="18">
        <v>2500</v>
      </c>
      <c r="F21" s="18">
        <v>2500</v>
      </c>
      <c r="G21" s="18">
        <v>2500</v>
      </c>
      <c r="H21" s="18">
        <v>2500</v>
      </c>
      <c r="I21" s="18">
        <v>2500</v>
      </c>
      <c r="J21" s="18">
        <v>2500</v>
      </c>
    </row>
    <row r="22" spans="1:33" ht="15.75" customHeight="1" x14ac:dyDescent="0.35">
      <c r="A22" s="18" t="s">
        <v>69</v>
      </c>
      <c r="B22" s="18">
        <v>6.8730000000000002</v>
      </c>
      <c r="C22" s="18" t="s">
        <v>56</v>
      </c>
      <c r="D22" s="18">
        <v>2500</v>
      </c>
      <c r="E22" s="18">
        <v>2500</v>
      </c>
      <c r="F22" s="18">
        <v>2500</v>
      </c>
      <c r="G22" s="18">
        <v>2500</v>
      </c>
      <c r="H22" s="18">
        <v>2500</v>
      </c>
      <c r="I22" s="18">
        <v>2500</v>
      </c>
      <c r="J22" s="18">
        <v>2500</v>
      </c>
    </row>
    <row r="23" spans="1:33" ht="15.75" customHeight="1" x14ac:dyDescent="0.35">
      <c r="A23" s="18" t="s">
        <v>70</v>
      </c>
      <c r="B23" s="18">
        <v>8.8849999999999998</v>
      </c>
      <c r="C23" s="18" t="s">
        <v>56</v>
      </c>
      <c r="D23" s="18">
        <v>5000</v>
      </c>
      <c r="E23" s="18">
        <v>5000</v>
      </c>
      <c r="F23" s="18">
        <v>5000</v>
      </c>
      <c r="G23" s="18">
        <v>5000</v>
      </c>
      <c r="H23" s="18">
        <v>5000</v>
      </c>
      <c r="I23" s="18">
        <v>5000</v>
      </c>
      <c r="J23" s="18">
        <v>5000</v>
      </c>
    </row>
    <row r="24" spans="1:33" ht="15.75" customHeight="1" x14ac:dyDescent="0.35">
      <c r="A24" s="18" t="s">
        <v>71</v>
      </c>
      <c r="B24" s="18">
        <v>4.1760000000000002</v>
      </c>
      <c r="C24" s="18" t="s">
        <v>56</v>
      </c>
      <c r="D24" s="18">
        <v>2500</v>
      </c>
      <c r="E24" s="18">
        <v>2500</v>
      </c>
      <c r="F24" s="18">
        <v>2500</v>
      </c>
      <c r="G24" s="18">
        <v>2500</v>
      </c>
      <c r="H24" s="18">
        <v>2500</v>
      </c>
      <c r="I24" s="18">
        <v>2500</v>
      </c>
      <c r="J24" s="18">
        <v>2500</v>
      </c>
    </row>
    <row r="25" spans="1:33" ht="15.75" customHeight="1" x14ac:dyDescent="0.35">
      <c r="A25" s="18" t="s">
        <v>72</v>
      </c>
      <c r="B25" s="18">
        <v>0.624</v>
      </c>
      <c r="C25" s="18" t="s">
        <v>56</v>
      </c>
      <c r="D25" s="18">
        <v>4000</v>
      </c>
      <c r="E25" s="18">
        <v>4000</v>
      </c>
      <c r="F25" s="18">
        <v>4000</v>
      </c>
      <c r="G25" s="18">
        <v>4000</v>
      </c>
      <c r="H25" s="18">
        <v>4000</v>
      </c>
      <c r="I25" s="18">
        <v>4000</v>
      </c>
      <c r="J25" s="18">
        <v>4000</v>
      </c>
      <c r="K25" s="18" t="s">
        <v>73</v>
      </c>
    </row>
    <row r="26" spans="1:33" ht="15.75" customHeight="1" x14ac:dyDescent="0.35">
      <c r="A26" s="18" t="s">
        <v>75</v>
      </c>
      <c r="B26" s="18">
        <f>B27-SUM(B13:B25)</f>
        <v>210.304</v>
      </c>
      <c r="C26" s="18"/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/>
    </row>
    <row r="27" spans="1:33" ht="15.75" customHeight="1" x14ac:dyDescent="0.35">
      <c r="A27" s="18" t="s">
        <v>74</v>
      </c>
      <c r="B27" s="18">
        <v>329.5</v>
      </c>
    </row>
    <row r="28" spans="1:33" ht="15.75" customHeight="1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9"/>
    </row>
    <row r="29" spans="1:33" x14ac:dyDescent="0.35">
      <c r="A29" s="6" t="s">
        <v>7</v>
      </c>
    </row>
    <row r="30" spans="1:33" x14ac:dyDescent="0.35">
      <c r="A30" s="2"/>
    </row>
    <row r="31" spans="1:33" x14ac:dyDescent="0.35">
      <c r="A31" s="2" t="s">
        <v>11</v>
      </c>
    </row>
    <row r="32" spans="1:33" x14ac:dyDescent="0.35">
      <c r="C32" s="17">
        <v>2020</v>
      </c>
      <c r="D32" s="17">
        <v>2021</v>
      </c>
      <c r="E32" s="17">
        <v>2022</v>
      </c>
      <c r="F32" s="17">
        <v>2023</v>
      </c>
      <c r="G32" s="17">
        <v>2024</v>
      </c>
      <c r="H32" s="17">
        <v>2025</v>
      </c>
      <c r="I32" s="17">
        <v>2026</v>
      </c>
      <c r="J32" s="17">
        <v>2027</v>
      </c>
      <c r="K32" s="17">
        <v>2028</v>
      </c>
      <c r="L32" s="17">
        <v>2029</v>
      </c>
      <c r="M32" s="17">
        <v>2030</v>
      </c>
      <c r="N32" s="17">
        <v>2031</v>
      </c>
      <c r="O32" s="17">
        <v>2032</v>
      </c>
      <c r="P32" s="17">
        <v>2033</v>
      </c>
      <c r="Q32" s="17">
        <v>2034</v>
      </c>
      <c r="R32" s="17">
        <v>2035</v>
      </c>
      <c r="S32" s="17">
        <v>2036</v>
      </c>
      <c r="T32" s="17">
        <v>2037</v>
      </c>
      <c r="U32" s="17">
        <v>2038</v>
      </c>
      <c r="V32" s="17">
        <v>2039</v>
      </c>
      <c r="W32" s="17">
        <v>2040</v>
      </c>
      <c r="X32" s="17">
        <v>2041</v>
      </c>
      <c r="Y32" s="17">
        <v>2042</v>
      </c>
      <c r="Z32" s="17">
        <v>2043</v>
      </c>
      <c r="AA32" s="17">
        <v>2044</v>
      </c>
      <c r="AB32" s="17">
        <v>2045</v>
      </c>
      <c r="AC32" s="17">
        <v>2046</v>
      </c>
      <c r="AD32" s="17">
        <v>2047</v>
      </c>
      <c r="AE32" s="17">
        <v>2048</v>
      </c>
      <c r="AF32" s="17">
        <v>2049</v>
      </c>
      <c r="AG32" s="17">
        <v>2050</v>
      </c>
    </row>
    <row r="33" spans="1:33" x14ac:dyDescent="0.35">
      <c r="C33" s="2">
        <f t="shared" ref="C33:I33" si="1">SUMPRODUCT(D13:D26,$B$13:$B$26)/SUM($B$13:$B$26)</f>
        <v>981.82549317147198</v>
      </c>
      <c r="D33" s="2">
        <f t="shared" si="1"/>
        <v>764.52655538694989</v>
      </c>
      <c r="E33" s="2">
        <f t="shared" si="1"/>
        <v>734.33308042488625</v>
      </c>
      <c r="F33" s="2">
        <f t="shared" si="1"/>
        <v>734.33308042488625</v>
      </c>
      <c r="G33" s="2">
        <f t="shared" si="1"/>
        <v>723.98103186646438</v>
      </c>
      <c r="H33" s="2">
        <f t="shared" si="1"/>
        <v>723.98103186646438</v>
      </c>
      <c r="I33" s="2">
        <f t="shared" si="1"/>
        <v>723.98103186646438</v>
      </c>
      <c r="J33" s="2">
        <f>I33</f>
        <v>723.98103186646438</v>
      </c>
      <c r="K33" s="2">
        <f t="shared" ref="K33:AG33" si="2">J33</f>
        <v>723.98103186646438</v>
      </c>
      <c r="L33" s="2">
        <f t="shared" si="2"/>
        <v>723.98103186646438</v>
      </c>
      <c r="M33" s="2">
        <f t="shared" si="2"/>
        <v>723.98103186646438</v>
      </c>
      <c r="N33" s="2">
        <f t="shared" si="2"/>
        <v>723.98103186646438</v>
      </c>
      <c r="O33" s="2">
        <f t="shared" si="2"/>
        <v>723.98103186646438</v>
      </c>
      <c r="P33" s="2">
        <f t="shared" si="2"/>
        <v>723.98103186646438</v>
      </c>
      <c r="Q33" s="2">
        <f t="shared" si="2"/>
        <v>723.98103186646438</v>
      </c>
      <c r="R33" s="2">
        <f t="shared" si="2"/>
        <v>723.98103186646438</v>
      </c>
      <c r="S33" s="2">
        <f t="shared" si="2"/>
        <v>723.98103186646438</v>
      </c>
      <c r="T33" s="2">
        <f t="shared" si="2"/>
        <v>723.98103186646438</v>
      </c>
      <c r="U33" s="2">
        <f t="shared" si="2"/>
        <v>723.98103186646438</v>
      </c>
      <c r="V33" s="2">
        <f t="shared" si="2"/>
        <v>723.98103186646438</v>
      </c>
      <c r="W33" s="2">
        <f t="shared" si="2"/>
        <v>723.98103186646438</v>
      </c>
      <c r="X33" s="2">
        <f t="shared" si="2"/>
        <v>723.98103186646438</v>
      </c>
      <c r="Y33" s="2">
        <f t="shared" si="2"/>
        <v>723.98103186646438</v>
      </c>
      <c r="Z33" s="2">
        <f t="shared" si="2"/>
        <v>723.98103186646438</v>
      </c>
      <c r="AA33" s="2">
        <f t="shared" si="2"/>
        <v>723.98103186646438</v>
      </c>
      <c r="AB33" s="2">
        <f t="shared" si="2"/>
        <v>723.98103186646438</v>
      </c>
      <c r="AC33" s="2">
        <f t="shared" si="2"/>
        <v>723.98103186646438</v>
      </c>
      <c r="AD33" s="2">
        <f t="shared" si="2"/>
        <v>723.98103186646438</v>
      </c>
      <c r="AE33" s="2">
        <f t="shared" si="2"/>
        <v>723.98103186646438</v>
      </c>
      <c r="AF33" s="2">
        <f t="shared" si="2"/>
        <v>723.98103186646438</v>
      </c>
      <c r="AG33" s="2">
        <f t="shared" si="2"/>
        <v>723.98103186646438</v>
      </c>
    </row>
    <row r="34" spans="1:33" x14ac:dyDescent="0.35">
      <c r="A34" s="2"/>
    </row>
    <row r="35" spans="1:33" x14ac:dyDescent="0.35">
      <c r="A35" s="2" t="s">
        <v>12</v>
      </c>
    </row>
    <row r="36" spans="1:33" x14ac:dyDescent="0.35">
      <c r="C36" s="17">
        <v>2020</v>
      </c>
      <c r="D36" s="17">
        <v>2021</v>
      </c>
      <c r="E36" s="17">
        <v>2022</v>
      </c>
      <c r="F36" s="17">
        <v>2023</v>
      </c>
      <c r="G36" s="17">
        <v>2024</v>
      </c>
      <c r="H36" s="17">
        <v>2025</v>
      </c>
      <c r="I36" s="17">
        <v>2026</v>
      </c>
      <c r="J36" s="17">
        <v>2027</v>
      </c>
      <c r="K36" s="17">
        <v>2028</v>
      </c>
      <c r="L36" s="17">
        <v>2029</v>
      </c>
      <c r="M36" s="17">
        <v>2030</v>
      </c>
      <c r="N36" s="17">
        <v>2031</v>
      </c>
      <c r="O36" s="17">
        <v>2032</v>
      </c>
      <c r="P36" s="17">
        <v>2033</v>
      </c>
      <c r="Q36" s="17">
        <v>2034</v>
      </c>
      <c r="R36" s="17">
        <v>2035</v>
      </c>
      <c r="S36" s="17">
        <v>2036</v>
      </c>
      <c r="T36" s="17">
        <v>2037</v>
      </c>
      <c r="U36" s="17">
        <v>2038</v>
      </c>
      <c r="V36" s="17">
        <v>2039</v>
      </c>
      <c r="W36" s="17">
        <v>2040</v>
      </c>
      <c r="X36" s="17">
        <v>2041</v>
      </c>
      <c r="Y36" s="17">
        <v>2042</v>
      </c>
      <c r="Z36" s="17">
        <v>2043</v>
      </c>
      <c r="AA36" s="17">
        <v>2044</v>
      </c>
      <c r="AB36" s="17">
        <v>2045</v>
      </c>
      <c r="AC36" s="17">
        <v>2046</v>
      </c>
      <c r="AD36" s="17">
        <v>2047</v>
      </c>
      <c r="AE36" s="17">
        <v>2048</v>
      </c>
      <c r="AF36" s="17">
        <v>2049</v>
      </c>
      <c r="AG36" s="17">
        <v>2050</v>
      </c>
    </row>
    <row r="37" spans="1:33" x14ac:dyDescent="0.35">
      <c r="B37" s="2"/>
      <c r="C37" s="2">
        <f t="shared" ref="C37:AG37" si="3">A3+$C$33</f>
        <v>3744.6297684711135</v>
      </c>
      <c r="D37" s="2">
        <f t="shared" si="3"/>
        <v>4535.5726953383919</v>
      </c>
      <c r="E37" s="2">
        <f t="shared" si="3"/>
        <v>4026.5111098628158</v>
      </c>
      <c r="F37" s="2">
        <f t="shared" si="3"/>
        <v>3361.1309597190166</v>
      </c>
      <c r="G37" s="2">
        <f t="shared" si="3"/>
        <v>2619.6114719631864</v>
      </c>
      <c r="H37" s="2">
        <f t="shared" si="3"/>
        <v>2120.6274129032586</v>
      </c>
      <c r="I37" s="2">
        <f t="shared" si="3"/>
        <v>1701.3431214929615</v>
      </c>
      <c r="J37" s="2">
        <f t="shared" si="3"/>
        <v>1457.7037523115862</v>
      </c>
      <c r="K37" s="2">
        <f t="shared" si="3"/>
        <v>1277.7407357976626</v>
      </c>
      <c r="L37" s="2">
        <f t="shared" si="3"/>
        <v>1134.4800408932701</v>
      </c>
      <c r="M37" s="2">
        <f t="shared" si="3"/>
        <v>1099.1687434879545</v>
      </c>
      <c r="N37" s="2">
        <f t="shared" si="3"/>
        <v>1099.1687434879545</v>
      </c>
      <c r="O37" s="2">
        <f t="shared" si="3"/>
        <v>1085.4656752634462</v>
      </c>
      <c r="P37" s="2">
        <f t="shared" si="3"/>
        <v>1069.969073703289</v>
      </c>
      <c r="Q37" s="2">
        <f t="shared" si="3"/>
        <v>1056.6507568544148</v>
      </c>
      <c r="R37" s="2">
        <f t="shared" si="3"/>
        <v>1056.6507568544148</v>
      </c>
      <c r="S37" s="2">
        <f t="shared" si="3"/>
        <v>1046.7952023862476</v>
      </c>
      <c r="T37" s="2">
        <f t="shared" si="3"/>
        <v>1046.7952023862476</v>
      </c>
      <c r="U37" s="2">
        <f t="shared" si="3"/>
        <v>1046.7952023862476</v>
      </c>
      <c r="V37" s="2">
        <f t="shared" si="3"/>
        <v>1032.195367493915</v>
      </c>
      <c r="W37" s="2">
        <f t="shared" si="3"/>
        <v>1025.5362090694778</v>
      </c>
      <c r="X37" s="2">
        <f t="shared" si="3"/>
        <v>1025.5362090694778</v>
      </c>
      <c r="Y37" s="2">
        <f t="shared" si="3"/>
        <v>1025.5362090694778</v>
      </c>
      <c r="Z37" s="2">
        <f t="shared" si="3"/>
        <v>1025.5362090694778</v>
      </c>
      <c r="AA37" s="2">
        <f t="shared" si="3"/>
        <v>1012.8601310553157</v>
      </c>
      <c r="AB37" s="2">
        <f t="shared" si="3"/>
        <v>1006.0085969430614</v>
      </c>
      <c r="AC37" s="2">
        <f t="shared" si="3"/>
        <v>999.34943851862431</v>
      </c>
      <c r="AD37" s="2">
        <f t="shared" si="3"/>
        <v>999.34943851862431</v>
      </c>
      <c r="AE37" s="2">
        <f t="shared" si="3"/>
        <v>999.34943851862431</v>
      </c>
      <c r="AF37" s="2">
        <f t="shared" si="3"/>
        <v>999.34943851862431</v>
      </c>
      <c r="AG37" s="2">
        <f t="shared" si="3"/>
        <v>999.34943851862431</v>
      </c>
    </row>
    <row r="39" spans="1:33" x14ac:dyDescent="0.35">
      <c r="A39" s="17" t="s">
        <v>35</v>
      </c>
      <c r="C39" s="17">
        <v>2020</v>
      </c>
      <c r="D39" s="17">
        <v>2021</v>
      </c>
      <c r="E39" s="17">
        <v>2022</v>
      </c>
      <c r="F39" s="17">
        <v>2023</v>
      </c>
      <c r="G39" s="17">
        <v>2024</v>
      </c>
      <c r="H39" s="17">
        <v>2025</v>
      </c>
      <c r="I39" s="17">
        <v>2026</v>
      </c>
      <c r="J39" s="17">
        <v>2027</v>
      </c>
      <c r="K39" s="17">
        <v>2028</v>
      </c>
      <c r="L39" s="17">
        <v>2029</v>
      </c>
      <c r="M39" s="17">
        <v>2030</v>
      </c>
      <c r="N39" s="17">
        <v>2031</v>
      </c>
      <c r="O39" s="17">
        <v>2032</v>
      </c>
      <c r="P39" s="17">
        <v>2033</v>
      </c>
      <c r="Q39" s="17">
        <v>2034</v>
      </c>
      <c r="R39" s="17">
        <v>2035</v>
      </c>
      <c r="S39" s="17">
        <v>2036</v>
      </c>
      <c r="T39" s="17">
        <v>2037</v>
      </c>
      <c r="U39" s="17">
        <v>2038</v>
      </c>
      <c r="V39" s="17">
        <v>2039</v>
      </c>
      <c r="W39" s="17">
        <v>2040</v>
      </c>
      <c r="X39" s="17">
        <v>2041</v>
      </c>
      <c r="Y39" s="17">
        <v>2042</v>
      </c>
      <c r="Z39" s="17">
        <v>2043</v>
      </c>
      <c r="AA39" s="17">
        <v>2044</v>
      </c>
      <c r="AB39" s="17">
        <v>2045</v>
      </c>
      <c r="AC39" s="17">
        <v>2046</v>
      </c>
      <c r="AD39" s="17">
        <v>2047</v>
      </c>
      <c r="AE39" s="17">
        <v>2048</v>
      </c>
      <c r="AF39" s="17">
        <v>2049</v>
      </c>
      <c r="AG39" s="17">
        <v>2050</v>
      </c>
    </row>
    <row r="40" spans="1:33" x14ac:dyDescent="0.35">
      <c r="A40" s="17" t="s">
        <v>45</v>
      </c>
      <c r="C40" s="17">
        <v>49824</v>
      </c>
      <c r="D40" s="17">
        <v>46173.599999999999</v>
      </c>
      <c r="E40" s="17">
        <v>43530.5</v>
      </c>
      <c r="F40" s="17">
        <v>41513.300000000003</v>
      </c>
      <c r="G40" s="17">
        <v>39946.300000000003</v>
      </c>
      <c r="H40" s="17">
        <v>38679.5</v>
      </c>
      <c r="I40" s="17">
        <v>37326.699999999997</v>
      </c>
      <c r="J40" s="17">
        <v>36099.199999999997</v>
      </c>
      <c r="K40" s="17">
        <v>34664.5</v>
      </c>
      <c r="L40" s="17">
        <v>33628.9</v>
      </c>
      <c r="M40" s="17">
        <v>32666.3</v>
      </c>
      <c r="N40" s="17">
        <v>32118.799999999999</v>
      </c>
      <c r="O40" s="17">
        <v>31643.200000000001</v>
      </c>
      <c r="P40" s="17">
        <v>31237.200000000001</v>
      </c>
      <c r="Q40" s="17">
        <v>30885.3</v>
      </c>
      <c r="R40" s="17">
        <v>30578</v>
      </c>
      <c r="S40" s="17">
        <v>30305.7</v>
      </c>
      <c r="T40" s="17">
        <v>30065.9</v>
      </c>
      <c r="U40" s="17">
        <v>29852.9</v>
      </c>
      <c r="V40" s="17">
        <v>29660.9</v>
      </c>
      <c r="W40" s="17">
        <v>29486.9</v>
      </c>
      <c r="X40" s="17">
        <v>29330.6</v>
      </c>
      <c r="Y40" s="17">
        <v>29189.200000000001</v>
      </c>
      <c r="Z40" s="17">
        <v>29060.400000000001</v>
      </c>
      <c r="AA40" s="17">
        <v>28942.9</v>
      </c>
      <c r="AB40" s="17">
        <v>28835.1</v>
      </c>
      <c r="AC40" s="17">
        <v>28735.8</v>
      </c>
      <c r="AD40" s="17">
        <v>28643.9</v>
      </c>
      <c r="AE40" s="17">
        <v>28558.5</v>
      </c>
      <c r="AF40" s="17">
        <v>28478.6</v>
      </c>
      <c r="AG40" s="17">
        <v>28404.1</v>
      </c>
    </row>
    <row r="42" spans="1:33" x14ac:dyDescent="0.35">
      <c r="A42" s="17" t="s">
        <v>14</v>
      </c>
    </row>
    <row r="43" spans="1:33" x14ac:dyDescent="0.35">
      <c r="C43" s="17">
        <v>2020</v>
      </c>
      <c r="D43" s="17">
        <v>2021</v>
      </c>
      <c r="E43" s="17">
        <v>2022</v>
      </c>
      <c r="F43" s="17">
        <v>2023</v>
      </c>
      <c r="G43" s="17">
        <v>2024</v>
      </c>
      <c r="H43" s="17">
        <v>2025</v>
      </c>
      <c r="I43" s="17">
        <v>2026</v>
      </c>
      <c r="J43" s="17">
        <v>2027</v>
      </c>
      <c r="K43" s="17">
        <v>2028</v>
      </c>
      <c r="L43" s="17">
        <v>2029</v>
      </c>
      <c r="M43" s="17">
        <v>2030</v>
      </c>
      <c r="N43" s="17">
        <v>2031</v>
      </c>
      <c r="O43" s="17">
        <v>2032</v>
      </c>
      <c r="P43" s="17">
        <v>2033</v>
      </c>
      <c r="Q43" s="17">
        <v>2034</v>
      </c>
      <c r="R43" s="17">
        <v>2035</v>
      </c>
      <c r="S43" s="17">
        <v>2036</v>
      </c>
      <c r="T43" s="17">
        <v>2037</v>
      </c>
      <c r="U43" s="17">
        <v>2038</v>
      </c>
      <c r="V43" s="17">
        <v>2039</v>
      </c>
      <c r="W43" s="17">
        <v>2040</v>
      </c>
      <c r="X43" s="17">
        <v>2041</v>
      </c>
      <c r="Y43" s="17">
        <v>2042</v>
      </c>
      <c r="Z43" s="17">
        <v>2043</v>
      </c>
      <c r="AA43" s="17">
        <v>2044</v>
      </c>
      <c r="AB43" s="17">
        <v>2045</v>
      </c>
      <c r="AC43" s="17">
        <v>2046</v>
      </c>
      <c r="AD43" s="17">
        <v>2047</v>
      </c>
      <c r="AE43" s="17">
        <v>2048</v>
      </c>
      <c r="AF43" s="17">
        <v>2049</v>
      </c>
      <c r="AG43" s="17">
        <v>2050</v>
      </c>
    </row>
    <row r="44" spans="1:33" x14ac:dyDescent="0.35">
      <c r="A44" s="7"/>
      <c r="B44" s="7"/>
      <c r="C44" s="7">
        <f>C37/C40</f>
        <v>7.5157148532255816E-2</v>
      </c>
      <c r="D44" s="7">
        <f t="shared" ref="D44:AG44" si="4">D37/D40</f>
        <v>9.8228699848796536E-2</v>
      </c>
      <c r="E44" s="7">
        <f t="shared" si="4"/>
        <v>9.2498618436792954E-2</v>
      </c>
      <c r="F44" s="7">
        <f t="shared" si="4"/>
        <v>8.0965159592685146E-2</v>
      </c>
      <c r="G44" s="7">
        <f t="shared" si="4"/>
        <v>6.5578325701333692E-2</v>
      </c>
      <c r="H44" s="7">
        <f t="shared" si="4"/>
        <v>5.4825615969783956E-2</v>
      </c>
      <c r="I44" s="7">
        <f t="shared" si="4"/>
        <v>4.5579789306125683E-2</v>
      </c>
      <c r="J44" s="7">
        <f t="shared" si="4"/>
        <v>4.038050018592064E-2</v>
      </c>
      <c r="K44" s="7">
        <f t="shared" si="4"/>
        <v>3.6860209603417404E-2</v>
      </c>
      <c r="L44" s="7">
        <f t="shared" si="4"/>
        <v>3.3735270582542699E-2</v>
      </c>
      <c r="M44" s="7">
        <f t="shared" si="4"/>
        <v>3.3648400445962796E-2</v>
      </c>
      <c r="N44" s="7">
        <f t="shared" si="4"/>
        <v>3.4221974154948334E-2</v>
      </c>
      <c r="O44" s="7">
        <f t="shared" si="4"/>
        <v>3.4303283968228439E-2</v>
      </c>
      <c r="P44" s="7">
        <f t="shared" si="4"/>
        <v>3.425304040385467E-2</v>
      </c>
      <c r="Q44" s="7">
        <f t="shared" si="4"/>
        <v>3.4212093029836681E-2</v>
      </c>
      <c r="R44" s="7">
        <f t="shared" si="4"/>
        <v>3.4555914607051305E-2</v>
      </c>
      <c r="S44" s="7">
        <f t="shared" si="4"/>
        <v>3.4541198599149586E-2</v>
      </c>
      <c r="T44" s="7">
        <f t="shared" si="4"/>
        <v>3.4816692744479544E-2</v>
      </c>
      <c r="U44" s="7">
        <f t="shared" si="4"/>
        <v>3.5065109332300969E-2</v>
      </c>
      <c r="V44" s="7">
        <f t="shared" si="4"/>
        <v>3.4799866743555147E-2</v>
      </c>
      <c r="W44" s="7">
        <f t="shared" si="4"/>
        <v>3.4779383694775567E-2</v>
      </c>
      <c r="X44" s="7">
        <f t="shared" si="4"/>
        <v>3.4964719748981535E-2</v>
      </c>
      <c r="Y44" s="7">
        <f t="shared" si="4"/>
        <v>3.5134097853640307E-2</v>
      </c>
      <c r="Z44" s="7">
        <f t="shared" si="4"/>
        <v>3.5289817382743449E-2</v>
      </c>
      <c r="AA44" s="7">
        <f t="shared" si="4"/>
        <v>3.4995115591572222E-2</v>
      </c>
      <c r="AB44" s="7">
        <f t="shared" si="4"/>
        <v>3.4888333903577984E-2</v>
      </c>
      <c r="AC44" s="7">
        <f t="shared" si="4"/>
        <v>3.4777157361849137E-2</v>
      </c>
      <c r="AD44" s="7">
        <f t="shared" si="4"/>
        <v>3.4888735071642626E-2</v>
      </c>
      <c r="AE44" s="7">
        <f t="shared" si="4"/>
        <v>3.4993064709933096E-2</v>
      </c>
      <c r="AF44" s="7">
        <f t="shared" si="4"/>
        <v>3.5091241792736455E-2</v>
      </c>
      <c r="AG44" s="7">
        <f t="shared" si="4"/>
        <v>3.5183281234702893E-2</v>
      </c>
    </row>
    <row r="56" spans="2:12" x14ac:dyDescent="0.35">
      <c r="B56" s="10"/>
      <c r="C56" s="8"/>
      <c r="D56" s="8"/>
      <c r="E56" s="8"/>
      <c r="F56" s="8"/>
      <c r="G56" s="8"/>
      <c r="H56" s="8"/>
      <c r="I56" s="8"/>
      <c r="J56" s="8"/>
      <c r="K56" s="8"/>
      <c r="L56" s="7"/>
    </row>
  </sheetData>
  <hyperlinks>
    <hyperlink ref="C9" r:id="rId1" xr:uid="{BB4A6F4E-D205-46EA-A5D8-C59163B504EA}"/>
    <hyperlink ref="C10" r:id="rId2" xr:uid="{DE067B7F-265D-4447-A0DB-50ABB6C30395}"/>
    <hyperlink ref="R14" r:id="rId3" xr:uid="{FEEBDAAE-D1ED-493C-AED2-FA0FC8A3A1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9DB8-910A-422D-8387-227BB59B1D40}">
  <dimension ref="A1:AI80"/>
  <sheetViews>
    <sheetView topLeftCell="A73" workbookViewId="0">
      <selection activeCell="B32" sqref="B32:C53"/>
    </sheetView>
  </sheetViews>
  <sheetFormatPr defaultRowHeight="14.5" x14ac:dyDescent="0.35"/>
  <cols>
    <col min="1" max="1" width="51.81640625" style="17" customWidth="1"/>
    <col min="2" max="2" width="31" style="17" customWidth="1"/>
    <col min="3" max="3" width="36.453125" style="17" customWidth="1"/>
    <col min="4" max="4" width="10.7265625" style="17" customWidth="1"/>
    <col min="5" max="5" width="14.36328125" style="17" customWidth="1"/>
    <col min="6" max="6" width="11.81640625" style="17" customWidth="1"/>
    <col min="7" max="7" width="13.08984375" style="17" customWidth="1"/>
    <col min="8" max="8" width="11" style="17" customWidth="1"/>
    <col min="9" max="9" width="10.7265625" style="17" customWidth="1"/>
    <col min="10" max="10" width="11.81640625" style="17" customWidth="1"/>
    <col min="11" max="16384" width="8.7265625" style="17"/>
  </cols>
  <sheetData>
    <row r="1" spans="1:35" x14ac:dyDescent="0.35">
      <c r="D1" s="17" t="s">
        <v>25</v>
      </c>
    </row>
    <row r="2" spans="1:35" x14ac:dyDescent="0.35">
      <c r="B2" s="17">
        <v>2020</v>
      </c>
      <c r="C2" s="17">
        <v>2021</v>
      </c>
      <c r="D2" s="17">
        <v>2022</v>
      </c>
      <c r="E2" s="17">
        <v>2023</v>
      </c>
      <c r="F2" s="17">
        <v>2024</v>
      </c>
      <c r="G2" s="17">
        <v>2025</v>
      </c>
      <c r="H2" s="17">
        <v>2026</v>
      </c>
      <c r="I2" s="17">
        <v>2027</v>
      </c>
      <c r="J2" s="17">
        <v>2028</v>
      </c>
      <c r="K2" s="17">
        <v>2029</v>
      </c>
      <c r="L2" s="17">
        <v>2030</v>
      </c>
      <c r="M2" s="17">
        <v>2031</v>
      </c>
      <c r="N2" s="17">
        <v>2032</v>
      </c>
      <c r="O2" s="17">
        <v>2033</v>
      </c>
      <c r="P2" s="17">
        <v>2034</v>
      </c>
      <c r="Q2" s="17">
        <v>2035</v>
      </c>
      <c r="R2" s="17">
        <v>2036</v>
      </c>
      <c r="S2" s="17">
        <v>2037</v>
      </c>
      <c r="T2" s="17">
        <v>2038</v>
      </c>
      <c r="U2" s="17">
        <v>2039</v>
      </c>
      <c r="V2" s="17">
        <v>2040</v>
      </c>
      <c r="W2" s="17">
        <v>2041</v>
      </c>
      <c r="X2" s="17">
        <v>2042</v>
      </c>
      <c r="Y2" s="17">
        <v>2043</v>
      </c>
      <c r="Z2" s="17">
        <v>2044</v>
      </c>
      <c r="AA2" s="17">
        <v>2045</v>
      </c>
      <c r="AB2" s="17">
        <v>2046</v>
      </c>
      <c r="AC2" s="17">
        <v>2047</v>
      </c>
      <c r="AD2" s="17">
        <v>2048</v>
      </c>
      <c r="AE2" s="17">
        <v>2049</v>
      </c>
      <c r="AF2" s="17">
        <v>2050</v>
      </c>
    </row>
    <row r="3" spans="1:35" x14ac:dyDescent="0.35">
      <c r="A3" s="17" t="s">
        <v>2</v>
      </c>
      <c r="B3" s="11">
        <f>SUM('PEV Sales by Manufacturer'!B4:K4)</f>
        <v>687269</v>
      </c>
      <c r="C3" s="11">
        <f>SUM('PEV Sales by Manufacturer'!B4:L4)</f>
        <v>1008187</v>
      </c>
      <c r="D3" s="11">
        <f>C3+D32</f>
        <v>1577018.7976089378</v>
      </c>
      <c r="E3" s="11">
        <f t="shared" ref="E3:AF12" si="0">D3+E32</f>
        <v>2396109.2522674678</v>
      </c>
      <c r="F3" s="11">
        <f t="shared" si="0"/>
        <v>3529697.0775437783</v>
      </c>
      <c r="G3" s="11">
        <f t="shared" si="0"/>
        <v>5005241.291735461</v>
      </c>
      <c r="H3" s="11">
        <f t="shared" si="0"/>
        <v>6774353.9042722788</v>
      </c>
      <c r="I3" s="11">
        <f t="shared" si="0"/>
        <v>8851949.5179866329</v>
      </c>
      <c r="J3" s="11">
        <f t="shared" si="0"/>
        <v>11204761.421021394</v>
      </c>
      <c r="K3" s="11">
        <f t="shared" si="0"/>
        <v>13819172.306942414</v>
      </c>
      <c r="L3" s="11">
        <f t="shared" si="0"/>
        <v>16715443.503878294</v>
      </c>
      <c r="M3" s="11">
        <f t="shared" si="0"/>
        <v>19850082.402903747</v>
      </c>
      <c r="N3" s="11">
        <f t="shared" si="0"/>
        <v>23191211.782212567</v>
      </c>
      <c r="O3" s="11">
        <f t="shared" si="0"/>
        <v>26734827.296616077</v>
      </c>
      <c r="P3" s="11">
        <f t="shared" si="0"/>
        <v>30455876.587398145</v>
      </c>
      <c r="Q3" s="11">
        <f t="shared" si="0"/>
        <v>34347197.423486955</v>
      </c>
      <c r="R3" s="11">
        <f t="shared" si="0"/>
        <v>38409241.148533754</v>
      </c>
      <c r="S3" s="11">
        <f t="shared" si="0"/>
        <v>42636338.359458007</v>
      </c>
      <c r="T3" s="11">
        <f t="shared" si="0"/>
        <v>47032223.405751295</v>
      </c>
      <c r="U3" s="11">
        <f t="shared" si="0"/>
        <v>51580619.548690967</v>
      </c>
      <c r="V3" s="11">
        <f t="shared" si="0"/>
        <v>56285796.570136026</v>
      </c>
      <c r="W3" s="11">
        <f t="shared" si="0"/>
        <v>61149115.086301111</v>
      </c>
      <c r="X3" s="11">
        <f t="shared" si="0"/>
        <v>66159961.176283211</v>
      </c>
      <c r="Y3" s="11">
        <f t="shared" si="0"/>
        <v>71329402.130870715</v>
      </c>
      <c r="Z3" s="11">
        <f t="shared" si="0"/>
        <v>76657108.180459842</v>
      </c>
      <c r="AA3" s="11">
        <f t="shared" si="0"/>
        <v>82132798.213102549</v>
      </c>
      <c r="AB3" s="11">
        <f t="shared" si="0"/>
        <v>87764187.621786639</v>
      </c>
      <c r="AC3" s="11">
        <f t="shared" si="0"/>
        <v>93557560.771649465</v>
      </c>
      <c r="AD3" s="11">
        <f t="shared" si="0"/>
        <v>99498583.575935319</v>
      </c>
      <c r="AE3" s="11">
        <f t="shared" si="0"/>
        <v>105592596.17467949</v>
      </c>
      <c r="AF3" s="11">
        <f t="shared" si="0"/>
        <v>111845397.64994648</v>
      </c>
      <c r="AG3" s="11"/>
    </row>
    <row r="4" spans="1:35" x14ac:dyDescent="0.35">
      <c r="A4" s="17" t="s">
        <v>86</v>
      </c>
      <c r="B4" s="11">
        <f>SUM('PEV Sales by Manufacturer'!B5:K5)</f>
        <v>246675</v>
      </c>
      <c r="C4" s="11">
        <f>SUM('PEV Sales by Manufacturer'!B5:L5)</f>
        <v>271520</v>
      </c>
      <c r="D4" s="11">
        <f t="shared" ref="D4:S19" si="1">C4+D33</f>
        <v>315558.12192396208</v>
      </c>
      <c r="E4" s="11">
        <f t="shared" si="1"/>
        <v>378970.90134422266</v>
      </c>
      <c r="F4" s="11">
        <f t="shared" si="1"/>
        <v>466731.60507224646</v>
      </c>
      <c r="G4" s="11">
        <f t="shared" si="1"/>
        <v>580966.06995608704</v>
      </c>
      <c r="H4" s="11">
        <f t="shared" si="1"/>
        <v>717928.16886757605</v>
      </c>
      <c r="I4" s="11">
        <f t="shared" si="1"/>
        <v>878772.56844233698</v>
      </c>
      <c r="J4" s="11">
        <f t="shared" si="1"/>
        <v>1060923.8087308176</v>
      </c>
      <c r="K4" s="11">
        <f t="shared" si="1"/>
        <v>1263327.6578782876</v>
      </c>
      <c r="L4" s="11">
        <f t="shared" si="1"/>
        <v>1487552.7181362724</v>
      </c>
      <c r="M4" s="11">
        <f t="shared" si="1"/>
        <v>1730231.8556302348</v>
      </c>
      <c r="N4" s="11">
        <f t="shared" si="1"/>
        <v>1988897.1826886348</v>
      </c>
      <c r="O4" s="11">
        <f t="shared" si="1"/>
        <v>2263238.6887909891</v>
      </c>
      <c r="P4" s="11">
        <f t="shared" si="1"/>
        <v>2551316.8571376707</v>
      </c>
      <c r="Q4" s="11">
        <f t="shared" si="1"/>
        <v>2852577.1983233523</v>
      </c>
      <c r="R4" s="11">
        <f t="shared" si="1"/>
        <v>3167054.654710304</v>
      </c>
      <c r="S4" s="11">
        <f t="shared" si="1"/>
        <v>3494310.3094427064</v>
      </c>
      <c r="T4" s="11">
        <f t="shared" si="0"/>
        <v>3834633.2703709081</v>
      </c>
      <c r="U4" s="11">
        <f t="shared" si="0"/>
        <v>4186763.416300199</v>
      </c>
      <c r="V4" s="11">
        <f t="shared" si="0"/>
        <v>4551031.3074680436</v>
      </c>
      <c r="W4" s="11">
        <f t="shared" si="0"/>
        <v>4927542.2807824779</v>
      </c>
      <c r="X4" s="11">
        <f t="shared" si="0"/>
        <v>5315474.6220833873</v>
      </c>
      <c r="Y4" s="11">
        <f t="shared" si="0"/>
        <v>5715685.1447612252</v>
      </c>
      <c r="Z4" s="11">
        <f t="shared" si="0"/>
        <v>6128148.3185378341</v>
      </c>
      <c r="AA4" s="11">
        <f t="shared" si="0"/>
        <v>6552068.1948333606</v>
      </c>
      <c r="AB4" s="11">
        <f t="shared" si="0"/>
        <v>6988042.0880358499</v>
      </c>
      <c r="AC4" s="11">
        <f t="shared" si="0"/>
        <v>7436556.5244599273</v>
      </c>
      <c r="AD4" s="11">
        <f t="shared" si="0"/>
        <v>7896501.7801716104</v>
      </c>
      <c r="AE4" s="11">
        <f t="shared" si="0"/>
        <v>8368291.2809655797</v>
      </c>
      <c r="AF4" s="11">
        <f t="shared" si="0"/>
        <v>8852373.9832540415</v>
      </c>
      <c r="AG4" s="11"/>
    </row>
    <row r="5" spans="1:35" x14ac:dyDescent="0.35">
      <c r="A5" s="17" t="s">
        <v>13</v>
      </c>
      <c r="B5" s="11">
        <f>SUM('PEV Sales by Manufacturer'!B6:K6)</f>
        <v>151452</v>
      </c>
      <c r="C5" s="11">
        <f>SUM('PEV Sales by Manufacturer'!B6:L6)</f>
        <v>165691</v>
      </c>
      <c r="D5" s="11">
        <f t="shared" si="1"/>
        <v>190929.83349065389</v>
      </c>
      <c r="E5" s="11">
        <f t="shared" si="0"/>
        <v>227272.54092334016</v>
      </c>
      <c r="F5" s="11">
        <f t="shared" si="0"/>
        <v>277569.36766446836</v>
      </c>
      <c r="G5" s="11">
        <f t="shared" si="0"/>
        <v>343038.65909055033</v>
      </c>
      <c r="H5" s="11">
        <f t="shared" si="0"/>
        <v>421533.45991166896</v>
      </c>
      <c r="I5" s="11">
        <f t="shared" si="0"/>
        <v>513715.52493662451</v>
      </c>
      <c r="J5" s="11">
        <f t="shared" si="0"/>
        <v>618108.82380833616</v>
      </c>
      <c r="K5" s="11">
        <f t="shared" si="0"/>
        <v>734109.1622269646</v>
      </c>
      <c r="L5" s="11">
        <f t="shared" si="0"/>
        <v>862615.52700915188</v>
      </c>
      <c r="M5" s="11">
        <f t="shared" si="0"/>
        <v>1001698.1689401855</v>
      </c>
      <c r="N5" s="11">
        <f t="shared" si="0"/>
        <v>1149942.7087664909</v>
      </c>
      <c r="O5" s="11">
        <f t="shared" si="0"/>
        <v>1307171.4753348718</v>
      </c>
      <c r="P5" s="11">
        <f t="shared" si="0"/>
        <v>1472272.9057670876</v>
      </c>
      <c r="Q5" s="11">
        <f t="shared" si="0"/>
        <v>1644929.2148088634</v>
      </c>
      <c r="R5" s="11">
        <f t="shared" si="0"/>
        <v>1825160.4283928364</v>
      </c>
      <c r="S5" s="11">
        <f t="shared" si="0"/>
        <v>2012714.9974302554</v>
      </c>
      <c r="T5" s="11">
        <f t="shared" si="0"/>
        <v>2207758.6134760058</v>
      </c>
      <c r="U5" s="11">
        <f t="shared" si="0"/>
        <v>2409569.0843106676</v>
      </c>
      <c r="V5" s="11">
        <f t="shared" si="0"/>
        <v>2618335.8584036012</v>
      </c>
      <c r="W5" s="11">
        <f t="shared" si="0"/>
        <v>2834119.3057380435</v>
      </c>
      <c r="X5" s="11">
        <f t="shared" si="0"/>
        <v>3056448.4909980013</v>
      </c>
      <c r="Y5" s="11">
        <f t="shared" si="0"/>
        <v>3285814.465335282</v>
      </c>
      <c r="Z5" s="11">
        <f t="shared" si="0"/>
        <v>3522202.5970078576</v>
      </c>
      <c r="AA5" s="11">
        <f t="shared" si="0"/>
        <v>3765156.7172965277</v>
      </c>
      <c r="AB5" s="11">
        <f t="shared" si="0"/>
        <v>4015019.1550228405</v>
      </c>
      <c r="AC5" s="11">
        <f t="shared" si="0"/>
        <v>4272068.7448897129</v>
      </c>
      <c r="AD5" s="11">
        <f t="shared" si="0"/>
        <v>4535669.4893485038</v>
      </c>
      <c r="AE5" s="11">
        <f t="shared" si="0"/>
        <v>4806058.3282217309</v>
      </c>
      <c r="AF5" s="11">
        <f t="shared" si="0"/>
        <v>5083492.5644014617</v>
      </c>
      <c r="AG5" s="11"/>
    </row>
    <row r="6" spans="1:35" x14ac:dyDescent="0.35">
      <c r="A6" s="17" t="s">
        <v>33</v>
      </c>
      <c r="B6" s="11">
        <f>SUM('PEV Sales by Manufacturer'!B7:K7)</f>
        <v>135451</v>
      </c>
      <c r="C6" s="11">
        <f>SUM('PEV Sales by Manufacturer'!B7:L7)</f>
        <v>188218</v>
      </c>
      <c r="D6" s="11">
        <f t="shared" si="1"/>
        <v>281748.27086181153</v>
      </c>
      <c r="E6" s="11">
        <f t="shared" si="0"/>
        <v>416427.36652165814</v>
      </c>
      <c r="F6" s="11">
        <f t="shared" si="0"/>
        <v>602817.74903792422</v>
      </c>
      <c r="G6" s="11">
        <f t="shared" si="0"/>
        <v>845434.37244406703</v>
      </c>
      <c r="H6" s="11">
        <f t="shared" si="0"/>
        <v>1136321.0326679568</v>
      </c>
      <c r="I6" s="11">
        <f t="shared" si="0"/>
        <v>1477930.065968879</v>
      </c>
      <c r="J6" s="11">
        <f t="shared" si="0"/>
        <v>1864791.5872529305</v>
      </c>
      <c r="K6" s="11">
        <f t="shared" si="0"/>
        <v>2294666.568454965</v>
      </c>
      <c r="L6" s="11">
        <f t="shared" si="0"/>
        <v>2770886.482104918</v>
      </c>
      <c r="M6" s="11">
        <f t="shared" si="0"/>
        <v>3286300.0481400928</v>
      </c>
      <c r="N6" s="11">
        <f t="shared" si="0"/>
        <v>3835665.8486186839</v>
      </c>
      <c r="O6" s="11">
        <f t="shared" si="0"/>
        <v>4418325.4683612045</v>
      </c>
      <c r="P6" s="11">
        <f t="shared" si="0"/>
        <v>5030159.6687697116</v>
      </c>
      <c r="Q6" s="11">
        <f t="shared" si="0"/>
        <v>5669990.7987091299</v>
      </c>
      <c r="R6" s="11">
        <f t="shared" si="0"/>
        <v>6337893.070440677</v>
      </c>
      <c r="S6" s="11">
        <f t="shared" si="0"/>
        <v>7032934.2913408456</v>
      </c>
      <c r="T6" s="11">
        <f t="shared" si="0"/>
        <v>7755728.4824979566</v>
      </c>
      <c r="U6" s="11">
        <f t="shared" si="0"/>
        <v>8503599.3382134289</v>
      </c>
      <c r="V6" s="11">
        <f t="shared" si="0"/>
        <v>9277248.918139115</v>
      </c>
      <c r="W6" s="11">
        <f t="shared" si="0"/>
        <v>10076900.941841379</v>
      </c>
      <c r="X6" s="11">
        <f t="shared" si="0"/>
        <v>10900810.213462433</v>
      </c>
      <c r="Y6" s="11">
        <f t="shared" si="0"/>
        <v>11750796.474285193</v>
      </c>
      <c r="Z6" s="11">
        <f t="shared" si="0"/>
        <v>12626805.501883114</v>
      </c>
      <c r="AA6" s="11">
        <f t="shared" si="0"/>
        <v>13527146.822570819</v>
      </c>
      <c r="AB6" s="11">
        <f t="shared" si="0"/>
        <v>14453089.041231142</v>
      </c>
      <c r="AC6" s="11">
        <f t="shared" si="0"/>
        <v>15405665.465734635</v>
      </c>
      <c r="AD6" s="11">
        <f t="shared" si="0"/>
        <v>16382519.211282568</v>
      </c>
      <c r="AE6" s="11">
        <f t="shared" si="0"/>
        <v>17384528.331362881</v>
      </c>
      <c r="AF6" s="11">
        <f t="shared" si="0"/>
        <v>18412646.341089394</v>
      </c>
      <c r="AG6" s="11"/>
    </row>
    <row r="7" spans="1:35" x14ac:dyDescent="0.35">
      <c r="A7" s="17" t="s">
        <v>28</v>
      </c>
      <c r="B7" s="11">
        <f>SUM('PEV Sales by Manufacturer'!B8:K8)</f>
        <v>126312</v>
      </c>
      <c r="C7" s="11">
        <f>SUM('PEV Sales by Manufacturer'!B8:L8)</f>
        <v>159546</v>
      </c>
      <c r="D7" s="11">
        <f t="shared" si="1"/>
        <v>218453.74578470338</v>
      </c>
      <c r="E7" s="11">
        <f t="shared" si="0"/>
        <v>303278.06903899758</v>
      </c>
      <c r="F7" s="11">
        <f t="shared" si="0"/>
        <v>420671.47727796488</v>
      </c>
      <c r="G7" s="11">
        <f t="shared" si="0"/>
        <v>573477.60349851463</v>
      </c>
      <c r="H7" s="11">
        <f t="shared" si="0"/>
        <v>756685.42781827413</v>
      </c>
      <c r="I7" s="11">
        <f t="shared" si="0"/>
        <v>971839.49404760008</v>
      </c>
      <c r="J7" s="11">
        <f t="shared" si="0"/>
        <v>1215494.7292960351</v>
      </c>
      <c r="K7" s="11">
        <f t="shared" si="0"/>
        <v>1486240.9366845242</v>
      </c>
      <c r="L7" s="11">
        <f t="shared" si="0"/>
        <v>1786176.3624286926</v>
      </c>
      <c r="M7" s="11">
        <f t="shared" si="0"/>
        <v>2110796.9482799442</v>
      </c>
      <c r="N7" s="11">
        <f t="shared" si="0"/>
        <v>2456801.5157767795</v>
      </c>
      <c r="O7" s="11">
        <f t="shared" si="0"/>
        <v>2823775.3782765032</v>
      </c>
      <c r="P7" s="11">
        <f t="shared" si="0"/>
        <v>3209124.13443805</v>
      </c>
      <c r="Q7" s="11">
        <f t="shared" si="0"/>
        <v>3612106.0695946179</v>
      </c>
      <c r="R7" s="11">
        <f t="shared" si="0"/>
        <v>4032767.9245176991</v>
      </c>
      <c r="S7" s="11">
        <f t="shared" si="0"/>
        <v>4470522.5805602297</v>
      </c>
      <c r="T7" s="11">
        <f t="shared" si="0"/>
        <v>4925756.7638360541</v>
      </c>
      <c r="U7" s="11">
        <f t="shared" si="0"/>
        <v>5396784.8688798882</v>
      </c>
      <c r="V7" s="11">
        <f t="shared" si="0"/>
        <v>5884049.0707342718</v>
      </c>
      <c r="W7" s="11">
        <f t="shared" si="0"/>
        <v>6387690.2736777971</v>
      </c>
      <c r="X7" s="11">
        <f t="shared" si="0"/>
        <v>6906609.3089281265</v>
      </c>
      <c r="Y7" s="11">
        <f t="shared" si="0"/>
        <v>7441952.2958742026</v>
      </c>
      <c r="Z7" s="11">
        <f t="shared" si="0"/>
        <v>7993685.0838513337</v>
      </c>
      <c r="AA7" s="11">
        <f t="shared" si="0"/>
        <v>8560742.969494544</v>
      </c>
      <c r="AB7" s="11">
        <f t="shared" si="0"/>
        <v>9143924.9524565693</v>
      </c>
      <c r="AC7" s="11">
        <f t="shared" si="0"/>
        <v>9743881.8363413662</v>
      </c>
      <c r="AD7" s="11">
        <f t="shared" si="0"/>
        <v>10359129.195098544</v>
      </c>
      <c r="AE7" s="11">
        <f t="shared" si="0"/>
        <v>10990220.049169252</v>
      </c>
      <c r="AF7" s="11">
        <f t="shared" si="0"/>
        <v>11637754.946647808</v>
      </c>
      <c r="AG7" s="11"/>
    </row>
    <row r="8" spans="1:35" x14ac:dyDescent="0.35">
      <c r="A8" s="17" t="s">
        <v>87</v>
      </c>
      <c r="B8" s="11">
        <f>SUM('PEV Sales by Manufacturer'!B9:K9)</f>
        <v>109611</v>
      </c>
      <c r="C8" s="11">
        <f>SUM('PEV Sales by Manufacturer'!B9:L9)</f>
        <v>132675</v>
      </c>
      <c r="D8" s="11">
        <f t="shared" si="1"/>
        <v>173556.27365885535</v>
      </c>
      <c r="E8" s="11">
        <f t="shared" si="0"/>
        <v>232423.34327241502</v>
      </c>
      <c r="F8" s="11">
        <f t="shared" si="0"/>
        <v>313892.96978813811</v>
      </c>
      <c r="G8" s="11">
        <f t="shared" si="0"/>
        <v>419938.60062254744</v>
      </c>
      <c r="H8" s="11">
        <f t="shared" si="0"/>
        <v>547082.6476861249</v>
      </c>
      <c r="I8" s="11">
        <f t="shared" si="0"/>
        <v>696397.00597923365</v>
      </c>
      <c r="J8" s="11">
        <f t="shared" si="0"/>
        <v>865490.83596569044</v>
      </c>
      <c r="K8" s="11">
        <f t="shared" si="0"/>
        <v>1053385.4778146436</v>
      </c>
      <c r="L8" s="11">
        <f t="shared" si="0"/>
        <v>1261537.0893980672</v>
      </c>
      <c r="M8" s="11">
        <f t="shared" si="0"/>
        <v>1486819.9079595786</v>
      </c>
      <c r="N8" s="11">
        <f t="shared" si="0"/>
        <v>1726942.9549821159</v>
      </c>
      <c r="O8" s="11">
        <f t="shared" si="0"/>
        <v>1981618.4428768512</v>
      </c>
      <c r="P8" s="11">
        <f t="shared" si="0"/>
        <v>2249045.8880266952</v>
      </c>
      <c r="Q8" s="11">
        <f t="shared" si="0"/>
        <v>2528710.5492907949</v>
      </c>
      <c r="R8" s="11">
        <f t="shared" si="0"/>
        <v>2820644.8642076254</v>
      </c>
      <c r="S8" s="11">
        <f t="shared" si="0"/>
        <v>3124441.3794319415</v>
      </c>
      <c r="T8" s="11">
        <f t="shared" si="0"/>
        <v>3440368.4782787133</v>
      </c>
      <c r="U8" s="11">
        <f t="shared" si="0"/>
        <v>3767256.3706398793</v>
      </c>
      <c r="V8" s="11">
        <f t="shared" si="0"/>
        <v>4105411.9207262215</v>
      </c>
      <c r="W8" s="11">
        <f t="shared" si="0"/>
        <v>4454932.9144281372</v>
      </c>
      <c r="X8" s="11">
        <f t="shared" si="0"/>
        <v>4815056.5417078389</v>
      </c>
      <c r="Y8" s="11">
        <f t="shared" si="0"/>
        <v>5186578.1957646571</v>
      </c>
      <c r="Z8" s="11">
        <f t="shared" si="0"/>
        <v>5569474.1764442185</v>
      </c>
      <c r="AA8" s="11">
        <f t="shared" si="0"/>
        <v>5963005.5922977114</v>
      </c>
      <c r="AB8" s="11">
        <f t="shared" si="0"/>
        <v>6367726.9395636488</v>
      </c>
      <c r="AC8" s="11">
        <f t="shared" si="0"/>
        <v>6784089.86818852</v>
      </c>
      <c r="AD8" s="11">
        <f t="shared" si="0"/>
        <v>7211064.2041810444</v>
      </c>
      <c r="AE8" s="11">
        <f t="shared" si="0"/>
        <v>7649033.7371378606</v>
      </c>
      <c r="AF8" s="11">
        <f t="shared" si="0"/>
        <v>8098415.2402805891</v>
      </c>
      <c r="AG8" s="11"/>
    </row>
    <row r="9" spans="1:35" x14ac:dyDescent="0.35">
      <c r="A9" s="17" t="s">
        <v>88</v>
      </c>
      <c r="B9" s="11">
        <f>SUM('PEV Sales by Manufacturer'!B10:K10)</f>
        <v>37707</v>
      </c>
      <c r="C9" s="11">
        <f>SUM('PEV Sales by Manufacturer'!B10:L10)</f>
        <v>86430</v>
      </c>
      <c r="D9" s="11">
        <f t="shared" si="1"/>
        <v>172792.22235867195</v>
      </c>
      <c r="E9" s="11">
        <f t="shared" si="0"/>
        <v>297149.6726180141</v>
      </c>
      <c r="F9" s="11">
        <f t="shared" si="0"/>
        <v>469255.31833105511</v>
      </c>
      <c r="G9" s="11">
        <f t="shared" si="0"/>
        <v>693278.09283439047</v>
      </c>
      <c r="H9" s="11">
        <f t="shared" si="0"/>
        <v>961871.54605493706</v>
      </c>
      <c r="I9" s="11">
        <f t="shared" si="0"/>
        <v>1277300.0701234047</v>
      </c>
      <c r="J9" s="11">
        <f t="shared" si="0"/>
        <v>1634512.9854212773</v>
      </c>
      <c r="K9" s="11">
        <f t="shared" si="0"/>
        <v>2031442.8603261746</v>
      </c>
      <c r="L9" s="11">
        <f t="shared" si="0"/>
        <v>2471165.8472833005</v>
      </c>
      <c r="M9" s="11">
        <f t="shared" si="0"/>
        <v>2947078.731812112</v>
      </c>
      <c r="N9" s="11">
        <f t="shared" si="0"/>
        <v>3454341.7919959086</v>
      </c>
      <c r="O9" s="11">
        <f t="shared" si="0"/>
        <v>3992347.0728099556</v>
      </c>
      <c r="P9" s="11">
        <f t="shared" si="0"/>
        <v>4557291.0291937506</v>
      </c>
      <c r="Q9" s="11">
        <f t="shared" si="0"/>
        <v>5148086.2637918573</v>
      </c>
      <c r="R9" s="11">
        <f t="shared" si="0"/>
        <v>5764801.3013262283</v>
      </c>
      <c r="S9" s="11">
        <f t="shared" si="0"/>
        <v>6406575.3913051719</v>
      </c>
      <c r="T9" s="11">
        <f t="shared" si="0"/>
        <v>7073975.4969725003</v>
      </c>
      <c r="U9" s="11">
        <f t="shared" si="0"/>
        <v>7764530.4215091411</v>
      </c>
      <c r="V9" s="11">
        <f t="shared" si="0"/>
        <v>8478888.4195518419</v>
      </c>
      <c r="W9" s="11">
        <f t="shared" si="0"/>
        <v>9217256.0650659967</v>
      </c>
      <c r="X9" s="11">
        <f t="shared" si="0"/>
        <v>9978021.91192469</v>
      </c>
      <c r="Y9" s="11">
        <f t="shared" si="0"/>
        <v>10762866.238607414</v>
      </c>
      <c r="Z9" s="11">
        <f t="shared" si="0"/>
        <v>11571738.978229782</v>
      </c>
      <c r="AA9" s="11">
        <f t="shared" si="0"/>
        <v>12403079.212995205</v>
      </c>
      <c r="AB9" s="11">
        <f t="shared" si="0"/>
        <v>13258058.323420033</v>
      </c>
      <c r="AC9" s="11">
        <f t="shared" si="0"/>
        <v>14137630.425890965</v>
      </c>
      <c r="AD9" s="11">
        <f t="shared" si="0"/>
        <v>15039619.264451656</v>
      </c>
      <c r="AE9" s="11">
        <f t="shared" si="0"/>
        <v>15964835.599617064</v>
      </c>
      <c r="AF9" s="11">
        <f t="shared" si="0"/>
        <v>16914159.870238949</v>
      </c>
      <c r="AG9" s="11"/>
    </row>
    <row r="10" spans="1:35" x14ac:dyDescent="0.35">
      <c r="A10" s="17" t="s">
        <v>26</v>
      </c>
      <c r="B10" s="11">
        <f>SUM('PEV Sales by Manufacturer'!B11:K11)</f>
        <v>39002</v>
      </c>
      <c r="C10" s="11">
        <f>SUM('PEV Sales by Manufacturer'!B11:L11)</f>
        <v>41317</v>
      </c>
      <c r="D10" s="11">
        <f t="shared" si="1"/>
        <v>45420.370990298739</v>
      </c>
      <c r="E10" s="11">
        <f t="shared" si="0"/>
        <v>51329.028038312557</v>
      </c>
      <c r="F10" s="11">
        <f t="shared" si="0"/>
        <v>59506.368715727534</v>
      </c>
      <c r="G10" s="11">
        <f t="shared" si="0"/>
        <v>70150.473614342583</v>
      </c>
      <c r="H10" s="11">
        <f t="shared" si="0"/>
        <v>82912.287217888457</v>
      </c>
      <c r="I10" s="11">
        <f t="shared" si="0"/>
        <v>97899.398709760935</v>
      </c>
      <c r="J10" s="11">
        <f t="shared" si="0"/>
        <v>114871.83265090936</v>
      </c>
      <c r="K10" s="11">
        <f t="shared" si="0"/>
        <v>133731.35813999741</v>
      </c>
      <c r="L10" s="11">
        <f t="shared" si="0"/>
        <v>154624.13392978348</v>
      </c>
      <c r="M10" s="11">
        <f t="shared" si="0"/>
        <v>177236.41822435072</v>
      </c>
      <c r="N10" s="11">
        <f t="shared" si="0"/>
        <v>201338.25892228578</v>
      </c>
      <c r="O10" s="11">
        <f t="shared" si="0"/>
        <v>226900.76995577139</v>
      </c>
      <c r="P10" s="11">
        <f t="shared" si="0"/>
        <v>253743.2316069112</v>
      </c>
      <c r="Q10" s="11">
        <f t="shared" si="0"/>
        <v>281813.97782727156</v>
      </c>
      <c r="R10" s="11">
        <f t="shared" si="0"/>
        <v>311116.26446586254</v>
      </c>
      <c r="S10" s="11">
        <f t="shared" si="0"/>
        <v>341609.19425879919</v>
      </c>
      <c r="T10" s="11">
        <f t="shared" si="0"/>
        <v>373319.70561113517</v>
      </c>
      <c r="U10" s="11">
        <f t="shared" si="0"/>
        <v>406130.3833260198</v>
      </c>
      <c r="V10" s="11">
        <f t="shared" si="0"/>
        <v>440072.02824667026</v>
      </c>
      <c r="W10" s="11">
        <f t="shared" si="0"/>
        <v>475154.45542408683</v>
      </c>
      <c r="X10" s="11">
        <f t="shared" si="0"/>
        <v>511301.09942133399</v>
      </c>
      <c r="Y10" s="11">
        <f t="shared" si="0"/>
        <v>548591.79614096344</v>
      </c>
      <c r="Z10" s="11">
        <f t="shared" si="0"/>
        <v>587024.16673033149</v>
      </c>
      <c r="AA10" s="11">
        <f t="shared" si="0"/>
        <v>626524.04653005558</v>
      </c>
      <c r="AB10" s="11">
        <f t="shared" si="0"/>
        <v>667147.09192203637</v>
      </c>
      <c r="AC10" s="11">
        <f t="shared" si="0"/>
        <v>708938.63631011196</v>
      </c>
      <c r="AD10" s="11">
        <f t="shared" si="0"/>
        <v>751795.27816853614</v>
      </c>
      <c r="AE10" s="11">
        <f t="shared" si="0"/>
        <v>795755.53956270148</v>
      </c>
      <c r="AF10" s="11">
        <f t="shared" si="0"/>
        <v>840861.25321928388</v>
      </c>
      <c r="AG10" s="11"/>
    </row>
    <row r="11" spans="1:35" x14ac:dyDescent="0.35">
      <c r="A11" s="17" t="s">
        <v>27</v>
      </c>
      <c r="B11" s="11">
        <f>SUM('PEV Sales by Manufacturer'!B12:K12)</f>
        <v>26628</v>
      </c>
      <c r="C11" s="11">
        <f>SUM('PEV Sales by Manufacturer'!B12:L12)</f>
        <v>46647</v>
      </c>
      <c r="D11" s="11">
        <f t="shared" si="1"/>
        <v>82130.967107900855</v>
      </c>
      <c r="E11" s="11">
        <f t="shared" si="0"/>
        <v>133226.17464318749</v>
      </c>
      <c r="F11" s="11">
        <f t="shared" si="0"/>
        <v>203939.86061345547</v>
      </c>
      <c r="G11" s="11">
        <f t="shared" si="0"/>
        <v>295984.93014493486</v>
      </c>
      <c r="H11" s="11">
        <f t="shared" si="0"/>
        <v>406342.92000644014</v>
      </c>
      <c r="I11" s="11">
        <f t="shared" si="0"/>
        <v>535944.2094041917</v>
      </c>
      <c r="J11" s="11">
        <f t="shared" si="0"/>
        <v>682713.60684170807</v>
      </c>
      <c r="K11" s="11">
        <f t="shared" si="0"/>
        <v>845801.6590084699</v>
      </c>
      <c r="L11" s="11">
        <f t="shared" si="0"/>
        <v>1026472.2760865377</v>
      </c>
      <c r="M11" s="11">
        <f t="shared" si="0"/>
        <v>1222012.3708135104</v>
      </c>
      <c r="N11" s="11">
        <f t="shared" si="0"/>
        <v>1430433.4286674894</v>
      </c>
      <c r="O11" s="11">
        <f t="shared" si="0"/>
        <v>1651485.6569091086</v>
      </c>
      <c r="P11" s="11">
        <f t="shared" si="0"/>
        <v>1883606.2788504339</v>
      </c>
      <c r="Q11" s="11">
        <f t="shared" si="0"/>
        <v>2126348.511500712</v>
      </c>
      <c r="R11" s="11">
        <f t="shared" si="0"/>
        <v>2379740.5098669985</v>
      </c>
      <c r="S11" s="11">
        <f t="shared" si="0"/>
        <v>2643428.6141973655</v>
      </c>
      <c r="T11" s="11">
        <f t="shared" si="0"/>
        <v>2917645.7747858809</v>
      </c>
      <c r="U11" s="11">
        <f t="shared" si="0"/>
        <v>3201376.6418158053</v>
      </c>
      <c r="V11" s="11">
        <f t="shared" si="0"/>
        <v>3494887.566077793</v>
      </c>
      <c r="W11" s="11">
        <f t="shared" si="0"/>
        <v>3798263.4233843596</v>
      </c>
      <c r="X11" s="11">
        <f t="shared" si="0"/>
        <v>4110842.1128793447</v>
      </c>
      <c r="Y11" s="11">
        <f t="shared" si="0"/>
        <v>4433314.016823303</v>
      </c>
      <c r="Z11" s="11">
        <f t="shared" si="0"/>
        <v>4765658.5640494628</v>
      </c>
      <c r="AA11" s="11">
        <f t="shared" si="0"/>
        <v>5107234.4144644421</v>
      </c>
      <c r="AB11" s="11">
        <f t="shared" si="0"/>
        <v>5458522.8575322879</v>
      </c>
      <c r="AC11" s="11">
        <f t="shared" si="0"/>
        <v>5819915.9145970335</v>
      </c>
      <c r="AD11" s="11">
        <f t="shared" si="0"/>
        <v>6190519.4192898162</v>
      </c>
      <c r="AE11" s="11">
        <f t="shared" si="0"/>
        <v>6570666.4917951273</v>
      </c>
      <c r="AF11" s="11">
        <f t="shared" si="0"/>
        <v>6960718.8812945317</v>
      </c>
      <c r="AG11" s="11"/>
    </row>
    <row r="12" spans="1:35" x14ac:dyDescent="0.35">
      <c r="A12" s="17" t="s">
        <v>29</v>
      </c>
      <c r="B12" s="11">
        <f>SUM('PEV Sales by Manufacturer'!B13:K13)</f>
        <v>25223</v>
      </c>
      <c r="C12" s="11">
        <f>SUM('PEV Sales by Manufacturer'!B13:L13)</f>
        <v>42236</v>
      </c>
      <c r="D12" s="11">
        <f t="shared" si="1"/>
        <v>72391.788621145781</v>
      </c>
      <c r="E12" s="11">
        <f t="shared" si="0"/>
        <v>115814.67516881708</v>
      </c>
      <c r="F12" s="11">
        <f t="shared" si="0"/>
        <v>175910.18140849785</v>
      </c>
      <c r="G12" s="11">
        <f t="shared" si="0"/>
        <v>254134.00717097643</v>
      </c>
      <c r="H12" s="11">
        <f t="shared" si="0"/>
        <v>347920.93366649514</v>
      </c>
      <c r="I12" s="11">
        <f t="shared" si="0"/>
        <v>458061.63682469225</v>
      </c>
      <c r="J12" s="11">
        <f t="shared" si="0"/>
        <v>582792.53040601336</v>
      </c>
      <c r="K12" s="11">
        <f t="shared" si="0"/>
        <v>721391.71275843459</v>
      </c>
      <c r="L12" s="11">
        <f t="shared" si="0"/>
        <v>874933.30865978671</v>
      </c>
      <c r="M12" s="11">
        <f t="shared" si="0"/>
        <v>1041111.6208427121</v>
      </c>
      <c r="N12" s="11">
        <f t="shared" si="0"/>
        <v>1218236.7248573855</v>
      </c>
      <c r="O12" s="11">
        <f t="shared" si="0"/>
        <v>1406096.3361803619</v>
      </c>
      <c r="P12" s="11">
        <f t="shared" si="0"/>
        <v>1603362.3405306174</v>
      </c>
      <c r="Q12" s="11">
        <f t="shared" si="0"/>
        <v>1809655.0426675463</v>
      </c>
      <c r="R12" s="11">
        <f t="shared" si="0"/>
        <v>2024998.369916941</v>
      </c>
      <c r="S12" s="11">
        <f t="shared" si="0"/>
        <v>2249091.7671382073</v>
      </c>
      <c r="T12" s="11">
        <f t="shared" si="0"/>
        <v>2482133.2054264545</v>
      </c>
      <c r="U12" s="11">
        <f t="shared" si="0"/>
        <v>2723259.7972032721</v>
      </c>
      <c r="V12" s="11">
        <f t="shared" si="0"/>
        <v>2972697.8987302813</v>
      </c>
      <c r="W12" s="11">
        <f t="shared" ref="E12:AF21" si="2">V12+W41</f>
        <v>3230519.6410928676</v>
      </c>
      <c r="X12" s="11">
        <f t="shared" si="2"/>
        <v>3496162.3427452073</v>
      </c>
      <c r="Y12" s="11">
        <f t="shared" si="2"/>
        <v>3770212.7199767651</v>
      </c>
      <c r="Z12" s="11">
        <f t="shared" si="2"/>
        <v>4052653.2905326695</v>
      </c>
      <c r="AA12" s="11">
        <f t="shared" si="2"/>
        <v>4342939.0162487412</v>
      </c>
      <c r="AB12" s="11">
        <f t="shared" si="2"/>
        <v>4641478.9174382742</v>
      </c>
      <c r="AC12" s="11">
        <f t="shared" si="2"/>
        <v>4948606.1505589355</v>
      </c>
      <c r="AD12" s="11">
        <f t="shared" si="2"/>
        <v>5263560.8148947321</v>
      </c>
      <c r="AE12" s="11">
        <f t="shared" si="2"/>
        <v>5586626.0101858489</v>
      </c>
      <c r="AF12" s="11">
        <f t="shared" si="2"/>
        <v>5918109.1663151952</v>
      </c>
      <c r="AG12" s="11"/>
    </row>
    <row r="13" spans="1:35" x14ac:dyDescent="0.35">
      <c r="A13" s="17" t="s">
        <v>30</v>
      </c>
      <c r="B13" s="11">
        <f>SUM('PEV Sales by Manufacturer'!B14:K14)</f>
        <v>24512</v>
      </c>
      <c r="C13" s="11">
        <f>SUM('PEV Sales by Manufacturer'!B14:L14)</f>
        <v>39129</v>
      </c>
      <c r="D13" s="11">
        <f t="shared" si="1"/>
        <v>65037.843959048245</v>
      </c>
      <c r="E13" s="11">
        <f t="shared" si="2"/>
        <v>102345.33427041667</v>
      </c>
      <c r="F13" s="11">
        <f t="shared" si="2"/>
        <v>153977.38121718759</v>
      </c>
      <c r="G13" s="11">
        <f t="shared" si="2"/>
        <v>221184.67335673672</v>
      </c>
      <c r="H13" s="11">
        <f t="shared" si="2"/>
        <v>301763.2605891471</v>
      </c>
      <c r="I13" s="11">
        <f t="shared" si="2"/>
        <v>396392.4652011125</v>
      </c>
      <c r="J13" s="11">
        <f t="shared" si="2"/>
        <v>503557.0729409685</v>
      </c>
      <c r="K13" s="11">
        <f t="shared" si="2"/>
        <v>622636.85007876554</v>
      </c>
      <c r="L13" s="11">
        <f t="shared" si="2"/>
        <v>754554.64866161766</v>
      </c>
      <c r="M13" s="11">
        <f t="shared" si="2"/>
        <v>897329.49079280091</v>
      </c>
      <c r="N13" s="11">
        <f t="shared" si="2"/>
        <v>1049509.4499641687</v>
      </c>
      <c r="O13" s="11">
        <f t="shared" si="2"/>
        <v>1210912.1384205224</v>
      </c>
      <c r="P13" s="11">
        <f t="shared" si="2"/>
        <v>1380396.484837244</v>
      </c>
      <c r="Q13" s="11">
        <f t="shared" si="2"/>
        <v>1557636.2677759079</v>
      </c>
      <c r="R13" s="11">
        <f t="shared" si="2"/>
        <v>1742652.0447937413</v>
      </c>
      <c r="S13" s="11">
        <f t="shared" si="2"/>
        <v>1935185.5889766163</v>
      </c>
      <c r="T13" s="11">
        <f t="shared" si="2"/>
        <v>2135406.9904613225</v>
      </c>
      <c r="U13" s="11">
        <f t="shared" si="2"/>
        <v>2342574.8851302075</v>
      </c>
      <c r="V13" s="11">
        <f t="shared" si="2"/>
        <v>2556883.7507047853</v>
      </c>
      <c r="W13" s="11">
        <f t="shared" si="2"/>
        <v>2778395.5597986504</v>
      </c>
      <c r="X13" s="11">
        <f t="shared" si="2"/>
        <v>3006626.8752663662</v>
      </c>
      <c r="Y13" s="11">
        <f t="shared" si="2"/>
        <v>3242081.7841004157</v>
      </c>
      <c r="Z13" s="11">
        <f t="shared" si="2"/>
        <v>3484745.2661327235</v>
      </c>
      <c r="AA13" s="11">
        <f t="shared" si="2"/>
        <v>3734149.0428206576</v>
      </c>
      <c r="AB13" s="11">
        <f t="shared" si="2"/>
        <v>3990644.5307232849</v>
      </c>
      <c r="AC13" s="11">
        <f t="shared" si="2"/>
        <v>4254517.9667148618</v>
      </c>
      <c r="AD13" s="11">
        <f t="shared" si="2"/>
        <v>4525116.4695418961</v>
      </c>
      <c r="AE13" s="11">
        <f t="shared" si="2"/>
        <v>4802683.269022896</v>
      </c>
      <c r="AF13" s="11">
        <f t="shared" si="2"/>
        <v>5087482.4986204188</v>
      </c>
      <c r="AG13" s="11"/>
    </row>
    <row r="14" spans="1:35" x14ac:dyDescent="0.35">
      <c r="A14" s="17" t="s">
        <v>89</v>
      </c>
      <c r="B14" s="11">
        <f>SUM('PEV Sales by Manufacturer'!B15:K15)</f>
        <v>19669</v>
      </c>
      <c r="C14" s="11">
        <f>SUM('PEV Sales by Manufacturer'!B15:L15)</f>
        <v>45138</v>
      </c>
      <c r="D14" s="11">
        <f t="shared" si="1"/>
        <v>90282.170951152744</v>
      </c>
      <c r="E14" s="11">
        <f t="shared" si="2"/>
        <v>155287.60782193625</v>
      </c>
      <c r="F14" s="11">
        <f t="shared" si="2"/>
        <v>245252.48458784641</v>
      </c>
      <c r="G14" s="11">
        <f t="shared" si="2"/>
        <v>362356.03001455346</v>
      </c>
      <c r="H14" s="11">
        <f t="shared" si="2"/>
        <v>502758.03030341293</v>
      </c>
      <c r="I14" s="11">
        <f t="shared" si="2"/>
        <v>667642.15237101552</v>
      </c>
      <c r="J14" s="11">
        <f t="shared" si="2"/>
        <v>854368.251743417</v>
      </c>
      <c r="K14" s="11">
        <f t="shared" si="2"/>
        <v>1061855.6187764986</v>
      </c>
      <c r="L14" s="11">
        <f t="shared" si="2"/>
        <v>1291712.2522927236</v>
      </c>
      <c r="M14" s="11">
        <f t="shared" si="2"/>
        <v>1540486.450434552</v>
      </c>
      <c r="N14" s="11">
        <f t="shared" si="2"/>
        <v>1805648.3427609918</v>
      </c>
      <c r="O14" s="11">
        <f t="shared" si="2"/>
        <v>2086880.1326149204</v>
      </c>
      <c r="P14" s="11">
        <f t="shared" si="2"/>
        <v>2382193.5908407862</v>
      </c>
      <c r="Q14" s="11">
        <f t="shared" si="2"/>
        <v>2691020.301634029</v>
      </c>
      <c r="R14" s="11">
        <f t="shared" si="2"/>
        <v>3013396.0849594176</v>
      </c>
      <c r="S14" s="11">
        <f t="shared" si="2"/>
        <v>3348871.0002493979</v>
      </c>
      <c r="T14" s="11">
        <f t="shared" si="2"/>
        <v>3697741.4165054001</v>
      </c>
      <c r="U14" s="11">
        <f t="shared" si="2"/>
        <v>4058715.563684837</v>
      </c>
      <c r="V14" s="11">
        <f t="shared" si="2"/>
        <v>4432132.3042826969</v>
      </c>
      <c r="W14" s="11">
        <f t="shared" si="2"/>
        <v>4818099.620819035</v>
      </c>
      <c r="X14" s="11">
        <f t="shared" si="2"/>
        <v>5215775.1611930681</v>
      </c>
      <c r="Y14" s="11">
        <f t="shared" si="2"/>
        <v>5626037.2582782703</v>
      </c>
      <c r="Z14" s="11">
        <f t="shared" si="2"/>
        <v>6048859.7405852312</v>
      </c>
      <c r="AA14" s="11">
        <f t="shared" si="2"/>
        <v>6483426.6687144637</v>
      </c>
      <c r="AB14" s="11">
        <f t="shared" si="2"/>
        <v>6930350.3590334086</v>
      </c>
      <c r="AC14" s="11">
        <f t="shared" si="2"/>
        <v>7390129.5573141426</v>
      </c>
      <c r="AD14" s="11">
        <f t="shared" si="2"/>
        <v>7861626.6681099106</v>
      </c>
      <c r="AE14" s="11">
        <f t="shared" si="2"/>
        <v>8345265.5007008379</v>
      </c>
      <c r="AF14" s="11">
        <f t="shared" si="2"/>
        <v>8841506.2873615269</v>
      </c>
      <c r="AG14" s="11"/>
    </row>
    <row r="15" spans="1:35" x14ac:dyDescent="0.35">
      <c r="A15" s="17" t="s">
        <v>32</v>
      </c>
      <c r="B15" s="11">
        <f>SUM('PEV Sales by Manufacturer'!B16:K16)</f>
        <v>18500</v>
      </c>
      <c r="C15" s="11">
        <f>SUM('PEV Sales by Manufacturer'!B16:L16)</f>
        <v>30431</v>
      </c>
      <c r="D15" s="11">
        <f t="shared" si="1"/>
        <v>51578.870101621716</v>
      </c>
      <c r="E15" s="11">
        <f t="shared" si="2"/>
        <v>82030.786835899402</v>
      </c>
      <c r="F15" s="11">
        <f t="shared" si="2"/>
        <v>124174.99919971715</v>
      </c>
      <c r="G15" s="11">
        <f t="shared" si="2"/>
        <v>179032.37092558161</v>
      </c>
      <c r="H15" s="11">
        <f t="shared" si="2"/>
        <v>244803.94678040053</v>
      </c>
      <c r="I15" s="11">
        <f t="shared" si="2"/>
        <v>322044.21771324304</v>
      </c>
      <c r="J15" s="11">
        <f t="shared" si="2"/>
        <v>409516.40317840152</v>
      </c>
      <c r="K15" s="11">
        <f t="shared" si="2"/>
        <v>506714.24275088951</v>
      </c>
      <c r="L15" s="11">
        <f t="shared" si="2"/>
        <v>614391.00644330308</v>
      </c>
      <c r="M15" s="11">
        <f t="shared" si="2"/>
        <v>730929.73815754999</v>
      </c>
      <c r="N15" s="11">
        <f t="shared" si="2"/>
        <v>855145.31542194006</v>
      </c>
      <c r="O15" s="11">
        <f t="shared" si="2"/>
        <v>986888.86580661254</v>
      </c>
      <c r="P15" s="11">
        <f t="shared" si="2"/>
        <v>1125228.9996985127</v>
      </c>
      <c r="Q15" s="11">
        <f t="shared" si="2"/>
        <v>1269899.4416661668</v>
      </c>
      <c r="R15" s="11">
        <f t="shared" si="2"/>
        <v>1420916.9716381016</v>
      </c>
      <c r="S15" s="11">
        <f t="shared" si="2"/>
        <v>1578070.8141260184</v>
      </c>
      <c r="T15" s="11">
        <f t="shared" si="2"/>
        <v>1741499.8037349689</v>
      </c>
      <c r="U15" s="11">
        <f t="shared" si="2"/>
        <v>1910598.8084072317</v>
      </c>
      <c r="V15" s="11">
        <f t="shared" si="2"/>
        <v>2085526.5689032492</v>
      </c>
      <c r="W15" s="11">
        <f t="shared" si="2"/>
        <v>2266333.6698335977</v>
      </c>
      <c r="X15" s="11">
        <f t="shared" si="2"/>
        <v>2452625.5098038595</v>
      </c>
      <c r="Y15" s="11">
        <f t="shared" si="2"/>
        <v>2644813.5454677469</v>
      </c>
      <c r="Z15" s="11">
        <f t="shared" si="2"/>
        <v>2842885.5167428013</v>
      </c>
      <c r="AA15" s="11">
        <f t="shared" si="2"/>
        <v>3046459.1953132153</v>
      </c>
      <c r="AB15" s="11">
        <f t="shared" si="2"/>
        <v>3255821.4219100717</v>
      </c>
      <c r="AC15" s="11">
        <f t="shared" si="2"/>
        <v>3471205.8349096961</v>
      </c>
      <c r="AD15" s="11">
        <f t="shared" si="2"/>
        <v>3692079.5256279935</v>
      </c>
      <c r="AE15" s="11">
        <f t="shared" si="2"/>
        <v>3918641.0283034956</v>
      </c>
      <c r="AF15" s="11">
        <f t="shared" si="2"/>
        <v>4151105.9395936402</v>
      </c>
      <c r="AG15" s="11"/>
      <c r="AH15" s="11"/>
      <c r="AI15" s="11"/>
    </row>
    <row r="16" spans="1:35" x14ac:dyDescent="0.35">
      <c r="A16" s="17" t="s">
        <v>90</v>
      </c>
      <c r="B16" s="11">
        <f>SUM('PEV Sales by Manufacturer'!B17:K17)</f>
        <v>19044</v>
      </c>
      <c r="C16" s="11">
        <f>SUM('PEV Sales by Manufacturer'!B17:L17)</f>
        <v>35819</v>
      </c>
      <c r="D16" s="11">
        <f t="shared" si="1"/>
        <v>65552.930178082664</v>
      </c>
      <c r="E16" s="11">
        <f t="shared" si="2"/>
        <v>108368.36083917628</v>
      </c>
      <c r="F16" s="11">
        <f t="shared" si="2"/>
        <v>167623.17287530424</v>
      </c>
      <c r="G16" s="11">
        <f t="shared" si="2"/>
        <v>244752.70189226646</v>
      </c>
      <c r="H16" s="11">
        <f t="shared" si="2"/>
        <v>337227.61472141632</v>
      </c>
      <c r="I16" s="11">
        <f t="shared" si="2"/>
        <v>445827.52628779243</v>
      </c>
      <c r="J16" s="11">
        <f t="shared" si="2"/>
        <v>568813.52169287449</v>
      </c>
      <c r="K16" s="11">
        <f t="shared" si="2"/>
        <v>705473.79818507843</v>
      </c>
      <c r="L16" s="11">
        <f t="shared" si="2"/>
        <v>856867.45428601187</v>
      </c>
      <c r="M16" s="11">
        <f t="shared" si="2"/>
        <v>1020721.0478243986</v>
      </c>
      <c r="N16" s="11">
        <f t="shared" si="2"/>
        <v>1195368.2952144032</v>
      </c>
      <c r="O16" s="11">
        <f t="shared" si="2"/>
        <v>1380599.8816449521</v>
      </c>
      <c r="P16" s="11">
        <f t="shared" si="2"/>
        <v>1575106.2722271855</v>
      </c>
      <c r="Q16" s="11">
        <f t="shared" si="2"/>
        <v>1778513.0833919996</v>
      </c>
      <c r="R16" s="11">
        <f t="shared" si="2"/>
        <v>1990843.9077385932</v>
      </c>
      <c r="S16" s="11">
        <f t="shared" si="2"/>
        <v>2211802.394683091</v>
      </c>
      <c r="T16" s="11">
        <f t="shared" si="2"/>
        <v>2441583.7458431064</v>
      </c>
      <c r="U16" s="11">
        <f t="shared" si="2"/>
        <v>2679337.144835413</v>
      </c>
      <c r="V16" s="11">
        <f t="shared" si="2"/>
        <v>2925285.7813554611</v>
      </c>
      <c r="W16" s="11">
        <f t="shared" si="2"/>
        <v>3179500.7774250777</v>
      </c>
      <c r="X16" s="11">
        <f t="shared" si="2"/>
        <v>3441427.3230206808</v>
      </c>
      <c r="Y16" s="11">
        <f t="shared" si="2"/>
        <v>3711643.9266801989</v>
      </c>
      <c r="Z16" s="11">
        <f t="shared" si="2"/>
        <v>3990133.3507133089</v>
      </c>
      <c r="AA16" s="11">
        <f t="shared" si="2"/>
        <v>4276358.181659474</v>
      </c>
      <c r="AB16" s="11">
        <f t="shared" si="2"/>
        <v>4570721.7179231793</v>
      </c>
      <c r="AC16" s="11">
        <f t="shared" si="2"/>
        <v>4873552.4553356925</v>
      </c>
      <c r="AD16" s="11">
        <f t="shared" si="2"/>
        <v>5184101.1236618543</v>
      </c>
      <c r="AE16" s="11">
        <f t="shared" si="2"/>
        <v>5502646.8622740032</v>
      </c>
      <c r="AF16" s="11">
        <f t="shared" si="2"/>
        <v>5829492.8003254803</v>
      </c>
      <c r="AG16" s="11"/>
      <c r="AH16" s="11"/>
      <c r="AI16" s="11"/>
    </row>
    <row r="17" spans="1:35" x14ac:dyDescent="0.35">
      <c r="A17" s="17" t="s">
        <v>91</v>
      </c>
      <c r="B17" s="11">
        <f>SUM('PEV Sales by Manufacturer'!B18:K18)</f>
        <v>16033</v>
      </c>
      <c r="C17" s="11">
        <f>SUM('PEV Sales by Manufacturer'!B18:L18)</f>
        <v>16540</v>
      </c>
      <c r="D17" s="11">
        <f t="shared" si="1"/>
        <v>17438.664834592422</v>
      </c>
      <c r="E17" s="11">
        <f t="shared" si="2"/>
        <v>18732.699013142315</v>
      </c>
      <c r="F17" s="11">
        <f t="shared" si="2"/>
        <v>20523.58960642499</v>
      </c>
      <c r="G17" s="11">
        <f t="shared" si="2"/>
        <v>22854.717547503966</v>
      </c>
      <c r="H17" s="11">
        <f t="shared" si="2"/>
        <v>25649.637416617468</v>
      </c>
      <c r="I17" s="11">
        <f t="shared" si="2"/>
        <v>28931.911942051309</v>
      </c>
      <c r="J17" s="11">
        <f t="shared" si="2"/>
        <v>32648.98494773695</v>
      </c>
      <c r="K17" s="11">
        <f t="shared" si="2"/>
        <v>36779.34322979641</v>
      </c>
      <c r="L17" s="11">
        <f t="shared" si="2"/>
        <v>41354.996502116723</v>
      </c>
      <c r="M17" s="11">
        <f t="shared" si="2"/>
        <v>46307.233278507905</v>
      </c>
      <c r="N17" s="11">
        <f t="shared" si="2"/>
        <v>51585.692558790011</v>
      </c>
      <c r="O17" s="11">
        <f t="shared" si="2"/>
        <v>57184.048106944312</v>
      </c>
      <c r="P17" s="11">
        <f t="shared" si="2"/>
        <v>63062.721133781408</v>
      </c>
      <c r="Q17" s="11">
        <f t="shared" si="2"/>
        <v>69210.396439925113</v>
      </c>
      <c r="R17" s="11">
        <f t="shared" si="2"/>
        <v>75627.787077404864</v>
      </c>
      <c r="S17" s="11">
        <f t="shared" si="2"/>
        <v>82305.936280436785</v>
      </c>
      <c r="T17" s="11">
        <f t="shared" si="2"/>
        <v>89250.743734274511</v>
      </c>
      <c r="U17" s="11">
        <f t="shared" si="2"/>
        <v>96436.494750018144</v>
      </c>
      <c r="V17" s="11">
        <f t="shared" si="2"/>
        <v>103869.93491190574</v>
      </c>
      <c r="W17" s="11">
        <f t="shared" si="2"/>
        <v>111553.21377970281</v>
      </c>
      <c r="X17" s="11">
        <f t="shared" si="2"/>
        <v>119469.56302661612</v>
      </c>
      <c r="Y17" s="11">
        <f t="shared" si="2"/>
        <v>127636.46723259977</v>
      </c>
      <c r="Z17" s="11">
        <f t="shared" si="2"/>
        <v>136053.40541351103</v>
      </c>
      <c r="AA17" s="11">
        <f t="shared" si="2"/>
        <v>144704.13502839662</v>
      </c>
      <c r="AB17" s="11">
        <f t="shared" si="2"/>
        <v>153600.84518551725</v>
      </c>
      <c r="AC17" s="11">
        <f t="shared" si="2"/>
        <v>162753.46419405044</v>
      </c>
      <c r="AD17" s="11">
        <f t="shared" si="2"/>
        <v>172139.34644986945</v>
      </c>
      <c r="AE17" s="11">
        <f t="shared" si="2"/>
        <v>181766.92853489832</v>
      </c>
      <c r="AF17" s="11">
        <f t="shared" si="2"/>
        <v>191645.37208733344</v>
      </c>
      <c r="AG17" s="11"/>
      <c r="AH17" s="11"/>
      <c r="AI17" s="11"/>
    </row>
    <row r="18" spans="1:35" x14ac:dyDescent="0.35">
      <c r="A18" s="17" t="s">
        <v>31</v>
      </c>
      <c r="B18" s="11">
        <f>SUM('PEV Sales by Manufacturer'!B19:K19)</f>
        <v>11143</v>
      </c>
      <c r="C18" s="11">
        <f>SUM('PEV Sales by Manufacturer'!B19:L19)</f>
        <v>13393</v>
      </c>
      <c r="D18" s="11">
        <f t="shared" si="1"/>
        <v>17381.157549966378</v>
      </c>
      <c r="E18" s="11">
        <f t="shared" si="2"/>
        <v>23123.912780217386</v>
      </c>
      <c r="F18" s="11">
        <f t="shared" si="2"/>
        <v>31071.652099519197</v>
      </c>
      <c r="G18" s="11">
        <f t="shared" si="2"/>
        <v>41416.894441585668</v>
      </c>
      <c r="H18" s="11">
        <f t="shared" si="2"/>
        <v>53820.384984988777</v>
      </c>
      <c r="I18" s="11">
        <f t="shared" si="2"/>
        <v>68386.692050523576</v>
      </c>
      <c r="J18" s="11">
        <f t="shared" si="2"/>
        <v>84882.578170430264</v>
      </c>
      <c r="K18" s="11">
        <f t="shared" si="2"/>
        <v>103212.57054643378</v>
      </c>
      <c r="L18" s="11">
        <f t="shared" si="2"/>
        <v>123518.7241218198</v>
      </c>
      <c r="M18" s="11">
        <f t="shared" si="2"/>
        <v>145496.10626556765</v>
      </c>
      <c r="N18" s="11">
        <f t="shared" si="2"/>
        <v>168921.22141474858</v>
      </c>
      <c r="O18" s="11">
        <f t="shared" si="2"/>
        <v>193765.99455744517</v>
      </c>
      <c r="P18" s="11">
        <f t="shared" si="2"/>
        <v>219854.78017950332</v>
      </c>
      <c r="Q18" s="11">
        <f t="shared" si="2"/>
        <v>247137.36289907599</v>
      </c>
      <c r="R18" s="11">
        <f t="shared" si="2"/>
        <v>275616.90714824654</v>
      </c>
      <c r="S18" s="11">
        <f t="shared" si="2"/>
        <v>305253.66396643553</v>
      </c>
      <c r="T18" s="11">
        <f t="shared" si="2"/>
        <v>336073.81538879231</v>
      </c>
      <c r="U18" s="11">
        <f t="shared" si="2"/>
        <v>367963.24297345342</v>
      </c>
      <c r="V18" s="11">
        <f t="shared" si="2"/>
        <v>400951.88274514396</v>
      </c>
      <c r="W18" s="11">
        <f t="shared" si="2"/>
        <v>435049.27417027886</v>
      </c>
      <c r="X18" s="11">
        <f t="shared" si="2"/>
        <v>470181.0015974089</v>
      </c>
      <c r="Y18" s="11">
        <f t="shared" si="2"/>
        <v>506424.65931627125</v>
      </c>
      <c r="Z18" s="11">
        <f t="shared" si="2"/>
        <v>543777.935267061</v>
      </c>
      <c r="AA18" s="11">
        <f t="shared" si="2"/>
        <v>582168.74716744083</v>
      </c>
      <c r="AB18" s="11">
        <f t="shared" si="2"/>
        <v>621651.1886931241</v>
      </c>
      <c r="AC18" s="11">
        <f t="shared" si="2"/>
        <v>662269.32038779801</v>
      </c>
      <c r="AD18" s="11">
        <f t="shared" si="2"/>
        <v>703922.64400829666</v>
      </c>
      <c r="AE18" s="11">
        <f t="shared" si="2"/>
        <v>746648.60000694543</v>
      </c>
      <c r="AF18" s="11">
        <f t="shared" si="2"/>
        <v>790487.84654142079</v>
      </c>
      <c r="AG18" s="11"/>
      <c r="AH18" s="11"/>
      <c r="AI18" s="11"/>
    </row>
    <row r="19" spans="1:35" x14ac:dyDescent="0.35">
      <c r="A19" s="17" t="s">
        <v>92</v>
      </c>
      <c r="B19" s="11">
        <f>SUM('PEV Sales by Manufacturer'!B20:K20)</f>
        <v>8464</v>
      </c>
      <c r="C19" s="11">
        <f>SUM('PEV Sales by Manufacturer'!B20:L20)</f>
        <v>8464</v>
      </c>
      <c r="D19" s="11">
        <f t="shared" si="1"/>
        <v>8464</v>
      </c>
      <c r="E19" s="11">
        <f t="shared" si="2"/>
        <v>8464</v>
      </c>
      <c r="F19" s="11">
        <f t="shared" si="2"/>
        <v>8464</v>
      </c>
      <c r="G19" s="11">
        <f t="shared" si="2"/>
        <v>8464</v>
      </c>
      <c r="H19" s="11">
        <f t="shared" si="2"/>
        <v>8464</v>
      </c>
      <c r="I19" s="11">
        <f t="shared" si="2"/>
        <v>8464</v>
      </c>
      <c r="J19" s="11">
        <f t="shared" si="2"/>
        <v>8464</v>
      </c>
      <c r="K19" s="11">
        <f t="shared" si="2"/>
        <v>8464</v>
      </c>
      <c r="L19" s="11">
        <f t="shared" si="2"/>
        <v>8464</v>
      </c>
      <c r="M19" s="11">
        <f t="shared" si="2"/>
        <v>8464</v>
      </c>
      <c r="N19" s="11">
        <f t="shared" si="2"/>
        <v>8464</v>
      </c>
      <c r="O19" s="11">
        <f t="shared" si="2"/>
        <v>8464</v>
      </c>
      <c r="P19" s="11">
        <f t="shared" si="2"/>
        <v>8464</v>
      </c>
      <c r="Q19" s="11">
        <f t="shared" si="2"/>
        <v>8464</v>
      </c>
      <c r="R19" s="11">
        <f t="shared" si="2"/>
        <v>8464</v>
      </c>
      <c r="S19" s="11">
        <f t="shared" si="2"/>
        <v>8464</v>
      </c>
      <c r="T19" s="11">
        <f t="shared" si="2"/>
        <v>8464</v>
      </c>
      <c r="U19" s="11">
        <f t="shared" si="2"/>
        <v>8464</v>
      </c>
      <c r="V19" s="11">
        <f t="shared" si="2"/>
        <v>8464</v>
      </c>
      <c r="W19" s="11">
        <f t="shared" si="2"/>
        <v>8464</v>
      </c>
      <c r="X19" s="11">
        <f t="shared" si="2"/>
        <v>8464</v>
      </c>
      <c r="Y19" s="11">
        <f t="shared" si="2"/>
        <v>8464</v>
      </c>
      <c r="Z19" s="11">
        <f t="shared" si="2"/>
        <v>8464</v>
      </c>
      <c r="AA19" s="11">
        <f t="shared" si="2"/>
        <v>8464</v>
      </c>
      <c r="AB19" s="11">
        <f t="shared" si="2"/>
        <v>8464</v>
      </c>
      <c r="AC19" s="11">
        <f t="shared" si="2"/>
        <v>8464</v>
      </c>
      <c r="AD19" s="11">
        <f t="shared" si="2"/>
        <v>8464</v>
      </c>
      <c r="AE19" s="11">
        <f t="shared" si="2"/>
        <v>8464</v>
      </c>
      <c r="AF19" s="11">
        <f t="shared" si="2"/>
        <v>8464</v>
      </c>
      <c r="AG19" s="11"/>
      <c r="AH19" s="11"/>
      <c r="AI19" s="11"/>
    </row>
    <row r="20" spans="1:35" x14ac:dyDescent="0.35">
      <c r="A20" s="17" t="s">
        <v>93</v>
      </c>
      <c r="B20" s="11">
        <f>SUM('PEV Sales by Manufacturer'!B21:K21)</f>
        <v>6524</v>
      </c>
      <c r="C20" s="11">
        <f>SUM('PEV Sales by Manufacturer'!B21:L21)</f>
        <v>8189</v>
      </c>
      <c r="D20" s="11">
        <f t="shared" ref="D20:D24" si="3">C20+D49</f>
        <v>11140.236586975119</v>
      </c>
      <c r="E20" s="11">
        <f t="shared" si="2"/>
        <v>15389.875457360864</v>
      </c>
      <c r="F20" s="11">
        <f t="shared" si="2"/>
        <v>21271.202553644205</v>
      </c>
      <c r="G20" s="11">
        <f t="shared" si="2"/>
        <v>28926.681886773389</v>
      </c>
      <c r="H20" s="11">
        <f t="shared" si="2"/>
        <v>38105.264888891688</v>
      </c>
      <c r="I20" s="11">
        <f t="shared" si="2"/>
        <v>48884.332117387443</v>
      </c>
      <c r="J20" s="11">
        <f t="shared" si="2"/>
        <v>61091.287846118386</v>
      </c>
      <c r="K20" s="11">
        <f t="shared" si="2"/>
        <v>74655.482204360989</v>
      </c>
      <c r="L20" s="11">
        <f t="shared" si="2"/>
        <v>89682.03585014664</v>
      </c>
      <c r="M20" s="11">
        <f t="shared" si="2"/>
        <v>105945.29863652005</v>
      </c>
      <c r="N20" s="11">
        <f t="shared" si="2"/>
        <v>123279.88384691394</v>
      </c>
      <c r="O20" s="11">
        <f t="shared" si="2"/>
        <v>141665.01597250943</v>
      </c>
      <c r="P20" s="11">
        <f t="shared" si="2"/>
        <v>160970.71733283246</v>
      </c>
      <c r="Q20" s="11">
        <f t="shared" si="2"/>
        <v>181159.82854531624</v>
      </c>
      <c r="R20" s="11">
        <f t="shared" si="2"/>
        <v>202234.69128970243</v>
      </c>
      <c r="S20" s="11">
        <f t="shared" si="2"/>
        <v>224165.89133516228</v>
      </c>
      <c r="T20" s="11">
        <f t="shared" si="2"/>
        <v>246972.80338770628</v>
      </c>
      <c r="U20" s="11">
        <f t="shared" si="2"/>
        <v>270570.9798003555</v>
      </c>
      <c r="V20" s="11">
        <f t="shared" si="2"/>
        <v>294982.57323140651</v>
      </c>
      <c r="W20" s="11">
        <f t="shared" si="2"/>
        <v>320214.64288600633</v>
      </c>
      <c r="X20" s="11">
        <f t="shared" si="2"/>
        <v>346212.12118208257</v>
      </c>
      <c r="Y20" s="11">
        <f t="shared" si="2"/>
        <v>373032.42789404071</v>
      </c>
      <c r="Z20" s="11">
        <f t="shared" si="2"/>
        <v>400673.85209762509</v>
      </c>
      <c r="AA20" s="11">
        <f t="shared" si="2"/>
        <v>429083.05290390615</v>
      </c>
      <c r="AB20" s="11">
        <f t="shared" si="2"/>
        <v>458300.05963291175</v>
      </c>
      <c r="AC20" s="11">
        <f t="shared" si="2"/>
        <v>488357.47708697047</v>
      </c>
      <c r="AD20" s="11">
        <f t="shared" si="2"/>
        <v>519180.93656613945</v>
      </c>
      <c r="AE20" s="11">
        <f t="shared" si="2"/>
        <v>550798.14400513959</v>
      </c>
      <c r="AF20" s="11">
        <f t="shared" si="2"/>
        <v>583239.18644065131</v>
      </c>
      <c r="AG20" s="11"/>
      <c r="AH20" s="11"/>
      <c r="AI20" s="11"/>
    </row>
    <row r="21" spans="1:35" x14ac:dyDescent="0.35">
      <c r="A21" s="17" t="s">
        <v>34</v>
      </c>
      <c r="B21" s="11">
        <f>SUM('PEV Sales by Manufacturer'!B22:K22)</f>
        <v>5105</v>
      </c>
      <c r="C21" s="11">
        <f>SUM('PEV Sales by Manufacturer'!B22:L22)</f>
        <v>7723</v>
      </c>
      <c r="D21" s="11">
        <f t="shared" si="3"/>
        <v>12363.442873694214</v>
      </c>
      <c r="E21" s="11">
        <f t="shared" si="2"/>
        <v>19045.457626048497</v>
      </c>
      <c r="F21" s="11">
        <f t="shared" si="2"/>
        <v>28293.093865129449</v>
      </c>
      <c r="G21" s="11">
        <f t="shared" si="2"/>
        <v>40330.358065809451</v>
      </c>
      <c r="H21" s="11">
        <f t="shared" si="2"/>
        <v>54762.508395866942</v>
      </c>
      <c r="I21" s="11">
        <f t="shared" si="2"/>
        <v>71711.215905898105</v>
      </c>
      <c r="J21" s="11">
        <f t="shared" si="2"/>
        <v>90905.095844527299</v>
      </c>
      <c r="K21" s="11">
        <f t="shared" si="2"/>
        <v>112233.06030691716</v>
      </c>
      <c r="L21" s="11">
        <f t="shared" si="2"/>
        <v>135860.39811152188</v>
      </c>
      <c r="M21" s="11">
        <f t="shared" si="2"/>
        <v>161432.30320144715</v>
      </c>
      <c r="N21" s="11">
        <f t="shared" si="2"/>
        <v>188688.72607280524</v>
      </c>
      <c r="O21" s="11">
        <f t="shared" si="2"/>
        <v>217596.99988950731</v>
      </c>
      <c r="P21" s="11">
        <f t="shared" si="2"/>
        <v>247952.75133775093</v>
      </c>
      <c r="Q21" s="11">
        <f t="shared" si="2"/>
        <v>279697.55203101371</v>
      </c>
      <c r="R21" s="11">
        <f t="shared" si="2"/>
        <v>312835.08396182634</v>
      </c>
      <c r="S21" s="11">
        <f t="shared" si="2"/>
        <v>347319.09700627916</v>
      </c>
      <c r="T21" s="11">
        <f t="shared" si="2"/>
        <v>383180.05541682587</v>
      </c>
      <c r="U21" s="11">
        <f t="shared" si="2"/>
        <v>420285.17604644486</v>
      </c>
      <c r="V21" s="11">
        <f t="shared" si="2"/>
        <v>458669.29112301627</v>
      </c>
      <c r="W21" s="11">
        <f t="shared" si="2"/>
        <v>498343.50034568436</v>
      </c>
      <c r="X21" s="11">
        <f t="shared" si="2"/>
        <v>539221.21696978505</v>
      </c>
      <c r="Y21" s="11">
        <f t="shared" si="2"/>
        <v>581392.72626222135</v>
      </c>
      <c r="Z21" s="11">
        <f t="shared" ref="E21:AF24" si="4">Y21+Z50</f>
        <v>624855.33801296249</v>
      </c>
      <c r="AA21" s="11">
        <f t="shared" si="4"/>
        <v>669525.18048193771</v>
      </c>
      <c r="AB21" s="11">
        <f t="shared" si="4"/>
        <v>715465.19466604386</v>
      </c>
      <c r="AC21" s="11">
        <f t="shared" si="4"/>
        <v>762726.64745566889</v>
      </c>
      <c r="AD21" s="11">
        <f t="shared" si="4"/>
        <v>811192.60356165352</v>
      </c>
      <c r="AE21" s="11">
        <f t="shared" si="4"/>
        <v>860906.62703030359</v>
      </c>
      <c r="AF21" s="11">
        <f t="shared" si="4"/>
        <v>911916.02588686196</v>
      </c>
      <c r="AG21" s="11"/>
      <c r="AH21" s="11"/>
      <c r="AI21" s="11"/>
    </row>
    <row r="22" spans="1:35" x14ac:dyDescent="0.35">
      <c r="A22" s="17" t="s">
        <v>77</v>
      </c>
      <c r="B22" s="11">
        <f>SUM('PEV Sales by Manufacturer'!B23:K23)</f>
        <v>0</v>
      </c>
      <c r="C22" s="11">
        <f>SUM('PEV Sales by Manufacturer'!B23:L23)</f>
        <v>376</v>
      </c>
      <c r="D22" s="11">
        <f t="shared" si="3"/>
        <v>1042.4654394610482</v>
      </c>
      <c r="E22" s="11">
        <f t="shared" si="4"/>
        <v>2002.1436468274387</v>
      </c>
      <c r="F22" s="11">
        <f t="shared" si="4"/>
        <v>3330.2991952974307</v>
      </c>
      <c r="G22" s="11">
        <f t="shared" si="4"/>
        <v>5059.1041377938709</v>
      </c>
      <c r="H22" s="11">
        <f t="shared" si="4"/>
        <v>7131.865224158124</v>
      </c>
      <c r="I22" s="11">
        <f t="shared" si="4"/>
        <v>9566.0569826652718</v>
      </c>
      <c r="J22" s="11">
        <f t="shared" si="4"/>
        <v>12322.702840925233</v>
      </c>
      <c r="K22" s="11">
        <f t="shared" si="4"/>
        <v>15385.848233537374</v>
      </c>
      <c r="L22" s="11">
        <f t="shared" si="4"/>
        <v>18779.232119912991</v>
      </c>
      <c r="M22" s="11">
        <f t="shared" si="4"/>
        <v>22451.896869268188</v>
      </c>
      <c r="N22" s="11">
        <f t="shared" si="4"/>
        <v>26366.493889753536</v>
      </c>
      <c r="O22" s="11">
        <f t="shared" si="4"/>
        <v>30518.331534933055</v>
      </c>
      <c r="P22" s="11">
        <f t="shared" si="4"/>
        <v>34878.057487774771</v>
      </c>
      <c r="Q22" s="11">
        <f t="shared" si="4"/>
        <v>39437.280200023364</v>
      </c>
      <c r="R22" s="11">
        <f t="shared" si="4"/>
        <v>44196.528483440306</v>
      </c>
      <c r="S22" s="11">
        <f t="shared" si="4"/>
        <v>49149.159845057664</v>
      </c>
      <c r="T22" s="11">
        <f t="shared" si="4"/>
        <v>54299.5495938604</v>
      </c>
      <c r="U22" s="11">
        <f t="shared" si="4"/>
        <v>59628.627270230427</v>
      </c>
      <c r="V22" s="11">
        <f t="shared" si="4"/>
        <v>65141.395516521821</v>
      </c>
      <c r="W22" s="11">
        <f t="shared" si="4"/>
        <v>70839.448483566579</v>
      </c>
      <c r="X22" s="11">
        <f t="shared" si="4"/>
        <v>76710.350489166987</v>
      </c>
      <c r="Y22" s="11">
        <f t="shared" si="4"/>
        <v>82767.06840129687</v>
      </c>
      <c r="Z22" s="11">
        <f t="shared" si="4"/>
        <v>89009.215849073284</v>
      </c>
      <c r="AA22" s="11">
        <f t="shared" si="4"/>
        <v>95424.747082203423</v>
      </c>
      <c r="AB22" s="11">
        <f t="shared" si="4"/>
        <v>102022.70175493983</v>
      </c>
      <c r="AC22" s="11">
        <f t="shared" si="4"/>
        <v>108810.44287369424</v>
      </c>
      <c r="AD22" s="11">
        <f t="shared" si="4"/>
        <v>115771.17606538645</v>
      </c>
      <c r="AE22" s="11">
        <f t="shared" si="4"/>
        <v>122911.1580456051</v>
      </c>
      <c r="AF22" s="11">
        <f t="shared" si="4"/>
        <v>130237.1832442552</v>
      </c>
      <c r="AG22" s="11"/>
      <c r="AH22" s="11"/>
      <c r="AI22" s="11"/>
    </row>
    <row r="23" spans="1:35" x14ac:dyDescent="0.35">
      <c r="A23" s="17" t="s">
        <v>78</v>
      </c>
      <c r="B23" s="11">
        <f>SUM('PEV Sales by Manufacturer'!B24:K24)</f>
        <v>0</v>
      </c>
      <c r="C23" s="11">
        <f>SUM('PEV Sales by Manufacturer'!B24:L24)</f>
        <v>65</v>
      </c>
      <c r="D23" s="11">
        <f t="shared" si="3"/>
        <v>180.21344033236204</v>
      </c>
      <c r="E23" s="11">
        <f t="shared" si="4"/>
        <v>346.11525809516894</v>
      </c>
      <c r="F23" s="11">
        <f t="shared" si="4"/>
        <v>575.71661620833243</v>
      </c>
      <c r="G23" s="11">
        <f t="shared" si="4"/>
        <v>874.57917275691921</v>
      </c>
      <c r="H23" s="11">
        <f t="shared" si="4"/>
        <v>1232.9022328996757</v>
      </c>
      <c r="I23" s="11">
        <f t="shared" si="4"/>
        <v>1653.7066592373476</v>
      </c>
      <c r="J23" s="11">
        <f t="shared" si="4"/>
        <v>2130.2544804790959</v>
      </c>
      <c r="K23" s="11">
        <f t="shared" si="4"/>
        <v>2659.7875935636421</v>
      </c>
      <c r="L23" s="11">
        <f t="shared" si="4"/>
        <v>3246.4098079636824</v>
      </c>
      <c r="M23" s="11">
        <f t="shared" si="4"/>
        <v>3881.3119587830647</v>
      </c>
      <c r="N23" s="11">
        <f t="shared" si="4"/>
        <v>4558.0375075371803</v>
      </c>
      <c r="O23" s="11">
        <f t="shared" si="4"/>
        <v>5275.7753983261928</v>
      </c>
      <c r="P23" s="11">
        <f t="shared" si="4"/>
        <v>6029.451427407872</v>
      </c>
      <c r="Q23" s="11">
        <f t="shared" si="4"/>
        <v>6817.6149281955268</v>
      </c>
      <c r="R23" s="11">
        <f t="shared" si="4"/>
        <v>7640.357317616008</v>
      </c>
      <c r="S23" s="11">
        <f t="shared" si="4"/>
        <v>8496.53029236369</v>
      </c>
      <c r="T23" s="11">
        <f t="shared" si="4"/>
        <v>9386.890222342885</v>
      </c>
      <c r="U23" s="11">
        <f t="shared" si="4"/>
        <v>10308.140352566428</v>
      </c>
      <c r="V23" s="11">
        <f t="shared" si="4"/>
        <v>11261.145501526376</v>
      </c>
      <c r="W23" s="11">
        <f t="shared" si="4"/>
        <v>12246.18125380805</v>
      </c>
      <c r="X23" s="11">
        <f t="shared" si="4"/>
        <v>13261.097823925142</v>
      </c>
      <c r="Y23" s="11">
        <f t="shared" si="4"/>
        <v>14308.136824692278</v>
      </c>
      <c r="Z23" s="11">
        <f t="shared" si="4"/>
        <v>15387.231463270648</v>
      </c>
      <c r="AA23" s="11">
        <f t="shared" si="4"/>
        <v>16496.299362614951</v>
      </c>
      <c r="AB23" s="11">
        <f t="shared" si="4"/>
        <v>17636.903228912466</v>
      </c>
      <c r="AC23" s="11">
        <f t="shared" si="4"/>
        <v>18810.315922314159</v>
      </c>
      <c r="AD23" s="11">
        <f t="shared" si="4"/>
        <v>20013.634160239675</v>
      </c>
      <c r="AE23" s="11">
        <f t="shared" si="4"/>
        <v>21247.939555756198</v>
      </c>
      <c r="AF23" s="11">
        <f t="shared" si="4"/>
        <v>22514.406677863262</v>
      </c>
      <c r="AG23" s="11"/>
      <c r="AH23" s="11"/>
      <c r="AI23" s="11"/>
    </row>
    <row r="24" spans="1:35" x14ac:dyDescent="0.35">
      <c r="A24" s="17" t="s">
        <v>76</v>
      </c>
      <c r="B24" s="11">
        <f>SUM('PEV Sales by Manufacturer'!B25:K25)</f>
        <v>0</v>
      </c>
      <c r="C24" s="11">
        <f>SUM('PEV Sales by Manufacturer'!B25:L25)</f>
        <v>116</v>
      </c>
      <c r="D24" s="11">
        <f t="shared" si="3"/>
        <v>321.6116781316</v>
      </c>
      <c r="E24" s="11">
        <f t="shared" si="4"/>
        <v>617.68261444676307</v>
      </c>
      <c r="F24" s="11">
        <f t="shared" si="4"/>
        <v>1027.432730464101</v>
      </c>
      <c r="G24" s="11">
        <f t="shared" si="4"/>
        <v>1560.7874467661945</v>
      </c>
      <c r="H24" s="11">
        <f t="shared" si="4"/>
        <v>2200.2562925594216</v>
      </c>
      <c r="I24" s="11">
        <f t="shared" si="4"/>
        <v>2951.2303457158823</v>
      </c>
      <c r="J24" s="11">
        <f t="shared" si="4"/>
        <v>3801.6849190088487</v>
      </c>
      <c r="K24" s="11">
        <f t="shared" si="4"/>
        <v>4746.6978592828073</v>
      </c>
      <c r="L24" s="11">
        <f t="shared" si="4"/>
        <v>5793.5928880582642</v>
      </c>
      <c r="M24" s="11">
        <f t="shared" si="4"/>
        <v>6926.6490341359313</v>
      </c>
      <c r="N24" s="11">
        <f t="shared" si="4"/>
        <v>8134.3438596048145</v>
      </c>
      <c r="O24" s="11">
        <f t="shared" si="4"/>
        <v>9415.229941628284</v>
      </c>
      <c r="P24" s="11">
        <f t="shared" si="4"/>
        <v>10760.251778143282</v>
      </c>
      <c r="Q24" s="11">
        <f t="shared" si="4"/>
        <v>12166.82048724125</v>
      </c>
      <c r="R24" s="11">
        <f t="shared" si="4"/>
        <v>13635.099212976264</v>
      </c>
      <c r="S24" s="11">
        <f t="shared" si="4"/>
        <v>15163.038675602897</v>
      </c>
      <c r="T24" s="11">
        <f t="shared" si="4"/>
        <v>16751.988704488846</v>
      </c>
      <c r="U24" s="11">
        <f t="shared" si="4"/>
        <v>18396.065859964707</v>
      </c>
      <c r="V24" s="11">
        <f t="shared" si="4"/>
        <v>20096.813510416305</v>
      </c>
      <c r="W24" s="11">
        <f t="shared" si="4"/>
        <v>21854.72346833437</v>
      </c>
      <c r="X24" s="11">
        <f t="shared" si="4"/>
        <v>23665.959193466409</v>
      </c>
      <c r="Y24" s="11">
        <f t="shared" si="4"/>
        <v>25534.521102527757</v>
      </c>
      <c r="Z24" s="11">
        <f t="shared" si="4"/>
        <v>27460.289995990694</v>
      </c>
      <c r="AA24" s="11">
        <f t="shared" si="4"/>
        <v>29439.549631743608</v>
      </c>
      <c r="AB24" s="11">
        <f t="shared" si="4"/>
        <v>31475.088839289943</v>
      </c>
      <c r="AC24" s="11">
        <f t="shared" si="4"/>
        <v>33569.179184437577</v>
      </c>
      <c r="AD24" s="11">
        <f t="shared" si="4"/>
        <v>35716.639424427725</v>
      </c>
      <c r="AE24" s="11">
        <f t="shared" si="4"/>
        <v>37919.399822580286</v>
      </c>
      <c r="AF24" s="11">
        <f t="shared" si="4"/>
        <v>40179.556532802126</v>
      </c>
      <c r="AG24" s="11"/>
      <c r="AH24" s="11"/>
      <c r="AI24" s="11"/>
    </row>
    <row r="25" spans="1:35" x14ac:dyDescent="0.35">
      <c r="B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5" x14ac:dyDescent="0.35">
      <c r="A26" s="26" t="s">
        <v>79</v>
      </c>
    </row>
    <row r="27" spans="1:35" x14ac:dyDescent="0.35">
      <c r="A27" s="17" t="s">
        <v>35</v>
      </c>
      <c r="B27" s="17">
        <v>2020</v>
      </c>
      <c r="C27" s="17">
        <v>2021</v>
      </c>
      <c r="D27" s="17">
        <v>2022</v>
      </c>
      <c r="E27" s="17">
        <v>2023</v>
      </c>
      <c r="F27" s="17">
        <v>2024</v>
      </c>
      <c r="G27" s="17">
        <v>2025</v>
      </c>
      <c r="H27" s="17">
        <v>2026</v>
      </c>
      <c r="I27" s="17">
        <v>2027</v>
      </c>
      <c r="J27" s="17">
        <v>2028</v>
      </c>
      <c r="K27" s="17">
        <v>2029</v>
      </c>
      <c r="L27" s="17">
        <v>2030</v>
      </c>
      <c r="M27" s="17">
        <v>2031</v>
      </c>
      <c r="N27" s="17">
        <v>2032</v>
      </c>
      <c r="O27" s="17">
        <v>2033</v>
      </c>
      <c r="P27" s="17">
        <v>2034</v>
      </c>
      <c r="Q27" s="17">
        <v>2035</v>
      </c>
      <c r="R27" s="17">
        <v>2036</v>
      </c>
      <c r="S27" s="17">
        <v>2037</v>
      </c>
      <c r="T27" s="17">
        <v>2038</v>
      </c>
      <c r="U27" s="17">
        <v>2039</v>
      </c>
      <c r="V27" s="17">
        <v>2040</v>
      </c>
      <c r="W27" s="17">
        <v>2041</v>
      </c>
      <c r="X27" s="17">
        <v>2042</v>
      </c>
      <c r="Y27" s="17">
        <v>2043</v>
      </c>
      <c r="Z27" s="17">
        <v>2044</v>
      </c>
      <c r="AA27" s="17">
        <v>2045</v>
      </c>
      <c r="AB27" s="17">
        <v>2046</v>
      </c>
      <c r="AC27" s="17">
        <v>2047</v>
      </c>
      <c r="AD27" s="17">
        <v>2048</v>
      </c>
      <c r="AE27" s="17">
        <v>2049</v>
      </c>
      <c r="AF27" s="17">
        <v>2050</v>
      </c>
    </row>
    <row r="28" spans="1:35" x14ac:dyDescent="0.35">
      <c r="A28" s="17" t="s">
        <v>36</v>
      </c>
      <c r="B28" s="17">
        <v>339000</v>
      </c>
      <c r="C28" s="17">
        <v>560973</v>
      </c>
      <c r="D28" s="17">
        <v>1004740</v>
      </c>
      <c r="E28" s="17">
        <v>1495660</v>
      </c>
      <c r="F28" s="17">
        <v>2109830</v>
      </c>
      <c r="G28" s="12">
        <v>2779770</v>
      </c>
      <c r="H28" s="12">
        <v>3353260</v>
      </c>
      <c r="I28" s="12">
        <v>3950910</v>
      </c>
      <c r="J28" s="12">
        <v>4479060</v>
      </c>
      <c r="K28" s="12">
        <v>4972810</v>
      </c>
      <c r="L28" s="12">
        <v>5501740</v>
      </c>
      <c r="M28" s="12">
        <v>5937470</v>
      </c>
      <c r="N28" s="12">
        <v>6306680</v>
      </c>
      <c r="O28" s="12">
        <v>6664100</v>
      </c>
      <c r="P28" s="12">
        <v>6968920</v>
      </c>
      <c r="Q28" s="12">
        <v>7257870</v>
      </c>
      <c r="R28" s="12">
        <v>7549580</v>
      </c>
      <c r="S28" s="12">
        <v>7833320</v>
      </c>
      <c r="T28" s="12">
        <v>8128320</v>
      </c>
      <c r="U28" s="12">
        <v>8398130</v>
      </c>
      <c r="V28" s="12">
        <v>8681520</v>
      </c>
      <c r="W28" s="12">
        <v>8973320</v>
      </c>
      <c r="X28" s="12">
        <v>9250260</v>
      </c>
      <c r="Y28" s="12">
        <v>9552450</v>
      </c>
      <c r="Z28" s="12">
        <v>9857970</v>
      </c>
      <c r="AA28" s="12">
        <v>10146800</v>
      </c>
      <c r="AB28" s="12">
        <v>10453000</v>
      </c>
      <c r="AC28" s="12">
        <v>10774600</v>
      </c>
      <c r="AD28" s="12">
        <v>11069100</v>
      </c>
      <c r="AE28" s="12">
        <v>11375000</v>
      </c>
      <c r="AF28" s="12">
        <v>11693200</v>
      </c>
    </row>
    <row r="29" spans="1:35" x14ac:dyDescent="0.35">
      <c r="A29" s="17" t="s">
        <v>44</v>
      </c>
      <c r="B29" s="17">
        <v>86238</v>
      </c>
      <c r="C29" s="17">
        <v>98367</v>
      </c>
      <c r="D29" s="17">
        <v>118194</v>
      </c>
      <c r="E29" s="17">
        <v>121311</v>
      </c>
      <c r="F29" s="17">
        <v>127992</v>
      </c>
      <c r="G29" s="12">
        <v>133110</v>
      </c>
      <c r="H29" s="12">
        <v>139155</v>
      </c>
      <c r="I29" s="12">
        <v>150483</v>
      </c>
      <c r="J29" s="12">
        <v>165639</v>
      </c>
      <c r="K29" s="12">
        <v>188313</v>
      </c>
      <c r="L29" s="12">
        <v>215805</v>
      </c>
      <c r="M29" s="12">
        <v>250638</v>
      </c>
      <c r="N29" s="12">
        <v>289062</v>
      </c>
      <c r="O29" s="12">
        <v>331371</v>
      </c>
      <c r="P29" s="12">
        <v>376824</v>
      </c>
      <c r="Q29" s="12">
        <v>424008</v>
      </c>
      <c r="R29" s="12">
        <v>469323</v>
      </c>
      <c r="S29" s="12">
        <v>511416</v>
      </c>
      <c r="T29" s="12">
        <v>549621</v>
      </c>
      <c r="U29" s="12">
        <v>580884</v>
      </c>
      <c r="V29" s="12">
        <v>606996</v>
      </c>
      <c r="W29" s="12">
        <v>627384</v>
      </c>
      <c r="X29" s="12">
        <v>641679</v>
      </c>
      <c r="Y29" s="12">
        <v>652572</v>
      </c>
      <c r="Z29" s="12">
        <v>659484</v>
      </c>
      <c r="AA29" s="12">
        <v>662790</v>
      </c>
      <c r="AB29" s="12">
        <v>663957</v>
      </c>
      <c r="AC29" s="12">
        <v>662130</v>
      </c>
      <c r="AD29" s="12">
        <v>659106</v>
      </c>
      <c r="AE29" s="12">
        <v>655224</v>
      </c>
      <c r="AF29" s="12">
        <v>650490</v>
      </c>
    </row>
    <row r="31" spans="1:35" x14ac:dyDescent="0.35">
      <c r="A31" s="1" t="s">
        <v>80</v>
      </c>
      <c r="B31" s="17">
        <v>2020</v>
      </c>
      <c r="C31" s="17">
        <v>2021</v>
      </c>
      <c r="D31" s="17">
        <v>2022</v>
      </c>
      <c r="E31" s="17">
        <v>2023</v>
      </c>
      <c r="F31" s="17">
        <v>2024</v>
      </c>
      <c r="G31" s="17">
        <v>2025</v>
      </c>
      <c r="H31" s="17">
        <v>2026</v>
      </c>
      <c r="I31" s="17">
        <v>2027</v>
      </c>
      <c r="J31" s="17">
        <v>2028</v>
      </c>
      <c r="K31" s="17">
        <v>2029</v>
      </c>
      <c r="L31" s="17">
        <v>2030</v>
      </c>
      <c r="M31" s="17">
        <v>2031</v>
      </c>
      <c r="N31" s="17">
        <v>2032</v>
      </c>
      <c r="O31" s="17">
        <v>2033</v>
      </c>
      <c r="P31" s="17">
        <v>2034</v>
      </c>
      <c r="Q31" s="17">
        <v>2035</v>
      </c>
      <c r="R31" s="17">
        <v>2036</v>
      </c>
      <c r="S31" s="17">
        <v>2037</v>
      </c>
      <c r="T31" s="17">
        <v>2038</v>
      </c>
      <c r="U31" s="17">
        <v>2039</v>
      </c>
      <c r="V31" s="17">
        <v>2040</v>
      </c>
      <c r="W31" s="17">
        <v>2041</v>
      </c>
      <c r="X31" s="17">
        <v>2042</v>
      </c>
      <c r="Y31" s="17">
        <v>2043</v>
      </c>
      <c r="Z31" s="17">
        <v>2044</v>
      </c>
      <c r="AA31" s="17">
        <v>2045</v>
      </c>
      <c r="AB31" s="17">
        <v>2046</v>
      </c>
      <c r="AC31" s="17">
        <v>2047</v>
      </c>
      <c r="AD31" s="17">
        <v>2048</v>
      </c>
      <c r="AE31" s="17">
        <v>2049</v>
      </c>
      <c r="AF31" s="17">
        <v>2050</v>
      </c>
    </row>
    <row r="32" spans="1:35" x14ac:dyDescent="0.35">
      <c r="A32" s="17" t="s">
        <v>2</v>
      </c>
      <c r="B32" s="11">
        <f>'PEV Sales by Manufacturer'!K4</f>
        <v>183829</v>
      </c>
      <c r="C32" s="11">
        <f>'PEV Sales by Manufacturer'!L4</f>
        <v>320918</v>
      </c>
      <c r="D32" s="11">
        <f>SUM(D$28:D$29)*'PEV Sales by Manufacturer'!$P4</f>
        <v>568831.79760893784</v>
      </c>
      <c r="E32" s="11">
        <f>SUM(E$28:E$29)*'PEV Sales by Manufacturer'!$P4</f>
        <v>819090.45465853019</v>
      </c>
      <c r="F32" s="11">
        <f>SUM(F$28:F$29)*'PEV Sales by Manufacturer'!$P4</f>
        <v>1133587.8252763106</v>
      </c>
      <c r="G32" s="11">
        <f>SUM(G$28:G$29)*'PEV Sales by Manufacturer'!$P4</f>
        <v>1475544.2141916826</v>
      </c>
      <c r="H32" s="11">
        <f>SUM(H$28:H$29)*'PEV Sales by Manufacturer'!$P4</f>
        <v>1769112.6125368176</v>
      </c>
      <c r="I32" s="11">
        <f>SUM(I$28:I$29)*'PEV Sales by Manufacturer'!$P4</f>
        <v>2077595.6137143541</v>
      </c>
      <c r="J32" s="11">
        <f>SUM(J$28:J$29)*'PEV Sales by Manufacturer'!$P4</f>
        <v>2352811.9030347611</v>
      </c>
      <c r="K32" s="11">
        <f>SUM(K$28:K$29)*'PEV Sales by Manufacturer'!$P4</f>
        <v>2614410.8859210196</v>
      </c>
      <c r="L32" s="11">
        <f>SUM(L$28:L$29)*'PEV Sales by Manufacturer'!$P4</f>
        <v>2896271.1969358795</v>
      </c>
      <c r="M32" s="11">
        <f>SUM(M$28:M$29)*'PEV Sales by Manufacturer'!$P4</f>
        <v>3134638.8990254542</v>
      </c>
      <c r="N32" s="11">
        <f>SUM(N$28:N$29)*'PEV Sales by Manufacturer'!$P4</f>
        <v>3341129.3793088207</v>
      </c>
      <c r="O32" s="11">
        <f>SUM(O$28:O$29)*'PEV Sales by Manufacturer'!$P4</f>
        <v>3543615.5144035127</v>
      </c>
      <c r="P32" s="11">
        <f>SUM(P$28:P$29)*'PEV Sales by Manufacturer'!$P4</f>
        <v>3721049.290782067</v>
      </c>
      <c r="Q32" s="11">
        <f>SUM(Q$28:Q$29)*'PEV Sales by Manufacturer'!$P4</f>
        <v>3891320.8360888106</v>
      </c>
      <c r="R32" s="11">
        <f>SUM(R$28:R$29)*'PEV Sales by Manufacturer'!$P4</f>
        <v>4062043.7250468014</v>
      </c>
      <c r="S32" s="11">
        <f>SUM(S$28:S$29)*'PEV Sales by Manufacturer'!$P4</f>
        <v>4227097.2109242557</v>
      </c>
      <c r="T32" s="11">
        <f>SUM(T$28:T$29)*'PEV Sales by Manufacturer'!$P4</f>
        <v>4395885.0462932857</v>
      </c>
      <c r="U32" s="11">
        <f>SUM(U$28:U$29)*'PEV Sales by Manufacturer'!$P4</f>
        <v>4548396.1429396737</v>
      </c>
      <c r="V32" s="11">
        <f>SUM(V$28:V$29)*'PEV Sales by Manufacturer'!$P4</f>
        <v>4705177.0214450546</v>
      </c>
      <c r="W32" s="11">
        <f>SUM(W$28:W$29)*'PEV Sales by Manufacturer'!$P4</f>
        <v>4863318.5161650823</v>
      </c>
      <c r="X32" s="11">
        <f>SUM(X$28:X$29)*'PEV Sales by Manufacturer'!$P4</f>
        <v>5010846.0899820998</v>
      </c>
      <c r="Y32" s="11">
        <f>SUM(Y$28:Y$29)*'PEV Sales by Manufacturer'!$P4</f>
        <v>5169440.9545874987</v>
      </c>
      <c r="Z32" s="11">
        <f>SUM(Z$28:Z$29)*'PEV Sales by Manufacturer'!$P4</f>
        <v>5327706.0495891245</v>
      </c>
      <c r="AA32" s="11">
        <f>SUM(AA$28:AA$29)*'PEV Sales by Manufacturer'!$P4</f>
        <v>5475690.0326427007</v>
      </c>
      <c r="AB32" s="11">
        <f>SUM(AB$28:AB$29)*'PEV Sales by Manufacturer'!$P4</f>
        <v>5631389.4086840944</v>
      </c>
      <c r="AC32" s="11">
        <f>SUM(AC$28:AC$29)*'PEV Sales by Manufacturer'!$P4</f>
        <v>5793373.1498628305</v>
      </c>
      <c r="AD32" s="11">
        <f>SUM(AD$28:AD$29)*'PEV Sales by Manufacturer'!$P4</f>
        <v>5941022.8042858541</v>
      </c>
      <c r="AE32" s="11">
        <f>SUM(AE$28:AE$29)*'PEV Sales by Manufacturer'!$P4</f>
        <v>6094012.5987441707</v>
      </c>
      <c r="AF32" s="11">
        <f>SUM(AF$28:AF$29)*'PEV Sales by Manufacturer'!$P4</f>
        <v>6252801.4752669977</v>
      </c>
      <c r="AG32" s="11"/>
      <c r="AH32" s="11"/>
    </row>
    <row r="33" spans="1:34" x14ac:dyDescent="0.35">
      <c r="A33" s="17" t="s">
        <v>86</v>
      </c>
      <c r="B33" s="11">
        <f>'PEV Sales by Manufacturer'!K5</f>
        <v>20835</v>
      </c>
      <c r="C33" s="11">
        <f>'PEV Sales by Manufacturer'!L5</f>
        <v>24845</v>
      </c>
      <c r="D33" s="11">
        <f>SUM(D$28:D$29)*'PEV Sales by Manufacturer'!$P5</f>
        <v>44038.121923962077</v>
      </c>
      <c r="E33" s="11">
        <f>SUM(E$28:E$29)*'PEV Sales by Manufacturer'!$P5</f>
        <v>63412.779420260573</v>
      </c>
      <c r="F33" s="11">
        <f>SUM(F$28:F$29)*'PEV Sales by Manufacturer'!$P5</f>
        <v>87760.703728023786</v>
      </c>
      <c r="G33" s="11">
        <f>SUM(G$28:G$29)*'PEV Sales by Manufacturer'!$P5</f>
        <v>114234.4648838406</v>
      </c>
      <c r="H33" s="11">
        <f>SUM(H$28:H$29)*'PEV Sales by Manufacturer'!$P5</f>
        <v>136962.09891148901</v>
      </c>
      <c r="I33" s="11">
        <f>SUM(I$28:I$29)*'PEV Sales by Manufacturer'!$P5</f>
        <v>160844.39957476093</v>
      </c>
      <c r="J33" s="11">
        <f>SUM(J$28:J$29)*'PEV Sales by Manufacturer'!$P5</f>
        <v>182151.24028848065</v>
      </c>
      <c r="K33" s="11">
        <f>SUM(K$28:K$29)*'PEV Sales by Manufacturer'!$P5</f>
        <v>202403.84914746985</v>
      </c>
      <c r="L33" s="11">
        <f>SUM(L$28:L$29)*'PEV Sales by Manufacturer'!$P5</f>
        <v>224225.06025798467</v>
      </c>
      <c r="M33" s="11">
        <f>SUM(M$28:M$29)*'PEV Sales by Manufacturer'!$P5</f>
        <v>242679.13749396236</v>
      </c>
      <c r="N33" s="11">
        <f>SUM(N$28:N$29)*'PEV Sales by Manufacturer'!$P5</f>
        <v>258665.32705840011</v>
      </c>
      <c r="O33" s="11">
        <f>SUM(O$28:O$29)*'PEV Sales by Manufacturer'!$P5</f>
        <v>274341.50610235409</v>
      </c>
      <c r="P33" s="11">
        <f>SUM(P$28:P$29)*'PEV Sales by Manufacturer'!$P5</f>
        <v>288078.16834668186</v>
      </c>
      <c r="Q33" s="11">
        <f>SUM(Q$28:Q$29)*'PEV Sales by Manufacturer'!$P5</f>
        <v>301260.34118568141</v>
      </c>
      <c r="R33" s="11">
        <f>SUM(R$28:R$29)*'PEV Sales by Manufacturer'!$P5</f>
        <v>314477.45638695173</v>
      </c>
      <c r="S33" s="11">
        <f>SUM(S$28:S$29)*'PEV Sales by Manufacturer'!$P5</f>
        <v>327255.65473240241</v>
      </c>
      <c r="T33" s="11">
        <f>SUM(T$28:T$29)*'PEV Sales by Manufacturer'!$P5</f>
        <v>340322.96092820185</v>
      </c>
      <c r="U33" s="11">
        <f>SUM(U$28:U$29)*'PEV Sales by Manufacturer'!$P5</f>
        <v>352130.14592929097</v>
      </c>
      <c r="V33" s="11">
        <f>SUM(V$28:V$29)*'PEV Sales by Manufacturer'!$P5</f>
        <v>364267.8911678447</v>
      </c>
      <c r="W33" s="11">
        <f>SUM(W$28:W$29)*'PEV Sales by Manufacturer'!$P5</f>
        <v>376510.97331443382</v>
      </c>
      <c r="X33" s="11">
        <f>SUM(X$28:X$29)*'PEV Sales by Manufacturer'!$P5</f>
        <v>387932.34130090947</v>
      </c>
      <c r="Y33" s="11">
        <f>SUM(Y$28:Y$29)*'PEV Sales by Manufacturer'!$P5</f>
        <v>400210.52267783799</v>
      </c>
      <c r="Z33" s="11">
        <f>SUM(Z$28:Z$29)*'PEV Sales by Manufacturer'!$P5</f>
        <v>412463.17377660901</v>
      </c>
      <c r="AA33" s="11">
        <f>SUM(AA$28:AA$29)*'PEV Sales by Manufacturer'!$P5</f>
        <v>423919.87629552692</v>
      </c>
      <c r="AB33" s="11">
        <f>SUM(AB$28:AB$29)*'PEV Sales by Manufacturer'!$P5</f>
        <v>435973.89320248889</v>
      </c>
      <c r="AC33" s="11">
        <f>SUM(AC$28:AC$29)*'PEV Sales by Manufacturer'!$P5</f>
        <v>448514.43642407731</v>
      </c>
      <c r="AD33" s="11">
        <f>SUM(AD$28:AD$29)*'PEV Sales by Manufacturer'!$P5</f>
        <v>459945.25571168348</v>
      </c>
      <c r="AE33" s="11">
        <f>SUM(AE$28:AE$29)*'PEV Sales by Manufacturer'!$P5</f>
        <v>471789.50079396897</v>
      </c>
      <c r="AF33" s="11">
        <f>SUM(AF$28:AF$29)*'PEV Sales by Manufacturer'!$P5</f>
        <v>484082.70228846167</v>
      </c>
      <c r="AG33" s="11"/>
      <c r="AH33" s="11"/>
    </row>
    <row r="34" spans="1:34" x14ac:dyDescent="0.35">
      <c r="A34" s="17" t="s">
        <v>13</v>
      </c>
      <c r="B34" s="11">
        <f>'PEV Sales by Manufacturer'!K6</f>
        <v>9564</v>
      </c>
      <c r="C34" s="11">
        <f>'PEV Sales by Manufacturer'!L6</f>
        <v>14239</v>
      </c>
      <c r="D34" s="11">
        <f>SUM(D$28:D$29)*'PEV Sales by Manufacturer'!$P6</f>
        <v>25238.833490653895</v>
      </c>
      <c r="E34" s="11">
        <f>SUM(E$28:E$29)*'PEV Sales by Manufacturer'!$P6</f>
        <v>36342.707432686264</v>
      </c>
      <c r="F34" s="11">
        <f>SUM(F$28:F$29)*'PEV Sales by Manufacturer'!$P6</f>
        <v>50296.826741128221</v>
      </c>
      <c r="G34" s="11">
        <f>SUM(G$28:G$29)*'PEV Sales by Manufacturer'!$P6</f>
        <v>65469.29142608196</v>
      </c>
      <c r="H34" s="11">
        <f>SUM(H$28:H$29)*'PEV Sales by Manufacturer'!$P6</f>
        <v>78494.800821118624</v>
      </c>
      <c r="I34" s="11">
        <f>SUM(I$28:I$29)*'PEV Sales by Manufacturer'!$P6</f>
        <v>92182.065024955562</v>
      </c>
      <c r="J34" s="11">
        <f>SUM(J$28:J$29)*'PEV Sales by Manufacturer'!$P6</f>
        <v>104393.29887171165</v>
      </c>
      <c r="K34" s="11">
        <f>SUM(K$28:K$29)*'PEV Sales by Manufacturer'!$P6</f>
        <v>116000.33841862844</v>
      </c>
      <c r="L34" s="11">
        <f>SUM(L$28:L$29)*'PEV Sales by Manufacturer'!$P6</f>
        <v>128506.36478218732</v>
      </c>
      <c r="M34" s="11">
        <f>SUM(M$28:M$29)*'PEV Sales by Manufacturer'!$P6</f>
        <v>139082.64193103361</v>
      </c>
      <c r="N34" s="11">
        <f>SUM(N$28:N$29)*'PEV Sales by Manufacturer'!$P6</f>
        <v>148244.53982630547</v>
      </c>
      <c r="O34" s="11">
        <f>SUM(O$28:O$29)*'PEV Sales by Manufacturer'!$P6</f>
        <v>157228.76656838079</v>
      </c>
      <c r="P34" s="11">
        <f>SUM(P$28:P$29)*'PEV Sales by Manufacturer'!$P6</f>
        <v>165101.43043221589</v>
      </c>
      <c r="Q34" s="11">
        <f>SUM(Q$28:Q$29)*'PEV Sales by Manufacturer'!$P6</f>
        <v>172656.3090417757</v>
      </c>
      <c r="R34" s="11">
        <f>SUM(R$28:R$29)*'PEV Sales by Manufacturer'!$P6</f>
        <v>180231.21358397289</v>
      </c>
      <c r="S34" s="11">
        <f>SUM(S$28:S$29)*'PEV Sales by Manufacturer'!$P6</f>
        <v>187554.56903741913</v>
      </c>
      <c r="T34" s="11">
        <f>SUM(T$28:T$29)*'PEV Sales by Manufacturer'!$P6</f>
        <v>195043.6160457503</v>
      </c>
      <c r="U34" s="11">
        <f>SUM(U$28:U$29)*'PEV Sales by Manufacturer'!$P6</f>
        <v>201810.47083466189</v>
      </c>
      <c r="V34" s="11">
        <f>SUM(V$28:V$29)*'PEV Sales by Manufacturer'!$P6</f>
        <v>208766.77409293383</v>
      </c>
      <c r="W34" s="11">
        <f>SUM(W$28:W$29)*'PEV Sales by Manufacturer'!$P6</f>
        <v>215783.44733444246</v>
      </c>
      <c r="X34" s="11">
        <f>SUM(X$28:X$29)*'PEV Sales by Manufacturer'!$P6</f>
        <v>222329.18525995777</v>
      </c>
      <c r="Y34" s="11">
        <f>SUM(Y$28:Y$29)*'PEV Sales by Manufacturer'!$P6</f>
        <v>229365.97433728055</v>
      </c>
      <c r="Z34" s="11">
        <f>SUM(Z$28:Z$29)*'PEV Sales by Manufacturer'!$P6</f>
        <v>236388.1316725754</v>
      </c>
      <c r="AA34" s="11">
        <f>SUM(AA$28:AA$29)*'PEV Sales by Manufacturer'!$P6</f>
        <v>242954.12028867006</v>
      </c>
      <c r="AB34" s="11">
        <f>SUM(AB$28:AB$29)*'PEV Sales by Manufacturer'!$P6</f>
        <v>249862.43772631272</v>
      </c>
      <c r="AC34" s="11">
        <f>SUM(AC$28:AC$29)*'PEV Sales by Manufacturer'!$P6</f>
        <v>257049.58986687206</v>
      </c>
      <c r="AD34" s="11">
        <f>SUM(AD$28:AD$29)*'PEV Sales by Manufacturer'!$P6</f>
        <v>263600.74445879093</v>
      </c>
      <c r="AE34" s="11">
        <f>SUM(AE$28:AE$29)*'PEV Sales by Manufacturer'!$P6</f>
        <v>270388.83887322701</v>
      </c>
      <c r="AF34" s="11">
        <f>SUM(AF$28:AF$29)*'PEV Sales by Manufacturer'!$P6</f>
        <v>277434.23617973056</v>
      </c>
      <c r="AG34" s="11"/>
      <c r="AH34" s="11"/>
    </row>
    <row r="35" spans="1:34" x14ac:dyDescent="0.35">
      <c r="A35" s="17" t="s">
        <v>33</v>
      </c>
      <c r="B35" s="11">
        <f>'PEV Sales by Manufacturer'!K7</f>
        <v>17898</v>
      </c>
      <c r="C35" s="11">
        <f>'PEV Sales by Manufacturer'!L7</f>
        <v>52767</v>
      </c>
      <c r="D35" s="11">
        <f>SUM(D$28:D$29)*'PEV Sales by Manufacturer'!$P7</f>
        <v>93530.270861811514</v>
      </c>
      <c r="E35" s="11">
        <f>SUM(E$28:E$29)*'PEV Sales by Manufacturer'!$P7</f>
        <v>134679.09565984664</v>
      </c>
      <c r="F35" s="11">
        <f>SUM(F$28:F$29)*'PEV Sales by Manufacturer'!$P7</f>
        <v>186390.38251626611</v>
      </c>
      <c r="G35" s="11">
        <f>SUM(G$28:G$29)*'PEV Sales by Manufacturer'!$P7</f>
        <v>242616.62340614278</v>
      </c>
      <c r="H35" s="11">
        <f>SUM(H$28:H$29)*'PEV Sales by Manufacturer'!$P7</f>
        <v>290886.6602238898</v>
      </c>
      <c r="I35" s="11">
        <f>SUM(I$28:I$29)*'PEV Sales by Manufacturer'!$P7</f>
        <v>341609.03330092214</v>
      </c>
      <c r="J35" s="11">
        <f>SUM(J$28:J$29)*'PEV Sales by Manufacturer'!$P7</f>
        <v>386861.52128405147</v>
      </c>
      <c r="K35" s="11">
        <f>SUM(K$28:K$29)*'PEV Sales by Manufacturer'!$P7</f>
        <v>429874.98120203434</v>
      </c>
      <c r="L35" s="11">
        <f>SUM(L$28:L$29)*'PEV Sales by Manufacturer'!$P7</f>
        <v>476219.9136499528</v>
      </c>
      <c r="M35" s="11">
        <f>SUM(M$28:M$29)*'PEV Sales by Manufacturer'!$P7</f>
        <v>515413.56603517459</v>
      </c>
      <c r="N35" s="11">
        <f>SUM(N$28:N$29)*'PEV Sales by Manufacturer'!$P7</f>
        <v>549365.80047859123</v>
      </c>
      <c r="O35" s="11">
        <f>SUM(O$28:O$29)*'PEV Sales by Manufacturer'!$P7</f>
        <v>582659.6197425205</v>
      </c>
      <c r="P35" s="11">
        <f>SUM(P$28:P$29)*'PEV Sales by Manufacturer'!$P7</f>
        <v>611834.20040850737</v>
      </c>
      <c r="Q35" s="11">
        <f>SUM(Q$28:Q$29)*'PEV Sales by Manufacturer'!$P7</f>
        <v>639831.1299394184</v>
      </c>
      <c r="R35" s="11">
        <f>SUM(R$28:R$29)*'PEV Sales by Manufacturer'!$P7</f>
        <v>667902.27173154696</v>
      </c>
      <c r="S35" s="11">
        <f>SUM(S$28:S$29)*'PEV Sales by Manufacturer'!$P7</f>
        <v>695041.22090016829</v>
      </c>
      <c r="T35" s="11">
        <f>SUM(T$28:T$29)*'PEV Sales by Manufacturer'!$P7</f>
        <v>722794.1911571112</v>
      </c>
      <c r="U35" s="11">
        <f>SUM(U$28:U$29)*'PEV Sales by Manufacturer'!$P7</f>
        <v>747870.85571547179</v>
      </c>
      <c r="V35" s="11">
        <f>SUM(V$28:V$29)*'PEV Sales by Manufacturer'!$P7</f>
        <v>773649.57992568577</v>
      </c>
      <c r="W35" s="11">
        <f>SUM(W$28:W$29)*'PEV Sales by Manufacturer'!$P7</f>
        <v>799652.02370226325</v>
      </c>
      <c r="X35" s="11">
        <f>SUM(X$28:X$29)*'PEV Sales by Manufacturer'!$P7</f>
        <v>823909.27162105427</v>
      </c>
      <c r="Y35" s="11">
        <f>SUM(Y$28:Y$29)*'PEV Sales by Manufacturer'!$P7</f>
        <v>849986.26082276029</v>
      </c>
      <c r="Z35" s="11">
        <f>SUM(Z$28:Z$29)*'PEV Sales by Manufacturer'!$P7</f>
        <v>876009.02759792027</v>
      </c>
      <c r="AA35" s="11">
        <f>SUM(AA$28:AA$29)*'PEV Sales by Manufacturer'!$P7</f>
        <v>900341.32068770658</v>
      </c>
      <c r="AB35" s="11">
        <f>SUM(AB$28:AB$29)*'PEV Sales by Manufacturer'!$P7</f>
        <v>925942.2186603233</v>
      </c>
      <c r="AC35" s="11">
        <f>SUM(AC$28:AC$29)*'PEV Sales by Manufacturer'!$P7</f>
        <v>952576.42450349312</v>
      </c>
      <c r="AD35" s="11">
        <f>SUM(AD$28:AD$29)*'PEV Sales by Manufacturer'!$P7</f>
        <v>976853.74554793339</v>
      </c>
      <c r="AE35" s="11">
        <f>SUM(AE$28:AE$29)*'PEV Sales by Manufacturer'!$P7</f>
        <v>1002009.1200803125</v>
      </c>
      <c r="AF35" s="11">
        <f>SUM(AF$28:AF$29)*'PEV Sales by Manufacturer'!$P7</f>
        <v>1028118.0097265148</v>
      </c>
      <c r="AG35" s="11"/>
      <c r="AH35" s="11"/>
    </row>
    <row r="36" spans="1:34" x14ac:dyDescent="0.35">
      <c r="A36" s="17" t="s">
        <v>28</v>
      </c>
      <c r="B36" s="11">
        <f>'PEV Sales by Manufacturer'!K8</f>
        <v>5568</v>
      </c>
      <c r="C36" s="11">
        <f>'PEV Sales by Manufacturer'!L8</f>
        <v>33234</v>
      </c>
      <c r="D36" s="11">
        <f>SUM(D$28:D$29)*'PEV Sales by Manufacturer'!$P8</f>
        <v>58907.745784703387</v>
      </c>
      <c r="E36" s="11">
        <f>SUM(E$28:E$29)*'PEV Sales by Manufacturer'!$P8</f>
        <v>84824.323254294213</v>
      </c>
      <c r="F36" s="11">
        <f>SUM(F$28:F$29)*'PEV Sales by Manufacturer'!$P8</f>
        <v>117393.4082389673</v>
      </c>
      <c r="G36" s="11">
        <f>SUM(G$28:G$29)*'PEV Sales by Manufacturer'!$P8</f>
        <v>152806.12622054975</v>
      </c>
      <c r="H36" s="11">
        <f>SUM(H$28:H$29)*'PEV Sales by Manufacturer'!$P8</f>
        <v>183207.82431975956</v>
      </c>
      <c r="I36" s="11">
        <f>SUM(I$28:I$29)*'PEV Sales by Manufacturer'!$P8</f>
        <v>215154.06622932601</v>
      </c>
      <c r="J36" s="11">
        <f>SUM(J$28:J$29)*'PEV Sales by Manufacturer'!$P8</f>
        <v>243655.23524843494</v>
      </c>
      <c r="K36" s="11">
        <f>SUM(K$28:K$29)*'PEV Sales by Manufacturer'!$P8</f>
        <v>270746.20738848916</v>
      </c>
      <c r="L36" s="11">
        <f>SUM(L$28:L$29)*'PEV Sales by Manufacturer'!$P8</f>
        <v>299935.42574416834</v>
      </c>
      <c r="M36" s="11">
        <f>SUM(M$28:M$29)*'PEV Sales by Manufacturer'!$P8</f>
        <v>324620.58585125156</v>
      </c>
      <c r="N36" s="11">
        <f>SUM(N$28:N$29)*'PEV Sales by Manufacturer'!$P8</f>
        <v>346004.56749683514</v>
      </c>
      <c r="O36" s="11">
        <f>SUM(O$28:O$29)*'PEV Sales by Manufacturer'!$P8</f>
        <v>366973.86249972373</v>
      </c>
      <c r="P36" s="11">
        <f>SUM(P$28:P$29)*'PEV Sales by Manufacturer'!$P8</f>
        <v>385348.75616154663</v>
      </c>
      <c r="Q36" s="11">
        <f>SUM(Q$28:Q$29)*'PEV Sales by Manufacturer'!$P8</f>
        <v>402981.93515656813</v>
      </c>
      <c r="R36" s="11">
        <f>SUM(R$28:R$29)*'PEV Sales by Manufacturer'!$P8</f>
        <v>420661.85492308129</v>
      </c>
      <c r="S36" s="11">
        <f>SUM(S$28:S$29)*'PEV Sales by Manufacturer'!$P8</f>
        <v>437754.6560425302</v>
      </c>
      <c r="T36" s="11">
        <f>SUM(T$28:T$29)*'PEV Sales by Manufacturer'!$P8</f>
        <v>455234.18327582447</v>
      </c>
      <c r="U36" s="11">
        <f>SUM(U$28:U$29)*'PEV Sales by Manufacturer'!$P8</f>
        <v>471028.10504383402</v>
      </c>
      <c r="V36" s="11">
        <f>SUM(V$28:V$29)*'PEV Sales by Manufacturer'!$P8</f>
        <v>487264.20185438322</v>
      </c>
      <c r="W36" s="11">
        <f>SUM(W$28:W$29)*'PEV Sales by Manufacturer'!$P8</f>
        <v>503641.20294352557</v>
      </c>
      <c r="X36" s="11">
        <f>SUM(X$28:X$29)*'PEV Sales by Manufacturer'!$P8</f>
        <v>518919.03525032906</v>
      </c>
      <c r="Y36" s="11">
        <f>SUM(Y$28:Y$29)*'PEV Sales by Manufacturer'!$P8</f>
        <v>535342.98694607639</v>
      </c>
      <c r="Z36" s="11">
        <f>SUM(Z$28:Z$29)*'PEV Sales by Manufacturer'!$P8</f>
        <v>551732.78797713108</v>
      </c>
      <c r="AA36" s="11">
        <f>SUM(AA$28:AA$29)*'PEV Sales by Manufacturer'!$P8</f>
        <v>567057.88564320956</v>
      </c>
      <c r="AB36" s="11">
        <f>SUM(AB$28:AB$29)*'PEV Sales by Manufacturer'!$P8</f>
        <v>583181.98296202521</v>
      </c>
      <c r="AC36" s="11">
        <f>SUM(AC$28:AC$29)*'PEV Sales by Manufacturer'!$P8</f>
        <v>599956.88388479711</v>
      </c>
      <c r="AD36" s="11">
        <f>SUM(AD$28:AD$29)*'PEV Sales by Manufacturer'!$P8</f>
        <v>615247.35875717807</v>
      </c>
      <c r="AE36" s="11">
        <f>SUM(AE$28:AE$29)*'PEV Sales by Manufacturer'!$P8</f>
        <v>631090.85407070897</v>
      </c>
      <c r="AF36" s="11">
        <f>SUM(AF$28:AF$29)*'PEV Sales by Manufacturer'!$P8</f>
        <v>647534.89747855649</v>
      </c>
      <c r="AG36" s="11"/>
      <c r="AH36" s="11"/>
    </row>
    <row r="37" spans="1:34" x14ac:dyDescent="0.35">
      <c r="A37" s="17" t="s">
        <v>87</v>
      </c>
      <c r="B37" s="11">
        <f>'PEV Sales by Manufacturer'!K9</f>
        <v>10639</v>
      </c>
      <c r="C37" s="11">
        <f>'PEV Sales by Manufacturer'!L9</f>
        <v>23064</v>
      </c>
      <c r="D37" s="11">
        <f>SUM(D$28:D$29)*'PEV Sales by Manufacturer'!$P9</f>
        <v>40881.27365885536</v>
      </c>
      <c r="E37" s="11">
        <f>SUM(E$28:E$29)*'PEV Sales by Manufacturer'!$P9</f>
        <v>58867.069613559666</v>
      </c>
      <c r="F37" s="11">
        <f>SUM(F$28:F$29)*'PEV Sales by Manufacturer'!$P9</f>
        <v>81469.62651572311</v>
      </c>
      <c r="G37" s="11">
        <f>SUM(G$28:G$29)*'PEV Sales by Manufacturer'!$P9</f>
        <v>106045.63083440933</v>
      </c>
      <c r="H37" s="11">
        <f>SUM(H$28:H$29)*'PEV Sales by Manufacturer'!$P9</f>
        <v>127144.0470635775</v>
      </c>
      <c r="I37" s="11">
        <f>SUM(I$28:I$29)*'PEV Sales by Manufacturer'!$P9</f>
        <v>149314.35829310873</v>
      </c>
      <c r="J37" s="11">
        <f>SUM(J$28:J$29)*'PEV Sales by Manufacturer'!$P9</f>
        <v>169093.82998645675</v>
      </c>
      <c r="K37" s="11">
        <f>SUM(K$28:K$29)*'PEV Sales by Manufacturer'!$P9</f>
        <v>187894.64184895332</v>
      </c>
      <c r="L37" s="11">
        <f>SUM(L$28:L$29)*'PEV Sales by Manufacturer'!$P9</f>
        <v>208151.61158342357</v>
      </c>
      <c r="M37" s="11">
        <f>SUM(M$28:M$29)*'PEV Sales by Manufacturer'!$P9</f>
        <v>225282.81856151129</v>
      </c>
      <c r="N37" s="11">
        <f>SUM(N$28:N$29)*'PEV Sales by Manufacturer'!$P9</f>
        <v>240123.04702253736</v>
      </c>
      <c r="O37" s="11">
        <f>SUM(O$28:O$29)*'PEV Sales by Manufacturer'!$P9</f>
        <v>254675.48789473518</v>
      </c>
      <c r="P37" s="11">
        <f>SUM(P$28:P$29)*'PEV Sales by Manufacturer'!$P9</f>
        <v>267427.44514984387</v>
      </c>
      <c r="Q37" s="11">
        <f>SUM(Q$28:Q$29)*'PEV Sales by Manufacturer'!$P9</f>
        <v>279664.66126409965</v>
      </c>
      <c r="R37" s="11">
        <f>SUM(R$28:R$29)*'PEV Sales by Manufacturer'!$P9</f>
        <v>291934.31491683057</v>
      </c>
      <c r="S37" s="11">
        <f>SUM(S$28:S$29)*'PEV Sales by Manufacturer'!$P9</f>
        <v>303796.51522431598</v>
      </c>
      <c r="T37" s="11">
        <f>SUM(T$28:T$29)*'PEV Sales by Manufacturer'!$P9</f>
        <v>315927.09884677187</v>
      </c>
      <c r="U37" s="11">
        <f>SUM(U$28:U$29)*'PEV Sales by Manufacturer'!$P9</f>
        <v>326887.89236116596</v>
      </c>
      <c r="V37" s="11">
        <f>SUM(V$28:V$29)*'PEV Sales by Manufacturer'!$P9</f>
        <v>338155.55008634215</v>
      </c>
      <c r="W37" s="11">
        <f>SUM(W$28:W$29)*'PEV Sales by Manufacturer'!$P9</f>
        <v>349520.99370191596</v>
      </c>
      <c r="X37" s="11">
        <f>SUM(X$28:X$29)*'PEV Sales by Manufacturer'!$P9</f>
        <v>360123.62727970124</v>
      </c>
      <c r="Y37" s="11">
        <f>SUM(Y$28:Y$29)*'PEV Sales by Manufacturer'!$P9</f>
        <v>371521.65405681852</v>
      </c>
      <c r="Z37" s="11">
        <f>SUM(Z$28:Z$29)*'PEV Sales by Manufacturer'!$P9</f>
        <v>382895.98067956168</v>
      </c>
      <c r="AA37" s="11">
        <f>SUM(AA$28:AA$29)*'PEV Sales by Manufacturer'!$P9</f>
        <v>393531.41585349297</v>
      </c>
      <c r="AB37" s="11">
        <f>SUM(AB$28:AB$29)*'PEV Sales by Manufacturer'!$P9</f>
        <v>404721.34726593702</v>
      </c>
      <c r="AC37" s="11">
        <f>SUM(AC$28:AC$29)*'PEV Sales by Manufacturer'!$P9</f>
        <v>416362.92862487095</v>
      </c>
      <c r="AD37" s="11">
        <f>SUM(AD$28:AD$29)*'PEV Sales by Manufacturer'!$P9</f>
        <v>426974.3359925244</v>
      </c>
      <c r="AE37" s="11">
        <f>SUM(AE$28:AE$29)*'PEV Sales by Manufacturer'!$P9</f>
        <v>437969.53295681631</v>
      </c>
      <c r="AF37" s="11">
        <f>SUM(AF$28:AF$29)*'PEV Sales by Manufacturer'!$P9</f>
        <v>449381.50314272818</v>
      </c>
      <c r="AG37" s="11"/>
      <c r="AH37" s="11"/>
    </row>
    <row r="38" spans="1:34" x14ac:dyDescent="0.35">
      <c r="A38" s="17" t="s">
        <v>88</v>
      </c>
      <c r="B38" s="11">
        <f>'PEV Sales by Manufacturer'!K10</f>
        <v>5666</v>
      </c>
      <c r="C38" s="11">
        <f>'PEV Sales by Manufacturer'!L10</f>
        <v>48723</v>
      </c>
      <c r="D38" s="11">
        <f>SUM(D$28:D$29)*'PEV Sales by Manufacturer'!$P10</f>
        <v>86362.222358671934</v>
      </c>
      <c r="E38" s="11">
        <f>SUM(E$28:E$29)*'PEV Sales by Manufacturer'!$P10</f>
        <v>124357.45025934215</v>
      </c>
      <c r="F38" s="11">
        <f>SUM(F$28:F$29)*'PEV Sales by Manufacturer'!$P10</f>
        <v>172105.64571304098</v>
      </c>
      <c r="G38" s="11">
        <f>SUM(G$28:G$29)*'PEV Sales by Manufacturer'!$P10</f>
        <v>224022.7745033353</v>
      </c>
      <c r="H38" s="11">
        <f>SUM(H$28:H$29)*'PEV Sales by Manufacturer'!$P10</f>
        <v>268593.45322054659</v>
      </c>
      <c r="I38" s="11">
        <f>SUM(I$28:I$29)*'PEV Sales by Manufacturer'!$P10</f>
        <v>315428.52406846761</v>
      </c>
      <c r="J38" s="11">
        <f>SUM(J$28:J$29)*'PEV Sales by Manufacturer'!$P10</f>
        <v>357212.91529787256</v>
      </c>
      <c r="K38" s="11">
        <f>SUM(K$28:K$29)*'PEV Sales by Manufacturer'!$P10</f>
        <v>396929.87490489736</v>
      </c>
      <c r="L38" s="11">
        <f>SUM(L$28:L$29)*'PEV Sales by Manufacturer'!$P10</f>
        <v>439722.98695712566</v>
      </c>
      <c r="M38" s="11">
        <f>SUM(M$28:M$29)*'PEV Sales by Manufacturer'!$P10</f>
        <v>475912.88452881173</v>
      </c>
      <c r="N38" s="11">
        <f>SUM(N$28:N$29)*'PEV Sales by Manufacturer'!$P10</f>
        <v>507263.06018379668</v>
      </c>
      <c r="O38" s="11">
        <f>SUM(O$28:O$29)*'PEV Sales by Manufacturer'!$P10</f>
        <v>538005.28081404709</v>
      </c>
      <c r="P38" s="11">
        <f>SUM(P$28:P$29)*'PEV Sales by Manufacturer'!$P10</f>
        <v>564943.95638379478</v>
      </c>
      <c r="Q38" s="11">
        <f>SUM(Q$28:Q$29)*'PEV Sales by Manufacturer'!$P10</f>
        <v>590795.23459810647</v>
      </c>
      <c r="R38" s="11">
        <f>SUM(R$28:R$29)*'PEV Sales by Manufacturer'!$P10</f>
        <v>616715.03753437113</v>
      </c>
      <c r="S38" s="11">
        <f>SUM(S$28:S$29)*'PEV Sales by Manufacturer'!$P10</f>
        <v>641774.08997894323</v>
      </c>
      <c r="T38" s="11">
        <f>SUM(T$28:T$29)*'PEV Sales by Manufacturer'!$P10</f>
        <v>667400.10566732858</v>
      </c>
      <c r="U38" s="11">
        <f>SUM(U$28:U$29)*'PEV Sales by Manufacturer'!$P10</f>
        <v>690554.92453664099</v>
      </c>
      <c r="V38" s="11">
        <f>SUM(V$28:V$29)*'PEV Sales by Manufacturer'!$P10</f>
        <v>714357.9980427007</v>
      </c>
      <c r="W38" s="11">
        <f>SUM(W$28:W$29)*'PEV Sales by Manufacturer'!$P10</f>
        <v>738367.64551415411</v>
      </c>
      <c r="X38" s="11">
        <f>SUM(X$28:X$29)*'PEV Sales by Manufacturer'!$P10</f>
        <v>760765.84685869247</v>
      </c>
      <c r="Y38" s="11">
        <f>SUM(Y$28:Y$29)*'PEV Sales by Manufacturer'!$P10</f>
        <v>784844.32668272487</v>
      </c>
      <c r="Z38" s="11">
        <f>SUM(Z$28:Z$29)*'PEV Sales by Manufacturer'!$P10</f>
        <v>808872.73962236755</v>
      </c>
      <c r="AA38" s="11">
        <f>SUM(AA$28:AA$29)*'PEV Sales by Manufacturer'!$P10</f>
        <v>831340.23476542393</v>
      </c>
      <c r="AB38" s="11">
        <f>SUM(AB$28:AB$29)*'PEV Sales by Manufacturer'!$P10</f>
        <v>854979.1104248286</v>
      </c>
      <c r="AC38" s="11">
        <f>SUM(AC$28:AC$29)*'PEV Sales by Manufacturer'!$P10</f>
        <v>879572.10247093253</v>
      </c>
      <c r="AD38" s="11">
        <f>SUM(AD$28:AD$29)*'PEV Sales by Manufacturer'!$P10</f>
        <v>901988.83856069052</v>
      </c>
      <c r="AE38" s="11">
        <f>SUM(AE$28:AE$29)*'PEV Sales by Manufacturer'!$P10</f>
        <v>925216.33516540751</v>
      </c>
      <c r="AF38" s="11">
        <f>SUM(AF$28:AF$29)*'PEV Sales by Manufacturer'!$P10</f>
        <v>949324.2706218845</v>
      </c>
      <c r="AG38" s="11"/>
      <c r="AH38" s="11"/>
    </row>
    <row r="39" spans="1:34" x14ac:dyDescent="0.35">
      <c r="A39" s="17" t="s">
        <v>26</v>
      </c>
      <c r="B39" s="11">
        <f>'PEV Sales by Manufacturer'!K11</f>
        <v>3984</v>
      </c>
      <c r="C39" s="11">
        <f>'PEV Sales by Manufacturer'!L11</f>
        <v>2315</v>
      </c>
      <c r="D39" s="11">
        <f>SUM(D$28:D$29)*'PEV Sales by Manufacturer'!$P11</f>
        <v>4103.3709902987412</v>
      </c>
      <c r="E39" s="11">
        <f>SUM(E$28:E$29)*'PEV Sales by Manufacturer'!$P11</f>
        <v>5908.6570480138153</v>
      </c>
      <c r="F39" s="11">
        <f>SUM(F$28:F$29)*'PEV Sales by Manufacturer'!$P11</f>
        <v>8177.3406774149762</v>
      </c>
      <c r="G39" s="11">
        <f>SUM(G$28:G$29)*'PEV Sales by Manufacturer'!$P11</f>
        <v>10644.104898615053</v>
      </c>
      <c r="H39" s="11">
        <f>SUM(H$28:H$29)*'PEV Sales by Manufacturer'!$P11</f>
        <v>12761.81360354587</v>
      </c>
      <c r="I39" s="11">
        <f>SUM(I$28:I$29)*'PEV Sales by Manufacturer'!$P11</f>
        <v>14987.111491872472</v>
      </c>
      <c r="J39" s="11">
        <f>SUM(J$28:J$29)*'PEV Sales by Manufacturer'!$P11</f>
        <v>16972.433941148429</v>
      </c>
      <c r="K39" s="11">
        <f>SUM(K$28:K$29)*'PEV Sales by Manufacturer'!$P11</f>
        <v>18859.525489088057</v>
      </c>
      <c r="L39" s="11">
        <f>SUM(L$28:L$29)*'PEV Sales by Manufacturer'!$P11</f>
        <v>20892.775789786057</v>
      </c>
      <c r="M39" s="11">
        <f>SUM(M$28:M$29)*'PEV Sales by Manufacturer'!$P11</f>
        <v>22612.284294567235</v>
      </c>
      <c r="N39" s="11">
        <f>SUM(N$28:N$29)*'PEV Sales by Manufacturer'!$P11</f>
        <v>24101.840697935051</v>
      </c>
      <c r="O39" s="11">
        <f>SUM(O$28:O$29)*'PEV Sales by Manufacturer'!$P11</f>
        <v>25562.511033485604</v>
      </c>
      <c r="P39" s="11">
        <f>SUM(P$28:P$29)*'PEV Sales by Manufacturer'!$P11</f>
        <v>26842.461651139813</v>
      </c>
      <c r="Q39" s="11">
        <f>SUM(Q$28:Q$29)*'PEV Sales by Manufacturer'!$P11</f>
        <v>28070.746220360335</v>
      </c>
      <c r="R39" s="11">
        <f>SUM(R$28:R$29)*'PEV Sales by Manufacturer'!$P11</f>
        <v>29302.286638590998</v>
      </c>
      <c r="S39" s="11">
        <f>SUM(S$28:S$29)*'PEV Sales by Manufacturer'!$P11</f>
        <v>30492.929792936677</v>
      </c>
      <c r="T39" s="11">
        <f>SUM(T$28:T$29)*'PEV Sales by Manufacturer'!$P11</f>
        <v>31710.511352335976</v>
      </c>
      <c r="U39" s="11">
        <f>SUM(U$28:U$29)*'PEV Sales by Manufacturer'!$P11</f>
        <v>32810.67771488463</v>
      </c>
      <c r="V39" s="11">
        <f>SUM(V$28:V$29)*'PEV Sales by Manufacturer'!$P11</f>
        <v>33941.644920650455</v>
      </c>
      <c r="W39" s="11">
        <f>SUM(W$28:W$29)*'PEV Sales by Manufacturer'!$P11</f>
        <v>35082.427177416554</v>
      </c>
      <c r="X39" s="11">
        <f>SUM(X$28:X$29)*'PEV Sales by Manufacturer'!$P11</f>
        <v>36146.643997247156</v>
      </c>
      <c r="Y39" s="11">
        <f>SUM(Y$28:Y$29)*'PEV Sales by Manufacturer'!$P11</f>
        <v>37290.696719629501</v>
      </c>
      <c r="Z39" s="11">
        <f>SUM(Z$28:Z$29)*'PEV Sales by Manufacturer'!$P11</f>
        <v>38432.370589368082</v>
      </c>
      <c r="AA39" s="11">
        <f>SUM(AA$28:AA$29)*'PEV Sales by Manufacturer'!$P11</f>
        <v>39499.879799724084</v>
      </c>
      <c r="AB39" s="11">
        <f>SUM(AB$28:AB$29)*'PEV Sales by Manufacturer'!$P11</f>
        <v>40623.045391980755</v>
      </c>
      <c r="AC39" s="11">
        <f>SUM(AC$28:AC$29)*'PEV Sales by Manufacturer'!$P11</f>
        <v>41791.544388075628</v>
      </c>
      <c r="AD39" s="11">
        <f>SUM(AD$28:AD$29)*'PEV Sales by Manufacturer'!$P11</f>
        <v>42856.641858424126</v>
      </c>
      <c r="AE39" s="11">
        <f>SUM(AE$28:AE$29)*'PEV Sales by Manufacturer'!$P11</f>
        <v>43960.261394165354</v>
      </c>
      <c r="AF39" s="11">
        <f>SUM(AF$28:AF$29)*'PEV Sales by Manufacturer'!$P11</f>
        <v>45105.713656582368</v>
      </c>
      <c r="AG39" s="11"/>
      <c r="AH39" s="11"/>
    </row>
    <row r="40" spans="1:34" x14ac:dyDescent="0.35">
      <c r="A40" s="17" t="s">
        <v>27</v>
      </c>
      <c r="B40" s="11">
        <f>'PEV Sales by Manufacturer'!K12</f>
        <v>11670</v>
      </c>
      <c r="C40" s="11">
        <f>'PEV Sales by Manufacturer'!L12</f>
        <v>20019</v>
      </c>
      <c r="D40" s="11">
        <f>SUM(D$28:D$29)*'PEV Sales by Manufacturer'!$P12</f>
        <v>35483.967107900855</v>
      </c>
      <c r="E40" s="11">
        <f>SUM(E$28:E$29)*'PEV Sales by Manufacturer'!$P12</f>
        <v>51095.20753528663</v>
      </c>
      <c r="F40" s="11">
        <f>SUM(F$28:F$29)*'PEV Sales by Manufacturer'!$P12</f>
        <v>70713.685970267994</v>
      </c>
      <c r="G40" s="11">
        <f>SUM(G$28:G$29)*'PEV Sales by Manufacturer'!$P12</f>
        <v>92045.06953147937</v>
      </c>
      <c r="H40" s="11">
        <f>SUM(H$28:H$29)*'PEV Sales by Manufacturer'!$P12</f>
        <v>110357.98986150528</v>
      </c>
      <c r="I40" s="11">
        <f>SUM(I$28:I$29)*'PEV Sales by Manufacturer'!$P12</f>
        <v>129601.28939775162</v>
      </c>
      <c r="J40" s="11">
        <f>SUM(J$28:J$29)*'PEV Sales by Manufacturer'!$P12</f>
        <v>146769.39743751637</v>
      </c>
      <c r="K40" s="11">
        <f>SUM(K$28:K$29)*'PEV Sales by Manufacturer'!$P12</f>
        <v>163088.05216676189</v>
      </c>
      <c r="L40" s="11">
        <f>SUM(L$28:L$29)*'PEV Sales by Manufacturer'!$P12</f>
        <v>180670.61707806782</v>
      </c>
      <c r="M40" s="11">
        <f>SUM(M$28:M$29)*'PEV Sales by Manufacturer'!$P12</f>
        <v>195540.09472697251</v>
      </c>
      <c r="N40" s="11">
        <f>SUM(N$28:N$29)*'PEV Sales by Manufacturer'!$P12</f>
        <v>208421.05785397915</v>
      </c>
      <c r="O40" s="11">
        <f>SUM(O$28:O$29)*'PEV Sales by Manufacturer'!$P12</f>
        <v>221052.22824161913</v>
      </c>
      <c r="P40" s="11">
        <f>SUM(P$28:P$29)*'PEV Sales by Manufacturer'!$P12</f>
        <v>232120.6219413252</v>
      </c>
      <c r="Q40" s="11">
        <f>SUM(Q$28:Q$29)*'PEV Sales by Manufacturer'!$P12</f>
        <v>242742.23265027796</v>
      </c>
      <c r="R40" s="11">
        <f>SUM(R$28:R$29)*'PEV Sales by Manufacturer'!$P12</f>
        <v>253391.99836628645</v>
      </c>
      <c r="S40" s="11">
        <f>SUM(S$28:S$29)*'PEV Sales by Manufacturer'!$P12</f>
        <v>263688.10433036688</v>
      </c>
      <c r="T40" s="11">
        <f>SUM(T$28:T$29)*'PEV Sales by Manufacturer'!$P12</f>
        <v>274217.16058851569</v>
      </c>
      <c r="U40" s="11">
        <f>SUM(U$28:U$29)*'PEV Sales by Manufacturer'!$P12</f>
        <v>283730.86702992459</v>
      </c>
      <c r="V40" s="11">
        <f>SUM(V$28:V$29)*'PEV Sales by Manufacturer'!$P12</f>
        <v>293510.92426198767</v>
      </c>
      <c r="W40" s="11">
        <f>SUM(W$28:W$29)*'PEV Sales by Manufacturer'!$P12</f>
        <v>303375.85730656673</v>
      </c>
      <c r="X40" s="11">
        <f>SUM(X$28:X$29)*'PEV Sales by Manufacturer'!$P12</f>
        <v>312578.68949498521</v>
      </c>
      <c r="Y40" s="11">
        <f>SUM(Y$28:Y$29)*'PEV Sales by Manufacturer'!$P12</f>
        <v>322471.90394395811</v>
      </c>
      <c r="Z40" s="11">
        <f>SUM(Z$28:Z$29)*'PEV Sales by Manufacturer'!$P12</f>
        <v>332344.5472261596</v>
      </c>
      <c r="AA40" s="11">
        <f>SUM(AA$28:AA$29)*'PEV Sales by Manufacturer'!$P12</f>
        <v>341575.85041497904</v>
      </c>
      <c r="AB40" s="11">
        <f>SUM(AB$28:AB$29)*'PEV Sales by Manufacturer'!$P12</f>
        <v>351288.44306784566</v>
      </c>
      <c r="AC40" s="11">
        <f>SUM(AC$28:AC$29)*'PEV Sales by Manufacturer'!$P12</f>
        <v>361393.05706474558</v>
      </c>
      <c r="AD40" s="11">
        <f>SUM(AD$28:AD$29)*'PEV Sales by Manufacturer'!$P12</f>
        <v>370603.50469278294</v>
      </c>
      <c r="AE40" s="11">
        <f>SUM(AE$28:AE$29)*'PEV Sales by Manufacturer'!$P12</f>
        <v>380147.07250531152</v>
      </c>
      <c r="AF40" s="11">
        <f>SUM(AF$28:AF$29)*'PEV Sales by Manufacturer'!$P12</f>
        <v>390052.38949940488</v>
      </c>
      <c r="AG40" s="11"/>
      <c r="AH40" s="11"/>
    </row>
    <row r="41" spans="1:34" x14ac:dyDescent="0.35">
      <c r="A41" s="17" t="s">
        <v>29</v>
      </c>
      <c r="B41" s="11">
        <f>'PEV Sales by Manufacturer'!K13</f>
        <v>8793</v>
      </c>
      <c r="C41" s="11">
        <f>'PEV Sales by Manufacturer'!L13</f>
        <v>17013</v>
      </c>
      <c r="D41" s="11">
        <f>SUM(D$28:D$29)*'PEV Sales by Manufacturer'!$P13</f>
        <v>30155.788621145777</v>
      </c>
      <c r="E41" s="11">
        <f>SUM(E$28:E$29)*'PEV Sales by Manufacturer'!$P13</f>
        <v>43422.886547671289</v>
      </c>
      <c r="F41" s="11">
        <f>SUM(F$28:F$29)*'PEV Sales by Manufacturer'!$P13</f>
        <v>60095.50623968077</v>
      </c>
      <c r="G41" s="11">
        <f>SUM(G$28:G$29)*'PEV Sales by Manufacturer'!$P13</f>
        <v>78223.825762478577</v>
      </c>
      <c r="H41" s="11">
        <f>SUM(H$28:H$29)*'PEV Sales by Manufacturer'!$P13</f>
        <v>93786.926495518725</v>
      </c>
      <c r="I41" s="11">
        <f>SUM(I$28:I$29)*'PEV Sales by Manufacturer'!$P13</f>
        <v>110140.70315819714</v>
      </c>
      <c r="J41" s="11">
        <f>SUM(J$28:J$29)*'PEV Sales by Manufacturer'!$P13</f>
        <v>124730.89358132106</v>
      </c>
      <c r="K41" s="11">
        <f>SUM(K$28:K$29)*'PEV Sales by Manufacturer'!$P13</f>
        <v>138599.18235242122</v>
      </c>
      <c r="L41" s="11">
        <f>SUM(L$28:L$29)*'PEV Sales by Manufacturer'!$P13</f>
        <v>153541.59590135212</v>
      </c>
      <c r="M41" s="11">
        <f>SUM(M$28:M$29)*'PEV Sales by Manufacturer'!$P13</f>
        <v>166178.31218292541</v>
      </c>
      <c r="N41" s="11">
        <f>SUM(N$28:N$29)*'PEV Sales by Manufacturer'!$P13</f>
        <v>177125.10401467344</v>
      </c>
      <c r="O41" s="11">
        <f>SUM(O$28:O$29)*'PEV Sales by Manufacturer'!$P13</f>
        <v>187859.61132297647</v>
      </c>
      <c r="P41" s="11">
        <f>SUM(P$28:P$29)*'PEV Sales by Manufacturer'!$P13</f>
        <v>197266.00435025556</v>
      </c>
      <c r="Q41" s="11">
        <f>SUM(Q$28:Q$29)*'PEV Sales by Manufacturer'!$P13</f>
        <v>206292.70213692889</v>
      </c>
      <c r="R41" s="11">
        <f>SUM(R$28:R$29)*'PEV Sales by Manufacturer'!$P13</f>
        <v>215343.32724939467</v>
      </c>
      <c r="S41" s="11">
        <f>SUM(S$28:S$29)*'PEV Sales by Manufacturer'!$P13</f>
        <v>224093.39722126638</v>
      </c>
      <c r="T41" s="11">
        <f>SUM(T$28:T$29)*'PEV Sales by Manufacturer'!$P13</f>
        <v>233041.43828824704</v>
      </c>
      <c r="U41" s="11">
        <f>SUM(U$28:U$29)*'PEV Sales by Manufacturer'!$P13</f>
        <v>241126.59177681737</v>
      </c>
      <c r="V41" s="11">
        <f>SUM(V$28:V$29)*'PEV Sales by Manufacturer'!$P13</f>
        <v>249438.10152700916</v>
      </c>
      <c r="W41" s="11">
        <f>SUM(W$28:W$29)*'PEV Sales by Manufacturer'!$P13</f>
        <v>257821.74236258655</v>
      </c>
      <c r="X41" s="11">
        <f>SUM(X$28:X$29)*'PEV Sales by Manufacturer'!$P13</f>
        <v>265642.70165233943</v>
      </c>
      <c r="Y41" s="11">
        <f>SUM(Y$28:Y$29)*'PEV Sales by Manufacturer'!$P13</f>
        <v>274050.37723155797</v>
      </c>
      <c r="Z41" s="11">
        <f>SUM(Z$28:Z$29)*'PEV Sales by Manufacturer'!$P13</f>
        <v>282440.57055590459</v>
      </c>
      <c r="AA41" s="11">
        <f>SUM(AA$28:AA$29)*'PEV Sales by Manufacturer'!$P13</f>
        <v>290285.72571607161</v>
      </c>
      <c r="AB41" s="11">
        <f>SUM(AB$28:AB$29)*'PEV Sales by Manufacturer'!$P13</f>
        <v>298539.90118953289</v>
      </c>
      <c r="AC41" s="11">
        <f>SUM(AC$28:AC$29)*'PEV Sales by Manufacturer'!$P13</f>
        <v>307127.23312066117</v>
      </c>
      <c r="AD41" s="11">
        <f>SUM(AD$28:AD$29)*'PEV Sales by Manufacturer'!$P13</f>
        <v>314954.66433579678</v>
      </c>
      <c r="AE41" s="11">
        <f>SUM(AE$28:AE$29)*'PEV Sales by Manufacturer'!$P13</f>
        <v>323065.19529111672</v>
      </c>
      <c r="AF41" s="11">
        <f>SUM(AF$28:AF$29)*'PEV Sales by Manufacturer'!$P13</f>
        <v>331483.15612934594</v>
      </c>
      <c r="AG41" s="11"/>
      <c r="AH41" s="11"/>
    </row>
    <row r="42" spans="1:34" x14ac:dyDescent="0.35">
      <c r="A42" s="17" t="s">
        <v>30</v>
      </c>
      <c r="B42" s="11">
        <f>'PEV Sales by Manufacturer'!K14</f>
        <v>5302</v>
      </c>
      <c r="C42" s="11">
        <f>'PEV Sales by Manufacturer'!L14</f>
        <v>14617</v>
      </c>
      <c r="D42" s="11">
        <f>SUM(D$28:D$29)*'PEV Sales by Manufacturer'!$P14</f>
        <v>25908.843959048249</v>
      </c>
      <c r="E42" s="11">
        <f>SUM(E$28:E$29)*'PEV Sales by Manufacturer'!$P14</f>
        <v>37307.490311368434</v>
      </c>
      <c r="F42" s="11">
        <f>SUM(F$28:F$29)*'PEV Sales by Manufacturer'!$P14</f>
        <v>51632.046946770926</v>
      </c>
      <c r="G42" s="11">
        <f>SUM(G$28:G$29)*'PEV Sales by Manufacturer'!$P14</f>
        <v>67207.292139549128</v>
      </c>
      <c r="H42" s="11">
        <f>SUM(H$28:H$29)*'PEV Sales by Manufacturer'!$P14</f>
        <v>80578.587232410355</v>
      </c>
      <c r="I42" s="11">
        <f>SUM(I$28:I$29)*'PEV Sales by Manufacturer'!$P14</f>
        <v>94629.204611965411</v>
      </c>
      <c r="J42" s="11">
        <f>SUM(J$28:J$29)*'PEV Sales by Manufacturer'!$P14</f>
        <v>107164.60773985599</v>
      </c>
      <c r="K42" s="11">
        <f>SUM(K$28:K$29)*'PEV Sales by Manufacturer'!$P14</f>
        <v>119079.77713779703</v>
      </c>
      <c r="L42" s="11">
        <f>SUM(L$28:L$29)*'PEV Sales by Manufacturer'!$P14</f>
        <v>131917.79858285218</v>
      </c>
      <c r="M42" s="11">
        <f>SUM(M$28:M$29)*'PEV Sales by Manufacturer'!$P14</f>
        <v>142774.84213118325</v>
      </c>
      <c r="N42" s="11">
        <f>SUM(N$28:N$29)*'PEV Sales by Manufacturer'!$P14</f>
        <v>152179.95917136787</v>
      </c>
      <c r="O42" s="11">
        <f>SUM(O$28:O$29)*'PEV Sales by Manufacturer'!$P14</f>
        <v>161402.68845635382</v>
      </c>
      <c r="P42" s="11">
        <f>SUM(P$28:P$29)*'PEV Sales by Manufacturer'!$P14</f>
        <v>169484.34641672164</v>
      </c>
      <c r="Q42" s="11">
        <f>SUM(Q$28:Q$29)*'PEV Sales by Manufacturer'!$P14</f>
        <v>177239.78293866394</v>
      </c>
      <c r="R42" s="11">
        <f>SUM(R$28:R$29)*'PEV Sales by Manufacturer'!$P14</f>
        <v>185015.77701783352</v>
      </c>
      <c r="S42" s="11">
        <f>SUM(S$28:S$29)*'PEV Sales by Manufacturer'!$P14</f>
        <v>192533.5441828749</v>
      </c>
      <c r="T42" s="11">
        <f>SUM(T$28:T$29)*'PEV Sales by Manufacturer'!$P14</f>
        <v>200221.40148470624</v>
      </c>
      <c r="U42" s="11">
        <f>SUM(U$28:U$29)*'PEV Sales by Manufacturer'!$P14</f>
        <v>207167.89466888495</v>
      </c>
      <c r="V42" s="11">
        <f>SUM(V$28:V$29)*'PEV Sales by Manufacturer'!$P14</f>
        <v>214308.86557457785</v>
      </c>
      <c r="W42" s="11">
        <f>SUM(W$28:W$29)*'PEV Sales by Manufacturer'!$P14</f>
        <v>221511.80909386513</v>
      </c>
      <c r="X42" s="11">
        <f>SUM(X$28:X$29)*'PEV Sales by Manufacturer'!$P14</f>
        <v>228231.31546771561</v>
      </c>
      <c r="Y42" s="11">
        <f>SUM(Y$28:Y$29)*'PEV Sales by Manufacturer'!$P14</f>
        <v>235454.90883404942</v>
      </c>
      <c r="Z42" s="11">
        <f>SUM(Z$28:Z$29)*'PEV Sales by Manufacturer'!$P14</f>
        <v>242663.48203230806</v>
      </c>
      <c r="AA42" s="11">
        <f>SUM(AA$28:AA$29)*'PEV Sales by Manufacturer'!$P14</f>
        <v>249403.77668793389</v>
      </c>
      <c r="AB42" s="11">
        <f>SUM(AB$28:AB$29)*'PEV Sales by Manufacturer'!$P14</f>
        <v>256495.48790262753</v>
      </c>
      <c r="AC42" s="11">
        <f>SUM(AC$28:AC$29)*'PEV Sales by Manufacturer'!$P14</f>
        <v>263873.43599157728</v>
      </c>
      <c r="AD42" s="11">
        <f>SUM(AD$28:AD$29)*'PEV Sales by Manufacturer'!$P14</f>
        <v>270598.50282703474</v>
      </c>
      <c r="AE42" s="11">
        <f>SUM(AE$28:AE$29)*'PEV Sales by Manufacturer'!$P14</f>
        <v>277566.79948099999</v>
      </c>
      <c r="AF42" s="11">
        <f>SUM(AF$28:AF$29)*'PEV Sales by Manufacturer'!$P14</f>
        <v>284799.22959752241</v>
      </c>
      <c r="AG42" s="11"/>
      <c r="AH42" s="11"/>
    </row>
    <row r="43" spans="1:34" x14ac:dyDescent="0.35">
      <c r="A43" s="17" t="s">
        <v>89</v>
      </c>
      <c r="B43" s="11">
        <f>'PEV Sales by Manufacturer'!K15</f>
        <v>7241</v>
      </c>
      <c r="C43" s="11">
        <f>'PEV Sales by Manufacturer'!L15</f>
        <v>25469</v>
      </c>
      <c r="D43" s="11">
        <f>SUM(D$28:D$29)*'PEV Sales by Manufacturer'!$P15</f>
        <v>45144.170951152752</v>
      </c>
      <c r="E43" s="11">
        <f>SUM(E$28:E$29)*'PEV Sales by Manufacturer'!$P15</f>
        <v>65005.436870783516</v>
      </c>
      <c r="F43" s="11">
        <f>SUM(F$28:F$29)*'PEV Sales by Manufacturer'!$P15</f>
        <v>89964.876765910158</v>
      </c>
      <c r="G43" s="11">
        <f>SUM(G$28:G$29)*'PEV Sales by Manufacturer'!$P15</f>
        <v>117103.54542670703</v>
      </c>
      <c r="H43" s="11">
        <f>SUM(H$28:H$29)*'PEV Sales by Manufacturer'!$P15</f>
        <v>140402.0002888595</v>
      </c>
      <c r="I43" s="11">
        <f>SUM(I$28:I$29)*'PEV Sales by Manufacturer'!$P15</f>
        <v>164884.12206760258</v>
      </c>
      <c r="J43" s="11">
        <f>SUM(J$28:J$29)*'PEV Sales by Manufacturer'!$P15</f>
        <v>186726.09937240146</v>
      </c>
      <c r="K43" s="11">
        <f>SUM(K$28:K$29)*'PEV Sales by Manufacturer'!$P15</f>
        <v>207487.36703308151</v>
      </c>
      <c r="L43" s="11">
        <f>SUM(L$28:L$29)*'PEV Sales by Manufacturer'!$P15</f>
        <v>229856.63351622506</v>
      </c>
      <c r="M43" s="11">
        <f>SUM(M$28:M$29)*'PEV Sales by Manufacturer'!$P15</f>
        <v>248774.19814182844</v>
      </c>
      <c r="N43" s="11">
        <f>SUM(N$28:N$29)*'PEV Sales by Manufacturer'!$P15</f>
        <v>265161.89232643961</v>
      </c>
      <c r="O43" s="11">
        <f>SUM(O$28:O$29)*'PEV Sales by Manufacturer'!$P15</f>
        <v>281231.78985392867</v>
      </c>
      <c r="P43" s="11">
        <f>SUM(P$28:P$29)*'PEV Sales by Manufacturer'!$P15</f>
        <v>295313.45822586602</v>
      </c>
      <c r="Q43" s="11">
        <f>SUM(Q$28:Q$29)*'PEV Sales by Manufacturer'!$P15</f>
        <v>308826.71079324291</v>
      </c>
      <c r="R43" s="11">
        <f>SUM(R$28:R$29)*'PEV Sales by Manufacturer'!$P15</f>
        <v>322375.78332538839</v>
      </c>
      <c r="S43" s="11">
        <f>SUM(S$28:S$29)*'PEV Sales by Manufacturer'!$P15</f>
        <v>335474.91528998018</v>
      </c>
      <c r="T43" s="11">
        <f>SUM(T$28:T$29)*'PEV Sales by Manufacturer'!$P15</f>
        <v>348870.41625600209</v>
      </c>
      <c r="U43" s="11">
        <f>SUM(U$28:U$29)*'PEV Sales by Manufacturer'!$P15</f>
        <v>360974.14717943699</v>
      </c>
      <c r="V43" s="11">
        <f>SUM(V$28:V$29)*'PEV Sales by Manufacturer'!$P15</f>
        <v>373416.74059786025</v>
      </c>
      <c r="W43" s="11">
        <f>SUM(W$28:W$29)*'PEV Sales by Manufacturer'!$P15</f>
        <v>385967.31653633789</v>
      </c>
      <c r="X43" s="11">
        <f>SUM(X$28:X$29)*'PEV Sales by Manufacturer'!$P15</f>
        <v>397675.54037403356</v>
      </c>
      <c r="Y43" s="11">
        <f>SUM(Y$28:Y$29)*'PEV Sales by Manufacturer'!$P15</f>
        <v>410262.09708520252</v>
      </c>
      <c r="Z43" s="11">
        <f>SUM(Z$28:Z$29)*'PEV Sales by Manufacturer'!$P15</f>
        <v>422822.48230696138</v>
      </c>
      <c r="AA43" s="11">
        <f>SUM(AA$28:AA$29)*'PEV Sales by Manufacturer'!$P15</f>
        <v>434566.92812923226</v>
      </c>
      <c r="AB43" s="11">
        <f>SUM(AB$28:AB$29)*'PEV Sales by Manufacturer'!$P15</f>
        <v>446923.6903189451</v>
      </c>
      <c r="AC43" s="11">
        <f>SUM(AC$28:AC$29)*'PEV Sales by Manufacturer'!$P15</f>
        <v>459779.19828073354</v>
      </c>
      <c r="AD43" s="11">
        <f>SUM(AD$28:AD$29)*'PEV Sales by Manufacturer'!$P15</f>
        <v>471497.11079576844</v>
      </c>
      <c r="AE43" s="11">
        <f>SUM(AE$28:AE$29)*'PEV Sales by Manufacturer'!$P15</f>
        <v>483638.8325909276</v>
      </c>
      <c r="AF43" s="11">
        <f>SUM(AF$28:AF$29)*'PEV Sales by Manufacturer'!$P15</f>
        <v>496240.78666068951</v>
      </c>
      <c r="AG43" s="11"/>
      <c r="AH43" s="11"/>
    </row>
    <row r="44" spans="1:34" x14ac:dyDescent="0.35">
      <c r="A44" s="17" t="s">
        <v>32</v>
      </c>
      <c r="B44" s="11">
        <f>'PEV Sales by Manufacturer'!K16</f>
        <v>6935</v>
      </c>
      <c r="C44" s="11">
        <f>'PEV Sales by Manufacturer'!L16</f>
        <v>11931</v>
      </c>
      <c r="D44" s="11">
        <f>SUM(D$28:D$29)*'PEV Sales by Manufacturer'!$P16</f>
        <v>21147.870101621716</v>
      </c>
      <c r="E44" s="11">
        <f>SUM(E$28:E$29)*'PEV Sales by Manufacturer'!$P16</f>
        <v>30451.916734277678</v>
      </c>
      <c r="F44" s="11">
        <f>SUM(F$28:F$29)*'PEV Sales by Manufacturer'!$P16</f>
        <v>42144.212363817744</v>
      </c>
      <c r="G44" s="11">
        <f>SUM(G$28:G$29)*'PEV Sales by Manufacturer'!$P16</f>
        <v>54857.371725864446</v>
      </c>
      <c r="H44" s="11">
        <f>SUM(H$28:H$29)*'PEV Sales by Manufacturer'!$P16</f>
        <v>65771.575854818904</v>
      </c>
      <c r="I44" s="11">
        <f>SUM(I$28:I$29)*'PEV Sales by Manufacturer'!$P16</f>
        <v>77240.270932842526</v>
      </c>
      <c r="J44" s="11">
        <f>SUM(J$28:J$29)*'PEV Sales by Manufacturer'!$P16</f>
        <v>87472.185465158487</v>
      </c>
      <c r="K44" s="11">
        <f>SUM(K$28:K$29)*'PEV Sales by Manufacturer'!$P16</f>
        <v>97197.839572487952</v>
      </c>
      <c r="L44" s="11">
        <f>SUM(L$28:L$29)*'PEV Sales by Manufacturer'!$P16</f>
        <v>107676.76369241357</v>
      </c>
      <c r="M44" s="11">
        <f>SUM(M$28:M$29)*'PEV Sales by Manufacturer'!$P16</f>
        <v>116538.73171424693</v>
      </c>
      <c r="N44" s="11">
        <f>SUM(N$28:N$29)*'PEV Sales by Manufacturer'!$P16</f>
        <v>124215.57726439009</v>
      </c>
      <c r="O44" s="11">
        <f>SUM(O$28:O$29)*'PEV Sales by Manufacturer'!$P16</f>
        <v>131743.55038467245</v>
      </c>
      <c r="P44" s="11">
        <f>SUM(P$28:P$29)*'PEV Sales by Manufacturer'!$P16</f>
        <v>138340.13389190024</v>
      </c>
      <c r="Q44" s="11">
        <f>SUM(Q$28:Q$29)*'PEV Sales by Manufacturer'!$P16</f>
        <v>144670.44196765404</v>
      </c>
      <c r="R44" s="11">
        <f>SUM(R$28:R$29)*'PEV Sales by Manufacturer'!$P16</f>
        <v>151017.52997193485</v>
      </c>
      <c r="S44" s="11">
        <f>SUM(S$28:S$29)*'PEV Sales by Manufacturer'!$P16</f>
        <v>157153.84248791682</v>
      </c>
      <c r="T44" s="11">
        <f>SUM(T$28:T$29)*'PEV Sales by Manufacturer'!$P16</f>
        <v>163428.98960895053</v>
      </c>
      <c r="U44" s="11">
        <f>SUM(U$28:U$29)*'PEV Sales by Manufacturer'!$P16</f>
        <v>169099.00467226285</v>
      </c>
      <c r="V44" s="11">
        <f>SUM(V$28:V$29)*'PEV Sales by Manufacturer'!$P16</f>
        <v>174927.76049601752</v>
      </c>
      <c r="W44" s="11">
        <f>SUM(W$28:W$29)*'PEV Sales by Manufacturer'!$P16</f>
        <v>180807.10093034856</v>
      </c>
      <c r="X44" s="11">
        <f>SUM(X$28:X$29)*'PEV Sales by Manufacturer'!$P16</f>
        <v>186291.83997026167</v>
      </c>
      <c r="Y44" s="11">
        <f>SUM(Y$28:Y$29)*'PEV Sales by Manufacturer'!$P16</f>
        <v>192188.03566388751</v>
      </c>
      <c r="Z44" s="11">
        <f>SUM(Z$28:Z$29)*'PEV Sales by Manufacturer'!$P16</f>
        <v>198071.97127505421</v>
      </c>
      <c r="AA44" s="11">
        <f>SUM(AA$28:AA$29)*'PEV Sales by Manufacturer'!$P16</f>
        <v>203573.67857041385</v>
      </c>
      <c r="AB44" s="11">
        <f>SUM(AB$28:AB$29)*'PEV Sales by Manufacturer'!$P16</f>
        <v>209362.22659685632</v>
      </c>
      <c r="AC44" s="11">
        <f>SUM(AC$28:AC$29)*'PEV Sales by Manufacturer'!$P16</f>
        <v>215384.41299962433</v>
      </c>
      <c r="AD44" s="11">
        <f>SUM(AD$28:AD$29)*'PEV Sales by Manufacturer'!$P16</f>
        <v>220873.69071829726</v>
      </c>
      <c r="AE44" s="11">
        <f>SUM(AE$28:AE$29)*'PEV Sales by Manufacturer'!$P16</f>
        <v>226561.50267550186</v>
      </c>
      <c r="AF44" s="11">
        <f>SUM(AF$28:AF$29)*'PEV Sales by Manufacturer'!$P16</f>
        <v>232464.91129014437</v>
      </c>
      <c r="AG44" s="11"/>
      <c r="AH44" s="11"/>
    </row>
    <row r="45" spans="1:34" x14ac:dyDescent="0.35">
      <c r="A45" s="17" t="s">
        <v>90</v>
      </c>
      <c r="B45" s="11">
        <f>'PEV Sales by Manufacturer'!K17</f>
        <v>767</v>
      </c>
      <c r="C45" s="11">
        <f>'PEV Sales by Manufacturer'!L17</f>
        <v>16775</v>
      </c>
      <c r="D45" s="11">
        <f>SUM(D$28:D$29)*'PEV Sales by Manufacturer'!$P17</f>
        <v>29733.930178082668</v>
      </c>
      <c r="E45" s="11">
        <f>SUM(E$28:E$29)*'PEV Sales by Manufacturer'!$P17</f>
        <v>42815.430661093626</v>
      </c>
      <c r="F45" s="11">
        <f>SUM(F$28:F$29)*'PEV Sales by Manufacturer'!$P17</f>
        <v>59254.812036127958</v>
      </c>
      <c r="G45" s="11">
        <f>SUM(G$28:G$29)*'PEV Sales by Manufacturer'!$P17</f>
        <v>77129.529016962202</v>
      </c>
      <c r="H45" s="11">
        <f>SUM(H$28:H$29)*'PEV Sales by Manufacturer'!$P17</f>
        <v>92474.912829149864</v>
      </c>
      <c r="I45" s="11">
        <f>SUM(I$28:I$29)*'PEV Sales by Manufacturer'!$P17</f>
        <v>108599.91156637612</v>
      </c>
      <c r="J45" s="11">
        <f>SUM(J$28:J$29)*'PEV Sales by Manufacturer'!$P17</f>
        <v>122985.99540508204</v>
      </c>
      <c r="K45" s="11">
        <f>SUM(K$28:K$29)*'PEV Sales by Manufacturer'!$P17</f>
        <v>136660.27649220396</v>
      </c>
      <c r="L45" s="11">
        <f>SUM(L$28:L$29)*'PEV Sales by Manufacturer'!$P17</f>
        <v>151393.6561009335</v>
      </c>
      <c r="M45" s="11">
        <f>SUM(M$28:M$29)*'PEV Sales by Manufacturer'!$P17</f>
        <v>163853.59353838675</v>
      </c>
      <c r="N45" s="11">
        <f>SUM(N$28:N$29)*'PEV Sales by Manufacturer'!$P17</f>
        <v>174647.24739000452</v>
      </c>
      <c r="O45" s="11">
        <f>SUM(O$28:O$29)*'PEV Sales by Manufacturer'!$P17</f>
        <v>185231.58643054901</v>
      </c>
      <c r="P45" s="11">
        <f>SUM(P$28:P$29)*'PEV Sales by Manufacturer'!$P17</f>
        <v>194506.39058223341</v>
      </c>
      <c r="Q45" s="11">
        <f>SUM(Q$28:Q$29)*'PEV Sales by Manufacturer'!$P17</f>
        <v>203406.81116481408</v>
      </c>
      <c r="R45" s="11">
        <f>SUM(R$28:R$29)*'PEV Sales by Manufacturer'!$P17</f>
        <v>212330.82434659352</v>
      </c>
      <c r="S45" s="11">
        <f>SUM(S$28:S$29)*'PEV Sales by Manufacturer'!$P17</f>
        <v>220958.48694449794</v>
      </c>
      <c r="T45" s="11">
        <f>SUM(T$28:T$29)*'PEV Sales by Manufacturer'!$P17</f>
        <v>229781.35116001553</v>
      </c>
      <c r="U45" s="11">
        <f>SUM(U$28:U$29)*'PEV Sales by Manufacturer'!$P17</f>
        <v>237753.39899230655</v>
      </c>
      <c r="V45" s="11">
        <f>SUM(V$28:V$29)*'PEV Sales by Manufacturer'!$P17</f>
        <v>245948.63652004811</v>
      </c>
      <c r="W45" s="11">
        <f>SUM(W$28:W$29)*'PEV Sales by Manufacturer'!$P17</f>
        <v>254214.99606961673</v>
      </c>
      <c r="X45" s="11">
        <f>SUM(X$28:X$29)*'PEV Sales by Manufacturer'!$P17</f>
        <v>261926.54559560301</v>
      </c>
      <c r="Y45" s="11">
        <f>SUM(Y$28:Y$29)*'PEV Sales by Manufacturer'!$P17</f>
        <v>270216.6036595183</v>
      </c>
      <c r="Z45" s="11">
        <f>SUM(Z$28:Z$29)*'PEV Sales by Manufacturer'!$P17</f>
        <v>278489.42403310991</v>
      </c>
      <c r="AA45" s="11">
        <f>SUM(AA$28:AA$29)*'PEV Sales by Manufacturer'!$P17</f>
        <v>286224.83094616479</v>
      </c>
      <c r="AB45" s="11">
        <f>SUM(AB$28:AB$29)*'PEV Sales by Manufacturer'!$P17</f>
        <v>294363.53626370506</v>
      </c>
      <c r="AC45" s="11">
        <f>SUM(AC$28:AC$29)*'PEV Sales by Manufacturer'!$P17</f>
        <v>302830.73741251347</v>
      </c>
      <c r="AD45" s="11">
        <f>SUM(AD$28:AD$29)*'PEV Sales by Manufacturer'!$P17</f>
        <v>310548.6683261618</v>
      </c>
      <c r="AE45" s="11">
        <f>SUM(AE$28:AE$29)*'PEV Sales by Manufacturer'!$P17</f>
        <v>318545.7386121485</v>
      </c>
      <c r="AF45" s="11">
        <f>SUM(AF$28:AF$29)*'PEV Sales by Manufacturer'!$P17</f>
        <v>326845.93805147696</v>
      </c>
      <c r="AG45" s="11"/>
      <c r="AH45" s="11"/>
    </row>
    <row r="46" spans="1:34" x14ac:dyDescent="0.35">
      <c r="A46" s="17" t="s">
        <v>91</v>
      </c>
      <c r="B46" s="11">
        <f>'PEV Sales by Manufacturer'!K18</f>
        <v>1236</v>
      </c>
      <c r="C46" s="11">
        <f>'PEV Sales by Manufacturer'!L18</f>
        <v>507</v>
      </c>
      <c r="D46" s="11">
        <f>SUM(D$28:D$29)*'PEV Sales by Manufacturer'!$P18</f>
        <v>898.66483459242397</v>
      </c>
      <c r="E46" s="11">
        <f>SUM(E$28:E$29)*'PEV Sales by Manufacturer'!$P18</f>
        <v>1294.0341785498938</v>
      </c>
      <c r="F46" s="11">
        <f>SUM(F$28:F$29)*'PEV Sales by Manufacturer'!$P18</f>
        <v>1790.8905932826751</v>
      </c>
      <c r="G46" s="11">
        <f>SUM(G$28:G$29)*'PEV Sales by Manufacturer'!$P18</f>
        <v>2331.1279410789771</v>
      </c>
      <c r="H46" s="11">
        <f>SUM(H$28:H$29)*'PEV Sales by Manufacturer'!$P18</f>
        <v>2794.9198691135016</v>
      </c>
      <c r="I46" s="11">
        <f>SUM(I$28:I$29)*'PEV Sales by Manufacturer'!$P18</f>
        <v>3282.274525433842</v>
      </c>
      <c r="J46" s="11">
        <f>SUM(J$28:J$29)*'PEV Sales by Manufacturer'!$P18</f>
        <v>3717.0730056856391</v>
      </c>
      <c r="K46" s="11">
        <f>SUM(K$28:K$29)*'PEV Sales by Manufacturer'!$P18</f>
        <v>4130.3582820594575</v>
      </c>
      <c r="L46" s="11">
        <f>SUM(L$28:L$29)*'PEV Sales by Manufacturer'!$P18</f>
        <v>4575.6532723203154</v>
      </c>
      <c r="M46" s="11">
        <f>SUM(M$28:M$29)*'PEV Sales by Manufacturer'!$P18</f>
        <v>4952.2367763911825</v>
      </c>
      <c r="N46" s="11">
        <f>SUM(N$28:N$29)*'PEV Sales by Manufacturer'!$P18</f>
        <v>5278.4592802821035</v>
      </c>
      <c r="O46" s="11">
        <f>SUM(O$28:O$29)*'PEV Sales by Manufacturer'!$P18</f>
        <v>5598.355548154299</v>
      </c>
      <c r="P46" s="11">
        <f>SUM(P$28:P$29)*'PEV Sales by Manufacturer'!$P18</f>
        <v>5878.6730268370993</v>
      </c>
      <c r="Q46" s="11">
        <f>SUM(Q$28:Q$29)*'PEV Sales by Manufacturer'!$P18</f>
        <v>6147.6753061437103</v>
      </c>
      <c r="R46" s="11">
        <f>SUM(R$28:R$29)*'PEV Sales by Manufacturer'!$P18</f>
        <v>6417.3906374797562</v>
      </c>
      <c r="S46" s="11">
        <f>SUM(S$28:S$29)*'PEV Sales by Manufacturer'!$P18</f>
        <v>6678.1492030319196</v>
      </c>
      <c r="T46" s="11">
        <f>SUM(T$28:T$29)*'PEV Sales by Manufacturer'!$P18</f>
        <v>6944.8074538377277</v>
      </c>
      <c r="U46" s="11">
        <f>SUM(U$28:U$29)*'PEV Sales by Manufacturer'!$P18</f>
        <v>7185.7510157436318</v>
      </c>
      <c r="V46" s="11">
        <f>SUM(V$28:V$29)*'PEV Sales by Manufacturer'!$P18</f>
        <v>7433.4401618875945</v>
      </c>
      <c r="W46" s="11">
        <f>SUM(W$28:W$29)*'PEV Sales by Manufacturer'!$P18</f>
        <v>7683.2788677970602</v>
      </c>
      <c r="X46" s="11">
        <f>SUM(X$28:X$29)*'PEV Sales by Manufacturer'!$P18</f>
        <v>7916.349246913308</v>
      </c>
      <c r="Y46" s="11">
        <f>SUM(Y$28:Y$29)*'PEV Sales by Manufacturer'!$P18</f>
        <v>8166.9042059836538</v>
      </c>
      <c r="Z46" s="11">
        <f>SUM(Z$28:Z$29)*'PEV Sales by Manufacturer'!$P18</f>
        <v>8416.9381809112801</v>
      </c>
      <c r="AA46" s="11">
        <f>SUM(AA$28:AA$29)*'PEV Sales by Manufacturer'!$P18</f>
        <v>8650.7296148855767</v>
      </c>
      <c r="AB46" s="11">
        <f>SUM(AB$28:AB$29)*'PEV Sales by Manufacturer'!$P18</f>
        <v>8896.710157120624</v>
      </c>
      <c r="AC46" s="11">
        <f>SUM(AC$28:AC$29)*'PEV Sales by Manufacturer'!$P18</f>
        <v>9152.6190085331946</v>
      </c>
      <c r="AD46" s="11">
        <f>SUM(AD$28:AD$29)*'PEV Sales by Manufacturer'!$P18</f>
        <v>9385.8822558190204</v>
      </c>
      <c r="AE46" s="11">
        <f>SUM(AE$28:AE$29)*'PEV Sales by Manufacturer'!$P18</f>
        <v>9627.582085028871</v>
      </c>
      <c r="AF46" s="11">
        <f>SUM(AF$28:AF$29)*'PEV Sales by Manufacturer'!$P18</f>
        <v>9878.4435524351011</v>
      </c>
      <c r="AG46" s="11"/>
      <c r="AH46" s="11"/>
    </row>
    <row r="47" spans="1:34" x14ac:dyDescent="0.35">
      <c r="A47" s="17" t="s">
        <v>31</v>
      </c>
      <c r="B47" s="11">
        <f>'PEV Sales by Manufacturer'!K19</f>
        <v>1964</v>
      </c>
      <c r="C47" s="11">
        <f>'PEV Sales by Manufacturer'!L19</f>
        <v>2250</v>
      </c>
      <c r="D47" s="11">
        <f>SUM(D$28:D$29)*'PEV Sales by Manufacturer'!$P19</f>
        <v>3988.1575499663791</v>
      </c>
      <c r="E47" s="11">
        <f>SUM(E$28:E$29)*'PEV Sales by Manufacturer'!$P19</f>
        <v>5742.7552302510085</v>
      </c>
      <c r="F47" s="11">
        <f>SUM(F$28:F$29)*'PEV Sales by Manufacturer'!$P19</f>
        <v>7947.7393193018124</v>
      </c>
      <c r="G47" s="11">
        <f>SUM(G$28:G$29)*'PEV Sales by Manufacturer'!$P19</f>
        <v>10345.242342066467</v>
      </c>
      <c r="H47" s="11">
        <f>SUM(H$28:H$29)*'PEV Sales by Manufacturer'!$P19</f>
        <v>12403.490543403113</v>
      </c>
      <c r="I47" s="11">
        <f>SUM(I$28:I$29)*'PEV Sales by Manufacturer'!$P19</f>
        <v>14566.307065534802</v>
      </c>
      <c r="J47" s="11">
        <f>SUM(J$28:J$29)*'PEV Sales by Manufacturer'!$P19</f>
        <v>16495.886119906681</v>
      </c>
      <c r="K47" s="11">
        <f>SUM(K$28:K$29)*'PEV Sales by Manufacturer'!$P19</f>
        <v>18329.992376003513</v>
      </c>
      <c r="L47" s="11">
        <f>SUM(L$28:L$29)*'PEV Sales by Manufacturer'!$P19</f>
        <v>20306.153575386015</v>
      </c>
      <c r="M47" s="11">
        <f>SUM(M$28:M$29)*'PEV Sales by Manufacturer'!$P19</f>
        <v>21977.382143747851</v>
      </c>
      <c r="N47" s="11">
        <f>SUM(N$28:N$29)*'PEV Sales by Manufacturer'!$P19</f>
        <v>23425.115149180936</v>
      </c>
      <c r="O47" s="11">
        <f>SUM(O$28:O$29)*'PEV Sales by Manufacturer'!$P19</f>
        <v>24844.773142696591</v>
      </c>
      <c r="P47" s="11">
        <f>SUM(P$28:P$29)*'PEV Sales by Manufacturer'!$P19</f>
        <v>26088.785622058134</v>
      </c>
      <c r="Q47" s="11">
        <f>SUM(Q$28:Q$29)*'PEV Sales by Manufacturer'!$P19</f>
        <v>27282.582719572678</v>
      </c>
      <c r="R47" s="11">
        <f>SUM(R$28:R$29)*'PEV Sales by Manufacturer'!$P19</f>
        <v>28479.544249170518</v>
      </c>
      <c r="S47" s="11">
        <f>SUM(S$28:S$29)*'PEV Sales by Manufacturer'!$P19</f>
        <v>29636.756818188995</v>
      </c>
      <c r="T47" s="11">
        <f>SUM(T$28:T$29)*'PEV Sales by Manufacturer'!$P19</f>
        <v>30820.151422356779</v>
      </c>
      <c r="U47" s="11">
        <f>SUM(U$28:U$29)*'PEV Sales by Manufacturer'!$P19</f>
        <v>31889.427584661091</v>
      </c>
      <c r="V47" s="11">
        <f>SUM(V$28:V$29)*'PEV Sales by Manufacturer'!$P19</f>
        <v>32988.639771690512</v>
      </c>
      <c r="W47" s="11">
        <f>SUM(W$28:W$29)*'PEV Sales by Manufacturer'!$P19</f>
        <v>34097.391425134883</v>
      </c>
      <c r="X47" s="11">
        <f>SUM(X$28:X$29)*'PEV Sales by Manufacturer'!$P19</f>
        <v>35131.727427130063</v>
      </c>
      <c r="Y47" s="11">
        <f>SUM(Y$28:Y$29)*'PEV Sales by Manufacturer'!$P19</f>
        <v>36243.657718862371</v>
      </c>
      <c r="Z47" s="11">
        <f>SUM(Z$28:Z$29)*'PEV Sales by Manufacturer'!$P19</f>
        <v>37353.275950789706</v>
      </c>
      <c r="AA47" s="11">
        <f>SUM(AA$28:AA$29)*'PEV Sales by Manufacturer'!$P19</f>
        <v>38390.811900379784</v>
      </c>
      <c r="AB47" s="11">
        <f>SUM(AB$28:AB$29)*'PEV Sales by Manufacturer'!$P19</f>
        <v>39482.441525683244</v>
      </c>
      <c r="AC47" s="11">
        <f>SUM(AC$28:AC$29)*'PEV Sales by Manufacturer'!$P19</f>
        <v>40618.131694673939</v>
      </c>
      <c r="AD47" s="11">
        <f>SUM(AD$28:AD$29)*'PEV Sales by Manufacturer'!$P19</f>
        <v>41653.32362049861</v>
      </c>
      <c r="AE47" s="11">
        <f>SUM(AE$28:AE$29)*'PEV Sales by Manufacturer'!$P19</f>
        <v>42725.955998648831</v>
      </c>
      <c r="AF47" s="11">
        <f>SUM(AF$28:AF$29)*'PEV Sales by Manufacturer'!$P19</f>
        <v>43839.246534475307</v>
      </c>
      <c r="AG47" s="11"/>
      <c r="AH47" s="11"/>
    </row>
    <row r="48" spans="1:34" x14ac:dyDescent="0.35">
      <c r="A48" s="17" t="s">
        <v>92</v>
      </c>
      <c r="B48" s="11">
        <f>'PEV Sales by Manufacturer'!K20</f>
        <v>0</v>
      </c>
      <c r="C48" s="11">
        <f>'PEV Sales by Manufacturer'!L20</f>
        <v>0</v>
      </c>
      <c r="D48" s="11">
        <f>SUM(D$28:D$29)*'PEV Sales by Manufacturer'!$P20</f>
        <v>0</v>
      </c>
      <c r="E48" s="11">
        <f>SUM(E$28:E$29)*'PEV Sales by Manufacturer'!$P20</f>
        <v>0</v>
      </c>
      <c r="F48" s="11">
        <f>SUM(F$28:F$29)*'PEV Sales by Manufacturer'!$P20</f>
        <v>0</v>
      </c>
      <c r="G48" s="11">
        <f>SUM(G$28:G$29)*'PEV Sales by Manufacturer'!$P20</f>
        <v>0</v>
      </c>
      <c r="H48" s="11">
        <f>SUM(H$28:H$29)*'PEV Sales by Manufacturer'!$P20</f>
        <v>0</v>
      </c>
      <c r="I48" s="11">
        <f>SUM(I$28:I$29)*'PEV Sales by Manufacturer'!$P20</f>
        <v>0</v>
      </c>
      <c r="J48" s="11">
        <f>SUM(J$28:J$29)*'PEV Sales by Manufacturer'!$P20</f>
        <v>0</v>
      </c>
      <c r="K48" s="11">
        <f>SUM(K$28:K$29)*'PEV Sales by Manufacturer'!$P20</f>
        <v>0</v>
      </c>
      <c r="L48" s="11">
        <f>SUM(L$28:L$29)*'PEV Sales by Manufacturer'!$P20</f>
        <v>0</v>
      </c>
      <c r="M48" s="11">
        <f>SUM(M$28:M$29)*'PEV Sales by Manufacturer'!$P20</f>
        <v>0</v>
      </c>
      <c r="N48" s="11">
        <f>SUM(N$28:N$29)*'PEV Sales by Manufacturer'!$P20</f>
        <v>0</v>
      </c>
      <c r="O48" s="11">
        <f>SUM(O$28:O$29)*'PEV Sales by Manufacturer'!$P20</f>
        <v>0</v>
      </c>
      <c r="P48" s="11">
        <f>SUM(P$28:P$29)*'PEV Sales by Manufacturer'!$P20</f>
        <v>0</v>
      </c>
      <c r="Q48" s="11">
        <f>SUM(Q$28:Q$29)*'PEV Sales by Manufacturer'!$P20</f>
        <v>0</v>
      </c>
      <c r="R48" s="11">
        <f>SUM(R$28:R$29)*'PEV Sales by Manufacturer'!$P20</f>
        <v>0</v>
      </c>
      <c r="S48" s="11">
        <f>SUM(S$28:S$29)*'PEV Sales by Manufacturer'!$P20</f>
        <v>0</v>
      </c>
      <c r="T48" s="11">
        <f>SUM(T$28:T$29)*'PEV Sales by Manufacturer'!$P20</f>
        <v>0</v>
      </c>
      <c r="U48" s="11">
        <f>SUM(U$28:U$29)*'PEV Sales by Manufacturer'!$P20</f>
        <v>0</v>
      </c>
      <c r="V48" s="11">
        <f>SUM(V$28:V$29)*'PEV Sales by Manufacturer'!$P20</f>
        <v>0</v>
      </c>
      <c r="W48" s="11">
        <f>SUM(W$28:W$29)*'PEV Sales by Manufacturer'!$P20</f>
        <v>0</v>
      </c>
      <c r="X48" s="11">
        <f>SUM(X$28:X$29)*'PEV Sales by Manufacturer'!$P20</f>
        <v>0</v>
      </c>
      <c r="Y48" s="11">
        <f>SUM(Y$28:Y$29)*'PEV Sales by Manufacturer'!$P20</f>
        <v>0</v>
      </c>
      <c r="Z48" s="11">
        <f>SUM(Z$28:Z$29)*'PEV Sales by Manufacturer'!$P20</f>
        <v>0</v>
      </c>
      <c r="AA48" s="11">
        <f>SUM(AA$28:AA$29)*'PEV Sales by Manufacturer'!$P20</f>
        <v>0</v>
      </c>
      <c r="AB48" s="11">
        <f>SUM(AB$28:AB$29)*'PEV Sales by Manufacturer'!$P20</f>
        <v>0</v>
      </c>
      <c r="AC48" s="11">
        <f>SUM(AC$28:AC$29)*'PEV Sales by Manufacturer'!$P20</f>
        <v>0</v>
      </c>
      <c r="AD48" s="11">
        <f>SUM(AD$28:AD$29)*'PEV Sales by Manufacturer'!$P20</f>
        <v>0</v>
      </c>
      <c r="AE48" s="11">
        <f>SUM(AE$28:AE$29)*'PEV Sales by Manufacturer'!$P20</f>
        <v>0</v>
      </c>
      <c r="AF48" s="11">
        <f>SUM(AF$28:AF$29)*'PEV Sales by Manufacturer'!$P20</f>
        <v>0</v>
      </c>
      <c r="AG48" s="11"/>
      <c r="AH48" s="11"/>
    </row>
    <row r="49" spans="1:34" x14ac:dyDescent="0.35">
      <c r="A49" s="17" t="s">
        <v>93</v>
      </c>
      <c r="B49" s="11">
        <f>'PEV Sales by Manufacturer'!K21</f>
        <v>3129</v>
      </c>
      <c r="C49" s="11">
        <f>'PEV Sales by Manufacturer'!L21</f>
        <v>1665</v>
      </c>
      <c r="D49" s="11">
        <f>SUM(D$28:D$29)*'PEV Sales by Manufacturer'!$P21</f>
        <v>2951.2365869751202</v>
      </c>
      <c r="E49" s="11">
        <f>SUM(E$28:E$29)*'PEV Sales by Manufacturer'!$P21</f>
        <v>4249.6388703857456</v>
      </c>
      <c r="F49" s="11">
        <f>SUM(F$28:F$29)*'PEV Sales by Manufacturer'!$P21</f>
        <v>5881.3270962833412</v>
      </c>
      <c r="G49" s="11">
        <f>SUM(G$28:G$29)*'PEV Sales by Manufacturer'!$P21</f>
        <v>7655.4793331291849</v>
      </c>
      <c r="H49" s="11">
        <f>SUM(H$28:H$29)*'PEV Sales by Manufacturer'!$P21</f>
        <v>9178.5830021183028</v>
      </c>
      <c r="I49" s="11">
        <f>SUM(I$28:I$29)*'PEV Sales by Manufacturer'!$P21</f>
        <v>10779.067228495753</v>
      </c>
      <c r="J49" s="11">
        <f>SUM(J$28:J$29)*'PEV Sales by Manufacturer'!$P21</f>
        <v>12206.955728730944</v>
      </c>
      <c r="K49" s="11">
        <f>SUM(K$28:K$29)*'PEV Sales by Manufacturer'!$P21</f>
        <v>13564.194358242597</v>
      </c>
      <c r="L49" s="11">
        <f>SUM(L$28:L$29)*'PEV Sales by Manufacturer'!$P21</f>
        <v>15026.553645785651</v>
      </c>
      <c r="M49" s="11">
        <f>SUM(M$28:M$29)*'PEV Sales by Manufacturer'!$P21</f>
        <v>16263.262786373409</v>
      </c>
      <c r="N49" s="11">
        <f>SUM(N$28:N$29)*'PEV Sales by Manufacturer'!$P21</f>
        <v>17334.585210393892</v>
      </c>
      <c r="O49" s="11">
        <f>SUM(O$28:O$29)*'PEV Sales by Manufacturer'!$P21</f>
        <v>18385.132125595479</v>
      </c>
      <c r="P49" s="11">
        <f>SUM(P$28:P$29)*'PEV Sales by Manufacturer'!$P21</f>
        <v>19305.701360323019</v>
      </c>
      <c r="Q49" s="11">
        <f>SUM(Q$28:Q$29)*'PEV Sales by Manufacturer'!$P21</f>
        <v>20189.111212483782</v>
      </c>
      <c r="R49" s="11">
        <f>SUM(R$28:R$29)*'PEV Sales by Manufacturer'!$P21</f>
        <v>21074.862744386181</v>
      </c>
      <c r="S49" s="11">
        <f>SUM(S$28:S$29)*'PEV Sales by Manufacturer'!$P21</f>
        <v>21931.200045459856</v>
      </c>
      <c r="T49" s="11">
        <f>SUM(T$28:T$29)*'PEV Sales by Manufacturer'!$P21</f>
        <v>22806.912052544016</v>
      </c>
      <c r="U49" s="11">
        <f>SUM(U$28:U$29)*'PEV Sales by Manufacturer'!$P21</f>
        <v>23598.176412649205</v>
      </c>
      <c r="V49" s="11">
        <f>SUM(V$28:V$29)*'PEV Sales by Manufacturer'!$P21</f>
        <v>24411.593431050977</v>
      </c>
      <c r="W49" s="11">
        <f>SUM(W$28:W$29)*'PEV Sales by Manufacturer'!$P21</f>
        <v>25232.069654599811</v>
      </c>
      <c r="X49" s="11">
        <f>SUM(X$28:X$29)*'PEV Sales by Manufacturer'!$P21</f>
        <v>25997.478296076246</v>
      </c>
      <c r="Y49" s="11">
        <f>SUM(Y$28:Y$29)*'PEV Sales by Manufacturer'!$P21</f>
        <v>26820.306711958154</v>
      </c>
      <c r="Z49" s="11">
        <f>SUM(Z$28:Z$29)*'PEV Sales by Manufacturer'!$P21</f>
        <v>27641.424203584385</v>
      </c>
      <c r="AA49" s="11">
        <f>SUM(AA$28:AA$29)*'PEV Sales by Manufacturer'!$P21</f>
        <v>28409.200806281038</v>
      </c>
      <c r="AB49" s="11">
        <f>SUM(AB$28:AB$29)*'PEV Sales by Manufacturer'!$P21</f>
        <v>29217.006729005599</v>
      </c>
      <c r="AC49" s="11">
        <f>SUM(AC$28:AC$29)*'PEV Sales by Manufacturer'!$P21</f>
        <v>30057.417454058712</v>
      </c>
      <c r="AD49" s="11">
        <f>SUM(AD$28:AD$29)*'PEV Sales by Manufacturer'!$P21</f>
        <v>30823.459479168971</v>
      </c>
      <c r="AE49" s="11">
        <f>SUM(AE$28:AE$29)*'PEV Sales by Manufacturer'!$P21</f>
        <v>31617.207439000136</v>
      </c>
      <c r="AF49" s="11">
        <f>SUM(AF$28:AF$29)*'PEV Sales by Manufacturer'!$P21</f>
        <v>32441.042435511725</v>
      </c>
      <c r="AG49" s="11"/>
      <c r="AH49" s="11"/>
    </row>
    <row r="50" spans="1:34" x14ac:dyDescent="0.35">
      <c r="A50" s="17" t="s">
        <v>34</v>
      </c>
      <c r="B50" s="11">
        <f>'PEV Sales by Manufacturer'!K22</f>
        <v>2514</v>
      </c>
      <c r="C50" s="11">
        <f>'PEV Sales by Manufacturer'!L22</f>
        <v>2618</v>
      </c>
      <c r="D50" s="11">
        <f>SUM(D$28:D$29)*'PEV Sales by Manufacturer'!$P22</f>
        <v>4640.4428736942127</v>
      </c>
      <c r="E50" s="11">
        <f>SUM(E$28:E$29)*'PEV Sales by Manufacturer'!$P22</f>
        <v>6682.0147523542837</v>
      </c>
      <c r="F50" s="11">
        <f>SUM(F$28:F$29)*'PEV Sales by Manufacturer'!$P22</f>
        <v>9247.6362390809536</v>
      </c>
      <c r="G50" s="11">
        <f>SUM(G$28:G$29)*'PEV Sales by Manufacturer'!$P22</f>
        <v>12037.264200680003</v>
      </c>
      <c r="H50" s="11">
        <f>SUM(H$28:H$29)*'PEV Sales by Manufacturer'!$P22</f>
        <v>14432.150330057488</v>
      </c>
      <c r="I50" s="11">
        <f>SUM(I$28:I$29)*'PEV Sales by Manufacturer'!$P22</f>
        <v>16948.707510031159</v>
      </c>
      <c r="J50" s="11">
        <f>SUM(J$28:J$29)*'PEV Sales by Manufacturer'!$P22</f>
        <v>19193.879938629194</v>
      </c>
      <c r="K50" s="11">
        <f>SUM(K$28:K$29)*'PEV Sales by Manufacturer'!$P22</f>
        <v>21327.964462389864</v>
      </c>
      <c r="L50" s="11">
        <f>SUM(L$28:L$29)*'PEV Sales by Manufacturer'!$P22</f>
        <v>23627.337804604704</v>
      </c>
      <c r="M50" s="11">
        <f>SUM(M$28:M$29)*'PEV Sales by Manufacturer'!$P22</f>
        <v>25571.905089925276</v>
      </c>
      <c r="N50" s="11">
        <f>SUM(N$28:N$29)*'PEV Sales by Manufacturer'!$P22</f>
        <v>27256.422871358081</v>
      </c>
      <c r="O50" s="11">
        <f>SUM(O$28:O$29)*'PEV Sales by Manufacturer'!$P22</f>
        <v>28908.273816702076</v>
      </c>
      <c r="P50" s="11">
        <f>SUM(P$28:P$29)*'PEV Sales by Manufacturer'!$P22</f>
        <v>30355.751448243638</v>
      </c>
      <c r="Q50" s="11">
        <f>SUM(Q$28:Q$29)*'PEV Sales by Manufacturer'!$P22</f>
        <v>31744.800693262787</v>
      </c>
      <c r="R50" s="11">
        <f>SUM(R$28:R$29)*'PEV Sales by Manufacturer'!$P22</f>
        <v>33137.531930812627</v>
      </c>
      <c r="S50" s="11">
        <f>SUM(S$28:S$29)*'PEV Sales by Manufacturer'!$P22</f>
        <v>34484.013044452789</v>
      </c>
      <c r="T50" s="11">
        <f>SUM(T$28:T$29)*'PEV Sales by Manufacturer'!$P22</f>
        <v>35860.958410546686</v>
      </c>
      <c r="U50" s="11">
        <f>SUM(U$28:U$29)*'PEV Sales by Manufacturer'!$P22</f>
        <v>37105.120629618992</v>
      </c>
      <c r="V50" s="11">
        <f>SUM(V$28:V$29)*'PEV Sales by Manufacturer'!$P22</f>
        <v>38384.115076571441</v>
      </c>
      <c r="W50" s="11">
        <f>SUM(W$28:W$29)*'PEV Sales by Manufacturer'!$P22</f>
        <v>39674.209222668054</v>
      </c>
      <c r="X50" s="11">
        <f>SUM(X$28:X$29)*'PEV Sales by Manufacturer'!$P22</f>
        <v>40877.716624100671</v>
      </c>
      <c r="Y50" s="11">
        <f>SUM(Y$28:Y$29)*'PEV Sales by Manufacturer'!$P22</f>
        <v>42171.509292436298</v>
      </c>
      <c r="Z50" s="11">
        <f>SUM(Z$28:Z$29)*'PEV Sales by Manufacturer'!$P22</f>
        <v>43462.611750741089</v>
      </c>
      <c r="AA50" s="11">
        <f>SUM(AA$28:AA$29)*'PEV Sales by Manufacturer'!$P22</f>
        <v>44669.842468975228</v>
      </c>
      <c r="AB50" s="11">
        <f>SUM(AB$28:AB$29)*'PEV Sales by Manufacturer'!$P22</f>
        <v>45940.014184106098</v>
      </c>
      <c r="AC50" s="11">
        <f>SUM(AC$28:AC$29)*'PEV Sales by Manufacturer'!$P22</f>
        <v>47261.452789625051</v>
      </c>
      <c r="AD50" s="11">
        <f>SUM(AD$28:AD$29)*'PEV Sales by Manufacturer'!$P22</f>
        <v>48465.956105984602</v>
      </c>
      <c r="AE50" s="11">
        <f>SUM(AE$28:AE$29)*'PEV Sales by Manufacturer'!$P22</f>
        <v>49714.023468650063</v>
      </c>
      <c r="AF50" s="11">
        <f>SUM(AF$28:AF$29)*'PEV Sales by Manufacturer'!$P22</f>
        <v>51009.398856558371</v>
      </c>
      <c r="AG50" s="11"/>
      <c r="AH50" s="11"/>
    </row>
    <row r="51" spans="1:34" x14ac:dyDescent="0.35">
      <c r="A51" s="17" t="s">
        <v>77</v>
      </c>
      <c r="B51" s="11">
        <f>'PEV Sales by Manufacturer'!K23</f>
        <v>0</v>
      </c>
      <c r="C51" s="11">
        <f>'PEV Sales by Manufacturer'!L23</f>
        <v>376</v>
      </c>
      <c r="D51" s="11">
        <f>SUM(D$28:D$29)*'PEV Sales by Manufacturer'!$P23</f>
        <v>666.46543946104816</v>
      </c>
      <c r="E51" s="11">
        <f>SUM(E$28:E$29)*'PEV Sales by Manufacturer'!$P23</f>
        <v>959.67820736639067</v>
      </c>
      <c r="F51" s="11">
        <f>SUM(F$28:F$29)*'PEV Sales by Manufacturer'!$P23</f>
        <v>1328.1555484699918</v>
      </c>
      <c r="G51" s="11">
        <f>SUM(G$28:G$29)*'PEV Sales by Manufacturer'!$P23</f>
        <v>1728.8049424964406</v>
      </c>
      <c r="H51" s="11">
        <f>SUM(H$28:H$29)*'PEV Sales by Manufacturer'!$P23</f>
        <v>2072.7610863642535</v>
      </c>
      <c r="I51" s="11">
        <f>SUM(I$28:I$29)*'PEV Sales by Manufacturer'!$P23</f>
        <v>2434.1917585071487</v>
      </c>
      <c r="J51" s="11">
        <f>SUM(J$28:J$29)*'PEV Sales by Manufacturer'!$P23</f>
        <v>2756.6458582599607</v>
      </c>
      <c r="K51" s="11">
        <f>SUM(K$28:K$29)*'PEV Sales by Manufacturer'!$P23</f>
        <v>3063.1453926121421</v>
      </c>
      <c r="L51" s="11">
        <f>SUM(L$28:L$29)*'PEV Sales by Manufacturer'!$P23</f>
        <v>3393.3838863756182</v>
      </c>
      <c r="M51" s="11">
        <f>SUM(M$28:M$29)*'PEV Sales by Manufacturer'!$P23</f>
        <v>3672.6647493551964</v>
      </c>
      <c r="N51" s="11">
        <f>SUM(N$28:N$29)*'PEV Sales by Manufacturer'!$P23</f>
        <v>3914.597020485347</v>
      </c>
      <c r="O51" s="11">
        <f>SUM(O$28:O$29)*'PEV Sales by Manufacturer'!$P23</f>
        <v>4151.8376451795193</v>
      </c>
      <c r="P51" s="11">
        <f>SUM(P$28:P$29)*'PEV Sales by Manufacturer'!$P23</f>
        <v>4359.7259528417144</v>
      </c>
      <c r="Q51" s="11">
        <f>SUM(Q$28:Q$29)*'PEV Sales by Manufacturer'!$P23</f>
        <v>4559.2227122485892</v>
      </c>
      <c r="R51" s="11">
        <f>SUM(R$28:R$29)*'PEV Sales by Manufacturer'!$P23</f>
        <v>4759.2482834169396</v>
      </c>
      <c r="S51" s="11">
        <f>SUM(S$28:S$29)*'PEV Sales by Manufacturer'!$P23</f>
        <v>4952.6313616173602</v>
      </c>
      <c r="T51" s="11">
        <f>SUM(T$28:T$29)*'PEV Sales by Manufacturer'!$P23</f>
        <v>5150.3897488027324</v>
      </c>
      <c r="U51" s="11">
        <f>SUM(U$28:U$29)*'PEV Sales by Manufacturer'!$P23</f>
        <v>5329.0776763700305</v>
      </c>
      <c r="V51" s="11">
        <f>SUM(V$28:V$29)*'PEV Sales by Manufacturer'!$P23</f>
        <v>5512.7682462913917</v>
      </c>
      <c r="W51" s="11">
        <f>SUM(W$28:W$29)*'PEV Sales by Manufacturer'!$P23</f>
        <v>5698.0529670447622</v>
      </c>
      <c r="X51" s="11">
        <f>SUM(X$28:X$29)*'PEV Sales by Manufacturer'!$P23</f>
        <v>5870.9020056004019</v>
      </c>
      <c r="Y51" s="11">
        <f>SUM(Y$28:Y$29)*'PEV Sales by Manufacturer'!$P23</f>
        <v>6056.7179121298886</v>
      </c>
      <c r="Z51" s="11">
        <f>SUM(Z$28:Z$29)*'PEV Sales by Manufacturer'!$P23</f>
        <v>6242.1474477764132</v>
      </c>
      <c r="AA51" s="11">
        <f>SUM(AA$28:AA$29)*'PEV Sales by Manufacturer'!$P23</f>
        <v>6415.531233130132</v>
      </c>
      <c r="AB51" s="11">
        <f>SUM(AB$28:AB$29)*'PEV Sales by Manufacturer'!$P23</f>
        <v>6597.9546727363995</v>
      </c>
      <c r="AC51" s="11">
        <f>SUM(AC$28:AC$29)*'PEV Sales by Manufacturer'!$P23</f>
        <v>6787.7411187544003</v>
      </c>
      <c r="AD51" s="11">
        <f>SUM(AD$28:AD$29)*'PEV Sales by Manufacturer'!$P23</f>
        <v>6960.7331916922112</v>
      </c>
      <c r="AE51" s="11">
        <f>SUM(AE$28:AE$29)*'PEV Sales by Manufacturer'!$P23</f>
        <v>7139.9819802186494</v>
      </c>
      <c r="AF51" s="11">
        <f>SUM(AF$28:AF$29)*'PEV Sales by Manufacturer'!$P23</f>
        <v>7326.0251986500953</v>
      </c>
      <c r="AG51" s="11"/>
      <c r="AH51" s="11"/>
    </row>
    <row r="52" spans="1:34" x14ac:dyDescent="0.35">
      <c r="A52" s="17" t="s">
        <v>78</v>
      </c>
      <c r="B52" s="11">
        <f>'PEV Sales by Manufacturer'!K24</f>
        <v>0</v>
      </c>
      <c r="C52" s="11">
        <f>'PEV Sales by Manufacturer'!L24</f>
        <v>65</v>
      </c>
      <c r="D52" s="11">
        <f>SUM(D$28:D$29)*'PEV Sales by Manufacturer'!$P24</f>
        <v>115.21344033236205</v>
      </c>
      <c r="E52" s="11">
        <f>SUM(E$28:E$29)*'PEV Sales by Manufacturer'!$P24</f>
        <v>165.9018177628069</v>
      </c>
      <c r="F52" s="11">
        <f>SUM(F$28:F$29)*'PEV Sales by Manufacturer'!$P24</f>
        <v>229.60135811316346</v>
      </c>
      <c r="G52" s="11">
        <f>SUM(G$28:G$29)*'PEV Sales by Manufacturer'!$P24</f>
        <v>298.86255654858678</v>
      </c>
      <c r="H52" s="11">
        <f>SUM(H$28:H$29)*'PEV Sales by Manufacturer'!$P24</f>
        <v>358.32306014275656</v>
      </c>
      <c r="I52" s="11">
        <f>SUM(I$28:I$29)*'PEV Sales by Manufacturer'!$P24</f>
        <v>420.804426337672</v>
      </c>
      <c r="J52" s="11">
        <f>SUM(J$28:J$29)*'PEV Sales by Manufacturer'!$P24</f>
        <v>476.54782124174858</v>
      </c>
      <c r="K52" s="11">
        <f>SUM(K$28:K$29)*'PEV Sales by Manufacturer'!$P24</f>
        <v>529.5331130845459</v>
      </c>
      <c r="L52" s="11">
        <f>SUM(L$28:L$29)*'PEV Sales by Manufacturer'!$P24</f>
        <v>586.62221440004043</v>
      </c>
      <c r="M52" s="11">
        <f>SUM(M$28:M$29)*'PEV Sales by Manufacturer'!$P24</f>
        <v>634.90215081938231</v>
      </c>
      <c r="N52" s="11">
        <f>SUM(N$28:N$29)*'PEV Sales by Manufacturer'!$P24</f>
        <v>676.72554875411583</v>
      </c>
      <c r="O52" s="11">
        <f>SUM(O$28:O$29)*'PEV Sales by Manufacturer'!$P24</f>
        <v>717.73789078901257</v>
      </c>
      <c r="P52" s="11">
        <f>SUM(P$28:P$29)*'PEV Sales by Manufacturer'!$P24</f>
        <v>753.6760290816793</v>
      </c>
      <c r="Q52" s="11">
        <f>SUM(Q$28:Q$29)*'PEV Sales by Manufacturer'!$P24</f>
        <v>788.16350078765515</v>
      </c>
      <c r="R52" s="11">
        <f>SUM(R$28:R$29)*'PEV Sales by Manufacturer'!$P24</f>
        <v>822.74238942048157</v>
      </c>
      <c r="S52" s="11">
        <f>SUM(S$28:S$29)*'PEV Sales by Manufacturer'!$P24</f>
        <v>856.17297474768202</v>
      </c>
      <c r="T52" s="11">
        <f>SUM(T$28:T$29)*'PEV Sales by Manufacturer'!$P24</f>
        <v>890.35992997919584</v>
      </c>
      <c r="U52" s="11">
        <f>SUM(U$28:U$29)*'PEV Sales by Manufacturer'!$P24</f>
        <v>921.25013022354256</v>
      </c>
      <c r="V52" s="11">
        <f>SUM(V$28:V$29)*'PEV Sales by Manufacturer'!$P24</f>
        <v>953.00514895994797</v>
      </c>
      <c r="W52" s="11">
        <f>SUM(W$28:W$29)*'PEV Sales by Manufacturer'!$P24</f>
        <v>985.03575228167426</v>
      </c>
      <c r="X52" s="11">
        <f>SUM(X$28:X$29)*'PEV Sales by Manufacturer'!$P24</f>
        <v>1014.9165701170907</v>
      </c>
      <c r="Y52" s="11">
        <f>SUM(Y$28:Y$29)*'PEV Sales by Manufacturer'!$P24</f>
        <v>1047.0390007671351</v>
      </c>
      <c r="Z52" s="11">
        <f>SUM(Z$28:Z$29)*'PEV Sales by Manufacturer'!$P24</f>
        <v>1079.0946385783693</v>
      </c>
      <c r="AA52" s="11">
        <f>SUM(AA$28:AA$29)*'PEV Sales by Manufacturer'!$P24</f>
        <v>1109.0678993443048</v>
      </c>
      <c r="AB52" s="11">
        <f>SUM(AB$28:AB$29)*'PEV Sales by Manufacturer'!$P24</f>
        <v>1140.6038662975159</v>
      </c>
      <c r="AC52" s="11">
        <f>SUM(AC$28:AC$29)*'PEV Sales by Manufacturer'!$P24</f>
        <v>1173.4126934016915</v>
      </c>
      <c r="AD52" s="11">
        <f>SUM(AD$28:AD$29)*'PEV Sales by Manufacturer'!$P24</f>
        <v>1203.3182379255152</v>
      </c>
      <c r="AE52" s="11">
        <f>SUM(AE$28:AE$29)*'PEV Sales by Manufacturer'!$P24</f>
        <v>1234.3053955165219</v>
      </c>
      <c r="AF52" s="11">
        <f>SUM(AF$28:AF$29)*'PEV Sales by Manufacturer'!$P24</f>
        <v>1266.4671221070641</v>
      </c>
      <c r="AG52" s="11"/>
      <c r="AH52" s="11"/>
    </row>
    <row r="53" spans="1:34" x14ac:dyDescent="0.35">
      <c r="A53" s="17" t="s">
        <v>76</v>
      </c>
      <c r="B53" s="11">
        <f>'PEV Sales by Manufacturer'!K25</f>
        <v>0</v>
      </c>
      <c r="C53" s="11">
        <f>'PEV Sales by Manufacturer'!L25</f>
        <v>116</v>
      </c>
      <c r="D53" s="11">
        <f>SUM(D$28:D$29)*'PEV Sales by Manufacturer'!$P25</f>
        <v>205.61167813159997</v>
      </c>
      <c r="E53" s="11">
        <f>SUM(E$28:E$29)*'PEV Sales by Manufacturer'!$P25</f>
        <v>296.07093631516307</v>
      </c>
      <c r="F53" s="11">
        <f>SUM(F$28:F$29)*'PEV Sales by Manufacturer'!$P25</f>
        <v>409.75011601733792</v>
      </c>
      <c r="G53" s="11">
        <f>SUM(G$28:G$29)*'PEV Sales by Manufacturer'!$P25</f>
        <v>533.35471630209338</v>
      </c>
      <c r="H53" s="11">
        <f>SUM(H$28:H$29)*'PEV Sales by Manufacturer'!$P25</f>
        <v>639.46884579322716</v>
      </c>
      <c r="I53" s="11">
        <f>SUM(I$28:I$29)*'PEV Sales by Manufacturer'!$P25</f>
        <v>750.97405315646085</v>
      </c>
      <c r="J53" s="11">
        <f>SUM(J$28:J$29)*'PEV Sales by Manufacturer'!$P25</f>
        <v>850.45457329296664</v>
      </c>
      <c r="K53" s="11">
        <f>SUM(K$28:K$29)*'PEV Sales by Manufacturer'!$P25</f>
        <v>945.01294027395875</v>
      </c>
      <c r="L53" s="11">
        <f>SUM(L$28:L$29)*'PEV Sales by Manufacturer'!$P25</f>
        <v>1046.8950287754567</v>
      </c>
      <c r="M53" s="11">
        <f>SUM(M$28:M$29)*'PEV Sales by Manufacturer'!$P25</f>
        <v>1133.0561460776669</v>
      </c>
      <c r="N53" s="11">
        <f>SUM(N$28:N$29)*'PEV Sales by Manufacturer'!$P25</f>
        <v>1207.6948254688837</v>
      </c>
      <c r="O53" s="11">
        <f>SUM(O$28:O$29)*'PEV Sales by Manufacturer'!$P25</f>
        <v>1280.8860820234686</v>
      </c>
      <c r="P53" s="11">
        <f>SUM(P$28:P$29)*'PEV Sales by Manufacturer'!$P25</f>
        <v>1345.0218365149969</v>
      </c>
      <c r="Q53" s="11">
        <f>SUM(Q$28:Q$29)*'PEV Sales by Manufacturer'!$P25</f>
        <v>1406.5687090979691</v>
      </c>
      <c r="R53" s="11">
        <f>SUM(R$28:R$29)*'PEV Sales by Manufacturer'!$P25</f>
        <v>1468.2787257350133</v>
      </c>
      <c r="S53" s="11">
        <f>SUM(S$28:S$29)*'PEV Sales by Manufacturer'!$P25</f>
        <v>1527.9394626266326</v>
      </c>
      <c r="T53" s="11">
        <f>SUM(T$28:T$29)*'PEV Sales by Manufacturer'!$P25</f>
        <v>1588.9500288859495</v>
      </c>
      <c r="U53" s="11">
        <f>SUM(U$28:U$29)*'PEV Sales by Manufacturer'!$P25</f>
        <v>1644.0771554758605</v>
      </c>
      <c r="V53" s="11">
        <f>SUM(V$28:V$29)*'PEV Sales by Manufacturer'!$P25</f>
        <v>1700.7476504515996</v>
      </c>
      <c r="W53" s="11">
        <f>SUM(W$28:W$29)*'PEV Sales by Manufacturer'!$P25</f>
        <v>1757.9099579180649</v>
      </c>
      <c r="X53" s="11">
        <f>SUM(X$28:X$29)*'PEV Sales by Manufacturer'!$P25</f>
        <v>1811.2357251320389</v>
      </c>
      <c r="Y53" s="11">
        <f>SUM(Y$28:Y$29)*'PEV Sales by Manufacturer'!$P25</f>
        <v>1868.5619090613488</v>
      </c>
      <c r="Z53" s="11">
        <f>SUM(Z$28:Z$29)*'PEV Sales by Manufacturer'!$P25</f>
        <v>1925.7688934629361</v>
      </c>
      <c r="AA53" s="11">
        <f>SUM(AA$28:AA$29)*'PEV Sales by Manufacturer'!$P25</f>
        <v>1979.259635752913</v>
      </c>
      <c r="AB53" s="11">
        <f>SUM(AB$28:AB$29)*'PEV Sales by Manufacturer'!$P25</f>
        <v>2035.539207546336</v>
      </c>
      <c r="AC53" s="11">
        <f>SUM(AC$28:AC$29)*'PEV Sales by Manufacturer'!$P25</f>
        <v>2094.0903451476343</v>
      </c>
      <c r="AD53" s="11">
        <f>SUM(AD$28:AD$29)*'PEV Sales by Manufacturer'!$P25</f>
        <v>2147.4602399901505</v>
      </c>
      <c r="AE53" s="11">
        <f>SUM(AE$28:AE$29)*'PEV Sales by Manufacturer'!$P25</f>
        <v>2202.7603981525622</v>
      </c>
      <c r="AF53" s="11">
        <f>SUM(AF$28:AF$29)*'PEV Sales by Manufacturer'!$P25</f>
        <v>2260.1567102218378</v>
      </c>
      <c r="AG53" s="11"/>
      <c r="AH53" s="11"/>
    </row>
    <row r="55" spans="1:34" x14ac:dyDescent="0.35">
      <c r="A55" s="1" t="s">
        <v>94</v>
      </c>
      <c r="C55" s="17">
        <v>2020</v>
      </c>
      <c r="D55" s="17">
        <v>2021</v>
      </c>
      <c r="E55" s="17">
        <v>2022</v>
      </c>
      <c r="F55" s="17">
        <v>2023</v>
      </c>
      <c r="G55" s="17">
        <v>2024</v>
      </c>
      <c r="H55" s="17">
        <v>2025</v>
      </c>
      <c r="I55" s="17">
        <v>2026</v>
      </c>
      <c r="J55" s="17">
        <v>2027</v>
      </c>
      <c r="K55" s="17">
        <v>2028</v>
      </c>
      <c r="L55" s="17">
        <v>2029</v>
      </c>
      <c r="M55" s="17">
        <v>2030</v>
      </c>
      <c r="N55" s="17">
        <v>2031</v>
      </c>
      <c r="O55" s="17">
        <v>2032</v>
      </c>
      <c r="P55" s="17">
        <v>2033</v>
      </c>
      <c r="Q55" s="17">
        <v>2034</v>
      </c>
      <c r="R55" s="17">
        <v>2035</v>
      </c>
      <c r="S55" s="17">
        <v>2036</v>
      </c>
      <c r="T55" s="17">
        <v>2037</v>
      </c>
      <c r="U55" s="17">
        <v>2038</v>
      </c>
      <c r="V55" s="17">
        <v>2039</v>
      </c>
      <c r="W55" s="17">
        <v>2040</v>
      </c>
      <c r="X55" s="17">
        <v>2041</v>
      </c>
      <c r="Y55" s="17">
        <v>2042</v>
      </c>
      <c r="Z55" s="17">
        <v>2043</v>
      </c>
      <c r="AA55" s="17">
        <v>2044</v>
      </c>
      <c r="AB55" s="17">
        <v>2045</v>
      </c>
      <c r="AC55" s="17">
        <v>2046</v>
      </c>
      <c r="AD55" s="17">
        <v>2047</v>
      </c>
      <c r="AE55" s="17">
        <v>2048</v>
      </c>
      <c r="AF55" s="17">
        <v>2049</v>
      </c>
      <c r="AG55" s="17">
        <v>2050</v>
      </c>
    </row>
    <row r="56" spans="1:34" x14ac:dyDescent="0.35">
      <c r="A56" s="17" t="s">
        <v>2</v>
      </c>
      <c r="C56" s="17">
        <f>IF(B3&lt;200000,7500,IF(B3&lt;400000,7500/2,IF(B3&lt;600000,7500/4,0)))</f>
        <v>0</v>
      </c>
      <c r="D56" s="17">
        <f>IF(C3&lt;200000,7500,IF(C3&lt;400000,7500/2,IF(C3&lt;600000,7500/4,0)))</f>
        <v>0</v>
      </c>
      <c r="E56" s="17">
        <f>IF(D3&lt;200000,7500,IF(D3&lt;400000,7500/2,IF(D3&lt;600000,7500/4,0)))</f>
        <v>0</v>
      </c>
      <c r="F56" s="17">
        <f>IF(E3&lt;200000,7500,IF(E3&lt;400000,7500/2,IF(E3&lt;600000,7500/4,0)))</f>
        <v>0</v>
      </c>
      <c r="G56" s="17">
        <f>IF(F3&lt;200000,7500,IF(F3&lt;400000,7500/2,IF(F3&lt;600000,7500/4,0)))</f>
        <v>0</v>
      </c>
      <c r="H56" s="17">
        <f>IF(G3&lt;200000,7500,IF(G3&lt;400000,7500/2,IF(G3&lt;600000,7500/4,0)))</f>
        <v>0</v>
      </c>
      <c r="I56" s="17">
        <f>IF(H3&lt;200000,7500,IF(H3&lt;400000,7500/2,IF(H3&lt;600000,7500/4,0)))</f>
        <v>0</v>
      </c>
      <c r="J56" s="17">
        <f>IF(I3&lt;200000,7500,IF(I3&lt;400000,7500/2,IF(I3&lt;600000,7500/4,0)))</f>
        <v>0</v>
      </c>
      <c r="K56" s="17">
        <f>IF(J3&lt;200000,7500,IF(J3&lt;400000,7500/2,IF(J3&lt;600000,7500/4,0)))</f>
        <v>0</v>
      </c>
      <c r="L56" s="17">
        <f>IF(K3&lt;200000,7500,IF(K3&lt;400000,7500/2,IF(K3&lt;600000,7500/4,0)))</f>
        <v>0</v>
      </c>
      <c r="M56" s="17">
        <f>IF(L3&lt;200000,7500,IF(L3&lt;400000,7500/2,IF(L3&lt;600000,7500/4,0)))</f>
        <v>0</v>
      </c>
      <c r="N56" s="17">
        <f>IF(M3&lt;200000,7500,IF(M3&lt;400000,7500/2,IF(M3&lt;600000,7500/4,0)))</f>
        <v>0</v>
      </c>
      <c r="O56" s="17">
        <f>IF(N3&lt;200000,7500,IF(N3&lt;400000,7500/2,IF(N3&lt;600000,7500/4,0)))</f>
        <v>0</v>
      </c>
      <c r="P56" s="17">
        <f>IF(O3&lt;200000,7500,IF(O3&lt;400000,7500/2,IF(O3&lt;600000,7500/4,0)))</f>
        <v>0</v>
      </c>
      <c r="Q56" s="17">
        <f>IF(P3&lt;200000,7500,IF(P3&lt;400000,7500/2,IF(P3&lt;600000,7500/4,0)))</f>
        <v>0</v>
      </c>
      <c r="R56" s="17">
        <f>IF(Q3&lt;200000,7500,IF(Q3&lt;400000,7500/2,IF(Q3&lt;600000,7500/4,0)))</f>
        <v>0</v>
      </c>
      <c r="S56" s="17">
        <f>IF(R3&lt;200000,7500,IF(R3&lt;400000,7500/2,IF(R3&lt;600000,7500/4,0)))</f>
        <v>0</v>
      </c>
      <c r="T56" s="17">
        <f>IF(S3&lt;200000,7500,IF(S3&lt;400000,7500/2,IF(S3&lt;600000,7500/4,0)))</f>
        <v>0</v>
      </c>
      <c r="U56" s="17">
        <f>IF(T3&lt;200000,7500,IF(T3&lt;400000,7500/2,IF(T3&lt;600000,7500/4,0)))</f>
        <v>0</v>
      </c>
      <c r="V56" s="17">
        <f>IF(U3&lt;200000,7500,IF(U3&lt;400000,7500/2,IF(U3&lt;600000,7500/4,0)))</f>
        <v>0</v>
      </c>
      <c r="W56" s="17">
        <f>IF(V3&lt;200000,7500,IF(V3&lt;400000,7500/2,IF(V3&lt;600000,7500/4,0)))</f>
        <v>0</v>
      </c>
      <c r="X56" s="17">
        <f>IF(W3&lt;200000,7500,IF(W3&lt;400000,7500/2,IF(W3&lt;600000,7500/4,0)))</f>
        <v>0</v>
      </c>
      <c r="Y56" s="17">
        <f>IF(X3&lt;200000,7500,IF(X3&lt;400000,7500/2,IF(X3&lt;600000,7500/4,0)))</f>
        <v>0</v>
      </c>
      <c r="Z56" s="17">
        <f>IF(Y3&lt;200000,7500,IF(Y3&lt;400000,7500/2,IF(Y3&lt;600000,7500/4,0)))</f>
        <v>0</v>
      </c>
      <c r="AA56" s="17">
        <f>IF(Z3&lt;200000,7500,IF(Z3&lt;400000,7500/2,IF(Z3&lt;600000,7500/4,0)))</f>
        <v>0</v>
      </c>
      <c r="AB56" s="17">
        <f>IF(AA3&lt;200000,7500,IF(AA3&lt;400000,7500/2,IF(AA3&lt;600000,7500/4,0)))</f>
        <v>0</v>
      </c>
      <c r="AC56" s="17">
        <f>IF(AB3&lt;200000,7500,IF(AB3&lt;400000,7500/2,IF(AB3&lt;600000,7500/4,0)))</f>
        <v>0</v>
      </c>
      <c r="AD56" s="17">
        <f>IF(AC3&lt;200000,7500,IF(AC3&lt;400000,7500/2,IF(AC3&lt;600000,7500/4,0)))</f>
        <v>0</v>
      </c>
      <c r="AE56" s="17">
        <f>IF(AD3&lt;200000,7500,IF(AD3&lt;400000,7500/2,IF(AD3&lt;600000,7500/4,0)))</f>
        <v>0</v>
      </c>
      <c r="AF56" s="17">
        <f>IF(AE3&lt;200000,7500,IF(AE3&lt;400000,7500/2,IF(AE3&lt;600000,7500/4,0)))</f>
        <v>0</v>
      </c>
      <c r="AG56" s="17">
        <f>IF(AF3&lt;200000,7500,IF(AF3&lt;400000,7500/2,IF(AF3&lt;600000,7500/4,0)))</f>
        <v>0</v>
      </c>
    </row>
    <row r="57" spans="1:34" x14ac:dyDescent="0.35">
      <c r="A57" s="17" t="s">
        <v>86</v>
      </c>
      <c r="C57" s="17">
        <f>IF(B4&lt;200000,7500,IF(B4&lt;400000,7500/2,IF(B4&lt;600000,7500/4,0)))</f>
        <v>3750</v>
      </c>
      <c r="D57" s="17">
        <f>IF(C4&lt;200000,7500,IF(C4&lt;400000,7500/2,IF(C4&lt;600000,7500/4,0)))</f>
        <v>3750</v>
      </c>
      <c r="E57" s="17">
        <f>IF(D4&lt;200000,7500,IF(D4&lt;400000,7500/2,IF(D4&lt;600000,7500/4,0)))</f>
        <v>3750</v>
      </c>
      <c r="F57" s="17">
        <f>IF(E4&lt;200000,7500,IF(E4&lt;400000,7500/2,IF(E4&lt;600000,7500/4,0)))</f>
        <v>3750</v>
      </c>
      <c r="G57" s="17">
        <f>IF(F4&lt;200000,7500,IF(F4&lt;400000,7500/2,IF(F4&lt;600000,7500/4,0)))</f>
        <v>1875</v>
      </c>
      <c r="H57" s="17">
        <f>IF(G4&lt;200000,7500,IF(G4&lt;400000,7500/2,IF(G4&lt;600000,7500/4,0)))</f>
        <v>1875</v>
      </c>
      <c r="I57" s="17">
        <f>IF(H4&lt;200000,7500,IF(H4&lt;400000,7500/2,IF(H4&lt;600000,7500/4,0)))</f>
        <v>0</v>
      </c>
      <c r="J57" s="17">
        <f>IF(I4&lt;200000,7500,IF(I4&lt;400000,7500/2,IF(I4&lt;600000,7500/4,0)))</f>
        <v>0</v>
      </c>
      <c r="K57" s="17">
        <f>IF(J4&lt;200000,7500,IF(J4&lt;400000,7500/2,IF(J4&lt;600000,7500/4,0)))</f>
        <v>0</v>
      </c>
      <c r="L57" s="17">
        <f>IF(K4&lt;200000,7500,IF(K4&lt;400000,7500/2,IF(K4&lt;600000,7500/4,0)))</f>
        <v>0</v>
      </c>
      <c r="M57" s="17">
        <f>IF(L4&lt;200000,7500,IF(L4&lt;400000,7500/2,IF(L4&lt;600000,7500/4,0)))</f>
        <v>0</v>
      </c>
      <c r="N57" s="17">
        <f>IF(M4&lt;200000,7500,IF(M4&lt;400000,7500/2,IF(M4&lt;600000,7500/4,0)))</f>
        <v>0</v>
      </c>
      <c r="O57" s="17">
        <f>IF(N4&lt;200000,7500,IF(N4&lt;400000,7500/2,IF(N4&lt;600000,7500/4,0)))</f>
        <v>0</v>
      </c>
      <c r="P57" s="17">
        <f>IF(O4&lt;200000,7500,IF(O4&lt;400000,7500/2,IF(O4&lt;600000,7500/4,0)))</f>
        <v>0</v>
      </c>
      <c r="Q57" s="17">
        <f>IF(P4&lt;200000,7500,IF(P4&lt;400000,7500/2,IF(P4&lt;600000,7500/4,0)))</f>
        <v>0</v>
      </c>
      <c r="R57" s="17">
        <f>IF(Q4&lt;200000,7500,IF(Q4&lt;400000,7500/2,IF(Q4&lt;600000,7500/4,0)))</f>
        <v>0</v>
      </c>
      <c r="S57" s="17">
        <f>IF(R4&lt;200000,7500,IF(R4&lt;400000,7500/2,IF(R4&lt;600000,7500/4,0)))</f>
        <v>0</v>
      </c>
      <c r="T57" s="17">
        <f>IF(S4&lt;200000,7500,IF(S4&lt;400000,7500/2,IF(S4&lt;600000,7500/4,0)))</f>
        <v>0</v>
      </c>
      <c r="U57" s="17">
        <f>IF(T4&lt;200000,7500,IF(T4&lt;400000,7500/2,IF(T4&lt;600000,7500/4,0)))</f>
        <v>0</v>
      </c>
      <c r="V57" s="17">
        <f>IF(U4&lt;200000,7500,IF(U4&lt;400000,7500/2,IF(U4&lt;600000,7500/4,0)))</f>
        <v>0</v>
      </c>
      <c r="W57" s="17">
        <f>IF(V4&lt;200000,7500,IF(V4&lt;400000,7500/2,IF(V4&lt;600000,7500/4,0)))</f>
        <v>0</v>
      </c>
      <c r="X57" s="17">
        <f>IF(W4&lt;200000,7500,IF(W4&lt;400000,7500/2,IF(W4&lt;600000,7500/4,0)))</f>
        <v>0</v>
      </c>
      <c r="Y57" s="17">
        <f>IF(X4&lt;200000,7500,IF(X4&lt;400000,7500/2,IF(X4&lt;600000,7500/4,0)))</f>
        <v>0</v>
      </c>
      <c r="Z57" s="17">
        <f>IF(Y4&lt;200000,7500,IF(Y4&lt;400000,7500/2,IF(Y4&lt;600000,7500/4,0)))</f>
        <v>0</v>
      </c>
      <c r="AA57" s="17">
        <f>IF(Z4&lt;200000,7500,IF(Z4&lt;400000,7500/2,IF(Z4&lt;600000,7500/4,0)))</f>
        <v>0</v>
      </c>
      <c r="AB57" s="17">
        <f>IF(AA4&lt;200000,7500,IF(AA4&lt;400000,7500/2,IF(AA4&lt;600000,7500/4,0)))</f>
        <v>0</v>
      </c>
      <c r="AC57" s="17">
        <f>IF(AB4&lt;200000,7500,IF(AB4&lt;400000,7500/2,IF(AB4&lt;600000,7500/4,0)))</f>
        <v>0</v>
      </c>
      <c r="AD57" s="17">
        <f>IF(AC4&lt;200000,7500,IF(AC4&lt;400000,7500/2,IF(AC4&lt;600000,7500/4,0)))</f>
        <v>0</v>
      </c>
      <c r="AE57" s="17">
        <f>IF(AD4&lt;200000,7500,IF(AD4&lt;400000,7500/2,IF(AD4&lt;600000,7500/4,0)))</f>
        <v>0</v>
      </c>
      <c r="AF57" s="17">
        <f>IF(AE4&lt;200000,7500,IF(AE4&lt;400000,7500/2,IF(AE4&lt;600000,7500/4,0)))</f>
        <v>0</v>
      </c>
      <c r="AG57" s="17">
        <f>IF(AF4&lt;200000,7500,IF(AF4&lt;400000,7500/2,IF(AF4&lt;600000,7500/4,0)))</f>
        <v>0</v>
      </c>
    </row>
    <row r="58" spans="1:34" x14ac:dyDescent="0.35">
      <c r="A58" s="17" t="s">
        <v>13</v>
      </c>
      <c r="C58" s="17">
        <f>IF(B5&lt;200000,7500,IF(B5&lt;400000,7500/2,IF(B5&lt;600000,7500/4,0)))</f>
        <v>7500</v>
      </c>
      <c r="D58" s="17">
        <f>IF(C5&lt;200000,7500,IF(C5&lt;400000,7500/2,IF(C5&lt;600000,7500/4,0)))</f>
        <v>7500</v>
      </c>
      <c r="E58" s="17">
        <f>IF(D5&lt;200000,7500,IF(D5&lt;400000,7500/2,IF(D5&lt;600000,7500/4,0)))</f>
        <v>7500</v>
      </c>
      <c r="F58" s="17">
        <f>IF(E5&lt;200000,7500,IF(E5&lt;400000,7500/2,IF(E5&lt;600000,7500/4,0)))</f>
        <v>3750</v>
      </c>
      <c r="G58" s="17">
        <f>IF(F5&lt;200000,7500,IF(F5&lt;400000,7500/2,IF(F5&lt;600000,7500/4,0)))</f>
        <v>3750</v>
      </c>
      <c r="H58" s="17">
        <f>IF(G5&lt;200000,7500,IF(G5&lt;400000,7500/2,IF(G5&lt;600000,7500/4,0)))</f>
        <v>3750</v>
      </c>
      <c r="I58" s="17">
        <f>IF(H5&lt;200000,7500,IF(H5&lt;400000,7500/2,IF(H5&lt;600000,7500/4,0)))</f>
        <v>1875</v>
      </c>
      <c r="J58" s="17">
        <f>IF(I5&lt;200000,7500,IF(I5&lt;400000,7500/2,IF(I5&lt;600000,7500/4,0)))</f>
        <v>1875</v>
      </c>
      <c r="K58" s="17">
        <f>IF(J5&lt;200000,7500,IF(J5&lt;400000,7500/2,IF(J5&lt;600000,7500/4,0)))</f>
        <v>0</v>
      </c>
      <c r="L58" s="17">
        <f>IF(K5&lt;200000,7500,IF(K5&lt;400000,7500/2,IF(K5&lt;600000,7500/4,0)))</f>
        <v>0</v>
      </c>
      <c r="M58" s="17">
        <f>IF(L5&lt;200000,7500,IF(L5&lt;400000,7500/2,IF(L5&lt;600000,7500/4,0)))</f>
        <v>0</v>
      </c>
      <c r="N58" s="17">
        <f>IF(M5&lt;200000,7500,IF(M5&lt;400000,7500/2,IF(M5&lt;600000,7500/4,0)))</f>
        <v>0</v>
      </c>
      <c r="O58" s="17">
        <f>IF(N5&lt;200000,7500,IF(N5&lt;400000,7500/2,IF(N5&lt;600000,7500/4,0)))</f>
        <v>0</v>
      </c>
      <c r="P58" s="17">
        <f>IF(O5&lt;200000,7500,IF(O5&lt;400000,7500/2,IF(O5&lt;600000,7500/4,0)))</f>
        <v>0</v>
      </c>
      <c r="Q58" s="17">
        <f>IF(P5&lt;200000,7500,IF(P5&lt;400000,7500/2,IF(P5&lt;600000,7500/4,0)))</f>
        <v>0</v>
      </c>
      <c r="R58" s="17">
        <f>IF(Q5&lt;200000,7500,IF(Q5&lt;400000,7500/2,IF(Q5&lt;600000,7500/4,0)))</f>
        <v>0</v>
      </c>
      <c r="S58" s="17">
        <f>IF(R5&lt;200000,7500,IF(R5&lt;400000,7500/2,IF(R5&lt;600000,7500/4,0)))</f>
        <v>0</v>
      </c>
      <c r="T58" s="17">
        <f>IF(S5&lt;200000,7500,IF(S5&lt;400000,7500/2,IF(S5&lt;600000,7500/4,0)))</f>
        <v>0</v>
      </c>
      <c r="U58" s="17">
        <f>IF(T5&lt;200000,7500,IF(T5&lt;400000,7500/2,IF(T5&lt;600000,7500/4,0)))</f>
        <v>0</v>
      </c>
      <c r="V58" s="17">
        <f>IF(U5&lt;200000,7500,IF(U5&lt;400000,7500/2,IF(U5&lt;600000,7500/4,0)))</f>
        <v>0</v>
      </c>
      <c r="W58" s="17">
        <f>IF(V5&lt;200000,7500,IF(V5&lt;400000,7500/2,IF(V5&lt;600000,7500/4,0)))</f>
        <v>0</v>
      </c>
      <c r="X58" s="17">
        <f>IF(W5&lt;200000,7500,IF(W5&lt;400000,7500/2,IF(W5&lt;600000,7500/4,0)))</f>
        <v>0</v>
      </c>
      <c r="Y58" s="17">
        <f>IF(X5&lt;200000,7500,IF(X5&lt;400000,7500/2,IF(X5&lt;600000,7500/4,0)))</f>
        <v>0</v>
      </c>
      <c r="Z58" s="17">
        <f>IF(Y5&lt;200000,7500,IF(Y5&lt;400000,7500/2,IF(Y5&lt;600000,7500/4,0)))</f>
        <v>0</v>
      </c>
      <c r="AA58" s="17">
        <f>IF(Z5&lt;200000,7500,IF(Z5&lt;400000,7500/2,IF(Z5&lt;600000,7500/4,0)))</f>
        <v>0</v>
      </c>
      <c r="AB58" s="17">
        <f>IF(AA5&lt;200000,7500,IF(AA5&lt;400000,7500/2,IF(AA5&lt;600000,7500/4,0)))</f>
        <v>0</v>
      </c>
      <c r="AC58" s="17">
        <f>IF(AB5&lt;200000,7500,IF(AB5&lt;400000,7500/2,IF(AB5&lt;600000,7500/4,0)))</f>
        <v>0</v>
      </c>
      <c r="AD58" s="17">
        <f>IF(AC5&lt;200000,7500,IF(AC5&lt;400000,7500/2,IF(AC5&lt;600000,7500/4,0)))</f>
        <v>0</v>
      </c>
      <c r="AE58" s="17">
        <f>IF(AD5&lt;200000,7500,IF(AD5&lt;400000,7500/2,IF(AD5&lt;600000,7500/4,0)))</f>
        <v>0</v>
      </c>
      <c r="AF58" s="17">
        <f>IF(AE5&lt;200000,7500,IF(AE5&lt;400000,7500/2,IF(AE5&lt;600000,7500/4,0)))</f>
        <v>0</v>
      </c>
      <c r="AG58" s="17">
        <f>IF(AF5&lt;200000,7500,IF(AF5&lt;400000,7500/2,IF(AF5&lt;600000,7500/4,0)))</f>
        <v>0</v>
      </c>
    </row>
    <row r="59" spans="1:34" x14ac:dyDescent="0.35">
      <c r="A59" s="17" t="s">
        <v>33</v>
      </c>
      <c r="C59" s="17">
        <f>IF(B6&lt;200000,7500,IF(B6&lt;400000,7500/2,IF(B6&lt;600000,7500/4,0)))</f>
        <v>7500</v>
      </c>
      <c r="D59" s="17">
        <f>IF(C6&lt;200000,7500,IF(C6&lt;400000,7500/2,IF(C6&lt;600000,7500/4,0)))</f>
        <v>7500</v>
      </c>
      <c r="E59" s="17">
        <f>IF(D6&lt;200000,7500,IF(D6&lt;400000,7500/2,IF(D6&lt;600000,7500/4,0)))</f>
        <v>3750</v>
      </c>
      <c r="F59" s="17">
        <f>IF(E6&lt;200000,7500,IF(E6&lt;400000,7500/2,IF(E6&lt;600000,7500/4,0)))</f>
        <v>1875</v>
      </c>
      <c r="G59" s="17">
        <f>IF(F6&lt;200000,7500,IF(F6&lt;400000,7500/2,IF(F6&lt;600000,7500/4,0)))</f>
        <v>0</v>
      </c>
      <c r="H59" s="17">
        <f>IF(G6&lt;200000,7500,IF(G6&lt;400000,7500/2,IF(G6&lt;600000,7500/4,0)))</f>
        <v>0</v>
      </c>
      <c r="I59" s="17">
        <f>IF(H6&lt;200000,7500,IF(H6&lt;400000,7500/2,IF(H6&lt;600000,7500/4,0)))</f>
        <v>0</v>
      </c>
      <c r="J59" s="17">
        <f>IF(I6&lt;200000,7500,IF(I6&lt;400000,7500/2,IF(I6&lt;600000,7500/4,0)))</f>
        <v>0</v>
      </c>
      <c r="K59" s="17">
        <f>IF(J6&lt;200000,7500,IF(J6&lt;400000,7500/2,IF(J6&lt;600000,7500/4,0)))</f>
        <v>0</v>
      </c>
      <c r="L59" s="17">
        <f>IF(K6&lt;200000,7500,IF(K6&lt;400000,7500/2,IF(K6&lt;600000,7500/4,0)))</f>
        <v>0</v>
      </c>
      <c r="M59" s="17">
        <f>IF(L6&lt;200000,7500,IF(L6&lt;400000,7500/2,IF(L6&lt;600000,7500/4,0)))</f>
        <v>0</v>
      </c>
      <c r="N59" s="17">
        <f>IF(M6&lt;200000,7500,IF(M6&lt;400000,7500/2,IF(M6&lt;600000,7500/4,0)))</f>
        <v>0</v>
      </c>
      <c r="O59" s="17">
        <f>IF(N6&lt;200000,7500,IF(N6&lt;400000,7500/2,IF(N6&lt;600000,7500/4,0)))</f>
        <v>0</v>
      </c>
      <c r="P59" s="17">
        <f>IF(O6&lt;200000,7500,IF(O6&lt;400000,7500/2,IF(O6&lt;600000,7500/4,0)))</f>
        <v>0</v>
      </c>
      <c r="Q59" s="17">
        <f>IF(P6&lt;200000,7500,IF(P6&lt;400000,7500/2,IF(P6&lt;600000,7500/4,0)))</f>
        <v>0</v>
      </c>
      <c r="R59" s="17">
        <f>IF(Q6&lt;200000,7500,IF(Q6&lt;400000,7500/2,IF(Q6&lt;600000,7500/4,0)))</f>
        <v>0</v>
      </c>
      <c r="S59" s="17">
        <f>IF(R6&lt;200000,7500,IF(R6&lt;400000,7500/2,IF(R6&lt;600000,7500/4,0)))</f>
        <v>0</v>
      </c>
      <c r="T59" s="17">
        <f>IF(S6&lt;200000,7500,IF(S6&lt;400000,7500/2,IF(S6&lt;600000,7500/4,0)))</f>
        <v>0</v>
      </c>
      <c r="U59" s="17">
        <f>IF(T6&lt;200000,7500,IF(T6&lt;400000,7500/2,IF(T6&lt;600000,7500/4,0)))</f>
        <v>0</v>
      </c>
      <c r="V59" s="17">
        <f>IF(U6&lt;200000,7500,IF(U6&lt;400000,7500/2,IF(U6&lt;600000,7500/4,0)))</f>
        <v>0</v>
      </c>
      <c r="W59" s="17">
        <f>IF(V6&lt;200000,7500,IF(V6&lt;400000,7500/2,IF(V6&lt;600000,7500/4,0)))</f>
        <v>0</v>
      </c>
      <c r="X59" s="17">
        <f>IF(W6&lt;200000,7500,IF(W6&lt;400000,7500/2,IF(W6&lt;600000,7500/4,0)))</f>
        <v>0</v>
      </c>
      <c r="Y59" s="17">
        <f>IF(X6&lt;200000,7500,IF(X6&lt;400000,7500/2,IF(X6&lt;600000,7500/4,0)))</f>
        <v>0</v>
      </c>
      <c r="Z59" s="17">
        <f>IF(Y6&lt;200000,7500,IF(Y6&lt;400000,7500/2,IF(Y6&lt;600000,7500/4,0)))</f>
        <v>0</v>
      </c>
      <c r="AA59" s="17">
        <f>IF(Z6&lt;200000,7500,IF(Z6&lt;400000,7500/2,IF(Z6&lt;600000,7500/4,0)))</f>
        <v>0</v>
      </c>
      <c r="AB59" s="17">
        <f>IF(AA6&lt;200000,7500,IF(AA6&lt;400000,7500/2,IF(AA6&lt;600000,7500/4,0)))</f>
        <v>0</v>
      </c>
      <c r="AC59" s="17">
        <f>IF(AB6&lt;200000,7500,IF(AB6&lt;400000,7500/2,IF(AB6&lt;600000,7500/4,0)))</f>
        <v>0</v>
      </c>
      <c r="AD59" s="17">
        <f>IF(AC6&lt;200000,7500,IF(AC6&lt;400000,7500/2,IF(AC6&lt;600000,7500/4,0)))</f>
        <v>0</v>
      </c>
      <c r="AE59" s="17">
        <f>IF(AD6&lt;200000,7500,IF(AD6&lt;400000,7500/2,IF(AD6&lt;600000,7500/4,0)))</f>
        <v>0</v>
      </c>
      <c r="AF59" s="17">
        <f>IF(AE6&lt;200000,7500,IF(AE6&lt;400000,7500/2,IF(AE6&lt;600000,7500/4,0)))</f>
        <v>0</v>
      </c>
      <c r="AG59" s="17">
        <f>IF(AF6&lt;200000,7500,IF(AF6&lt;400000,7500/2,IF(AF6&lt;600000,7500/4,0)))</f>
        <v>0</v>
      </c>
    </row>
    <row r="60" spans="1:34" x14ac:dyDescent="0.35">
      <c r="A60" s="17" t="s">
        <v>28</v>
      </c>
      <c r="C60" s="17">
        <f>IF(B7&lt;200000,7500,IF(B7&lt;400000,7500/2,IF(B7&lt;600000,7500/4,0)))</f>
        <v>7500</v>
      </c>
      <c r="D60" s="17">
        <f>IF(C7&lt;200000,7500,IF(C7&lt;400000,7500/2,IF(C7&lt;600000,7500/4,0)))</f>
        <v>7500</v>
      </c>
      <c r="E60" s="17">
        <f>IF(D7&lt;200000,7500,IF(D7&lt;400000,7500/2,IF(D7&lt;600000,7500/4,0)))</f>
        <v>3750</v>
      </c>
      <c r="F60" s="17">
        <f>IF(E7&lt;200000,7500,IF(E7&lt;400000,7500/2,IF(E7&lt;600000,7500/4,0)))</f>
        <v>3750</v>
      </c>
      <c r="G60" s="17">
        <f>IF(F7&lt;200000,7500,IF(F7&lt;400000,7500/2,IF(F7&lt;600000,7500/4,0)))</f>
        <v>1875</v>
      </c>
      <c r="H60" s="17">
        <f>IF(G7&lt;200000,7500,IF(G7&lt;400000,7500/2,IF(G7&lt;600000,7500/4,0)))</f>
        <v>1875</v>
      </c>
      <c r="I60" s="17">
        <f>IF(H7&lt;200000,7500,IF(H7&lt;400000,7500/2,IF(H7&lt;600000,7500/4,0)))</f>
        <v>0</v>
      </c>
      <c r="J60" s="17">
        <f>IF(I7&lt;200000,7500,IF(I7&lt;400000,7500/2,IF(I7&lt;600000,7500/4,0)))</f>
        <v>0</v>
      </c>
      <c r="K60" s="17">
        <f>IF(J7&lt;200000,7500,IF(J7&lt;400000,7500/2,IF(J7&lt;600000,7500/4,0)))</f>
        <v>0</v>
      </c>
      <c r="L60" s="17">
        <f>IF(K7&lt;200000,7500,IF(K7&lt;400000,7500/2,IF(K7&lt;600000,7500/4,0)))</f>
        <v>0</v>
      </c>
      <c r="M60" s="17">
        <f>IF(L7&lt;200000,7500,IF(L7&lt;400000,7500/2,IF(L7&lt;600000,7500/4,0)))</f>
        <v>0</v>
      </c>
      <c r="N60" s="17">
        <f>IF(M7&lt;200000,7500,IF(M7&lt;400000,7500/2,IF(M7&lt;600000,7500/4,0)))</f>
        <v>0</v>
      </c>
      <c r="O60" s="17">
        <f>IF(N7&lt;200000,7500,IF(N7&lt;400000,7500/2,IF(N7&lt;600000,7500/4,0)))</f>
        <v>0</v>
      </c>
      <c r="P60" s="17">
        <f>IF(O7&lt;200000,7500,IF(O7&lt;400000,7500/2,IF(O7&lt;600000,7500/4,0)))</f>
        <v>0</v>
      </c>
      <c r="Q60" s="17">
        <f>IF(P7&lt;200000,7500,IF(P7&lt;400000,7500/2,IF(P7&lt;600000,7500/4,0)))</f>
        <v>0</v>
      </c>
      <c r="R60" s="17">
        <f>IF(Q7&lt;200000,7500,IF(Q7&lt;400000,7500/2,IF(Q7&lt;600000,7500/4,0)))</f>
        <v>0</v>
      </c>
      <c r="S60" s="17">
        <f>IF(R7&lt;200000,7500,IF(R7&lt;400000,7500/2,IF(R7&lt;600000,7500/4,0)))</f>
        <v>0</v>
      </c>
      <c r="T60" s="17">
        <f>IF(S7&lt;200000,7500,IF(S7&lt;400000,7500/2,IF(S7&lt;600000,7500/4,0)))</f>
        <v>0</v>
      </c>
      <c r="U60" s="17">
        <f>IF(T7&lt;200000,7500,IF(T7&lt;400000,7500/2,IF(T7&lt;600000,7500/4,0)))</f>
        <v>0</v>
      </c>
      <c r="V60" s="17">
        <f>IF(U7&lt;200000,7500,IF(U7&lt;400000,7500/2,IF(U7&lt;600000,7500/4,0)))</f>
        <v>0</v>
      </c>
      <c r="W60" s="17">
        <f>IF(V7&lt;200000,7500,IF(V7&lt;400000,7500/2,IF(V7&lt;600000,7500/4,0)))</f>
        <v>0</v>
      </c>
      <c r="X60" s="17">
        <f>IF(W7&lt;200000,7500,IF(W7&lt;400000,7500/2,IF(W7&lt;600000,7500/4,0)))</f>
        <v>0</v>
      </c>
      <c r="Y60" s="17">
        <f>IF(X7&lt;200000,7500,IF(X7&lt;400000,7500/2,IF(X7&lt;600000,7500/4,0)))</f>
        <v>0</v>
      </c>
      <c r="Z60" s="17">
        <f>IF(Y7&lt;200000,7500,IF(Y7&lt;400000,7500/2,IF(Y7&lt;600000,7500/4,0)))</f>
        <v>0</v>
      </c>
      <c r="AA60" s="17">
        <f>IF(Z7&lt;200000,7500,IF(Z7&lt;400000,7500/2,IF(Z7&lt;600000,7500/4,0)))</f>
        <v>0</v>
      </c>
      <c r="AB60" s="17">
        <f>IF(AA7&lt;200000,7500,IF(AA7&lt;400000,7500/2,IF(AA7&lt;600000,7500/4,0)))</f>
        <v>0</v>
      </c>
      <c r="AC60" s="17">
        <f>IF(AB7&lt;200000,7500,IF(AB7&lt;400000,7500/2,IF(AB7&lt;600000,7500/4,0)))</f>
        <v>0</v>
      </c>
      <c r="AD60" s="17">
        <f>IF(AC7&lt;200000,7500,IF(AC7&lt;400000,7500/2,IF(AC7&lt;600000,7500/4,0)))</f>
        <v>0</v>
      </c>
      <c r="AE60" s="17">
        <f>IF(AD7&lt;200000,7500,IF(AD7&lt;400000,7500/2,IF(AD7&lt;600000,7500/4,0)))</f>
        <v>0</v>
      </c>
      <c r="AF60" s="17">
        <f>IF(AE7&lt;200000,7500,IF(AE7&lt;400000,7500/2,IF(AE7&lt;600000,7500/4,0)))</f>
        <v>0</v>
      </c>
      <c r="AG60" s="17">
        <f>IF(AF7&lt;200000,7500,IF(AF7&lt;400000,7500/2,IF(AF7&lt;600000,7500/4,0)))</f>
        <v>0</v>
      </c>
    </row>
    <row r="61" spans="1:34" x14ac:dyDescent="0.35">
      <c r="A61" s="17" t="s">
        <v>87</v>
      </c>
      <c r="C61" s="17">
        <f>IF(B8&lt;200000,7500,IF(B8&lt;400000,7500/2,IF(B8&lt;600000,7500/4,0)))</f>
        <v>7500</v>
      </c>
      <c r="D61" s="17">
        <f>IF(C8&lt;200000,7500,IF(C8&lt;400000,7500/2,IF(C8&lt;600000,7500/4,0)))</f>
        <v>7500</v>
      </c>
      <c r="E61" s="17">
        <f>IF(D8&lt;200000,7500,IF(D8&lt;400000,7500/2,IF(D8&lt;600000,7500/4,0)))</f>
        <v>7500</v>
      </c>
      <c r="F61" s="17">
        <f>IF(E8&lt;200000,7500,IF(E8&lt;400000,7500/2,IF(E8&lt;600000,7500/4,0)))</f>
        <v>3750</v>
      </c>
      <c r="G61" s="17">
        <f>IF(F8&lt;200000,7500,IF(F8&lt;400000,7500/2,IF(F8&lt;600000,7500/4,0)))</f>
        <v>3750</v>
      </c>
      <c r="H61" s="17">
        <f>IF(G8&lt;200000,7500,IF(G8&lt;400000,7500/2,IF(G8&lt;600000,7500/4,0)))</f>
        <v>1875</v>
      </c>
      <c r="I61" s="17">
        <f>IF(H8&lt;200000,7500,IF(H8&lt;400000,7500/2,IF(H8&lt;600000,7500/4,0)))</f>
        <v>1875</v>
      </c>
      <c r="J61" s="17">
        <f>IF(I8&lt;200000,7500,IF(I8&lt;400000,7500/2,IF(I8&lt;600000,7500/4,0)))</f>
        <v>0</v>
      </c>
      <c r="K61" s="17">
        <f>IF(J8&lt;200000,7500,IF(J8&lt;400000,7500/2,IF(J8&lt;600000,7500/4,0)))</f>
        <v>0</v>
      </c>
      <c r="L61" s="17">
        <f>IF(K8&lt;200000,7500,IF(K8&lt;400000,7500/2,IF(K8&lt;600000,7500/4,0)))</f>
        <v>0</v>
      </c>
      <c r="M61" s="17">
        <f>IF(L8&lt;200000,7500,IF(L8&lt;400000,7500/2,IF(L8&lt;600000,7500/4,0)))</f>
        <v>0</v>
      </c>
      <c r="N61" s="17">
        <f>IF(M8&lt;200000,7500,IF(M8&lt;400000,7500/2,IF(M8&lt;600000,7500/4,0)))</f>
        <v>0</v>
      </c>
      <c r="O61" s="17">
        <f>IF(N8&lt;200000,7500,IF(N8&lt;400000,7500/2,IF(N8&lt;600000,7500/4,0)))</f>
        <v>0</v>
      </c>
      <c r="P61" s="17">
        <f>IF(O8&lt;200000,7500,IF(O8&lt;400000,7500/2,IF(O8&lt;600000,7500/4,0)))</f>
        <v>0</v>
      </c>
      <c r="Q61" s="17">
        <f>IF(P8&lt;200000,7500,IF(P8&lt;400000,7500/2,IF(P8&lt;600000,7500/4,0)))</f>
        <v>0</v>
      </c>
      <c r="R61" s="17">
        <f>IF(Q8&lt;200000,7500,IF(Q8&lt;400000,7500/2,IF(Q8&lt;600000,7500/4,0)))</f>
        <v>0</v>
      </c>
      <c r="S61" s="17">
        <f>IF(R8&lt;200000,7500,IF(R8&lt;400000,7500/2,IF(R8&lt;600000,7500/4,0)))</f>
        <v>0</v>
      </c>
      <c r="T61" s="17">
        <f>IF(S8&lt;200000,7500,IF(S8&lt;400000,7500/2,IF(S8&lt;600000,7500/4,0)))</f>
        <v>0</v>
      </c>
      <c r="U61" s="17">
        <f>IF(T8&lt;200000,7500,IF(T8&lt;400000,7500/2,IF(T8&lt;600000,7500/4,0)))</f>
        <v>0</v>
      </c>
      <c r="V61" s="17">
        <f>IF(U8&lt;200000,7500,IF(U8&lt;400000,7500/2,IF(U8&lt;600000,7500/4,0)))</f>
        <v>0</v>
      </c>
      <c r="W61" s="17">
        <f>IF(V8&lt;200000,7500,IF(V8&lt;400000,7500/2,IF(V8&lt;600000,7500/4,0)))</f>
        <v>0</v>
      </c>
      <c r="X61" s="17">
        <f>IF(W8&lt;200000,7500,IF(W8&lt;400000,7500/2,IF(W8&lt;600000,7500/4,0)))</f>
        <v>0</v>
      </c>
      <c r="Y61" s="17">
        <f>IF(X8&lt;200000,7500,IF(X8&lt;400000,7500/2,IF(X8&lt;600000,7500/4,0)))</f>
        <v>0</v>
      </c>
      <c r="Z61" s="17">
        <f>IF(Y8&lt;200000,7500,IF(Y8&lt;400000,7500/2,IF(Y8&lt;600000,7500/4,0)))</f>
        <v>0</v>
      </c>
      <c r="AA61" s="17">
        <f>IF(Z8&lt;200000,7500,IF(Z8&lt;400000,7500/2,IF(Z8&lt;600000,7500/4,0)))</f>
        <v>0</v>
      </c>
      <c r="AB61" s="17">
        <f>IF(AA8&lt;200000,7500,IF(AA8&lt;400000,7500/2,IF(AA8&lt;600000,7500/4,0)))</f>
        <v>0</v>
      </c>
      <c r="AC61" s="17">
        <f>IF(AB8&lt;200000,7500,IF(AB8&lt;400000,7500/2,IF(AB8&lt;600000,7500/4,0)))</f>
        <v>0</v>
      </c>
      <c r="AD61" s="17">
        <f>IF(AC8&lt;200000,7500,IF(AC8&lt;400000,7500/2,IF(AC8&lt;600000,7500/4,0)))</f>
        <v>0</v>
      </c>
      <c r="AE61" s="17">
        <f>IF(AD8&lt;200000,7500,IF(AD8&lt;400000,7500/2,IF(AD8&lt;600000,7500/4,0)))</f>
        <v>0</v>
      </c>
      <c r="AF61" s="17">
        <f>IF(AE8&lt;200000,7500,IF(AE8&lt;400000,7500/2,IF(AE8&lt;600000,7500/4,0)))</f>
        <v>0</v>
      </c>
      <c r="AG61" s="17">
        <f>IF(AF8&lt;200000,7500,IF(AF8&lt;400000,7500/2,IF(AF8&lt;600000,7500/4,0)))</f>
        <v>0</v>
      </c>
    </row>
    <row r="62" spans="1:34" x14ac:dyDescent="0.35">
      <c r="A62" s="17" t="s">
        <v>88</v>
      </c>
      <c r="C62" s="17">
        <f>IF(B9&lt;200000,7500,IF(B9&lt;400000,7500/2,IF(B9&lt;600000,7500/4,0)))</f>
        <v>7500</v>
      </c>
      <c r="D62" s="17">
        <f>IF(C9&lt;200000,7500,IF(C9&lt;400000,7500/2,IF(C9&lt;600000,7500/4,0)))</f>
        <v>7500</v>
      </c>
      <c r="E62" s="17">
        <f>IF(D9&lt;200000,7500,IF(D9&lt;400000,7500/2,IF(D9&lt;600000,7500/4,0)))</f>
        <v>7500</v>
      </c>
      <c r="F62" s="17">
        <f>IF(E9&lt;200000,7500,IF(E9&lt;400000,7500/2,IF(E9&lt;600000,7500/4,0)))</f>
        <v>3750</v>
      </c>
      <c r="G62" s="17">
        <f>IF(F9&lt;200000,7500,IF(F9&lt;400000,7500/2,IF(F9&lt;600000,7500/4,0)))</f>
        <v>1875</v>
      </c>
      <c r="H62" s="17">
        <f>IF(G9&lt;200000,7500,IF(G9&lt;400000,7500/2,IF(G9&lt;600000,7500/4,0)))</f>
        <v>0</v>
      </c>
      <c r="I62" s="17">
        <f>IF(H9&lt;200000,7500,IF(H9&lt;400000,7500/2,IF(H9&lt;600000,7500/4,0)))</f>
        <v>0</v>
      </c>
      <c r="J62" s="17">
        <f>IF(I9&lt;200000,7500,IF(I9&lt;400000,7500/2,IF(I9&lt;600000,7500/4,0)))</f>
        <v>0</v>
      </c>
      <c r="K62" s="17">
        <f>IF(J9&lt;200000,7500,IF(J9&lt;400000,7500/2,IF(J9&lt;600000,7500/4,0)))</f>
        <v>0</v>
      </c>
      <c r="L62" s="17">
        <f>IF(K9&lt;200000,7500,IF(K9&lt;400000,7500/2,IF(K9&lt;600000,7500/4,0)))</f>
        <v>0</v>
      </c>
      <c r="M62" s="17">
        <f>IF(L9&lt;200000,7500,IF(L9&lt;400000,7500/2,IF(L9&lt;600000,7500/4,0)))</f>
        <v>0</v>
      </c>
      <c r="N62" s="17">
        <f>IF(M9&lt;200000,7500,IF(M9&lt;400000,7500/2,IF(M9&lt;600000,7500/4,0)))</f>
        <v>0</v>
      </c>
      <c r="O62" s="17">
        <f>IF(N9&lt;200000,7500,IF(N9&lt;400000,7500/2,IF(N9&lt;600000,7500/4,0)))</f>
        <v>0</v>
      </c>
      <c r="P62" s="17">
        <f>IF(O9&lt;200000,7500,IF(O9&lt;400000,7500/2,IF(O9&lt;600000,7500/4,0)))</f>
        <v>0</v>
      </c>
      <c r="Q62" s="17">
        <f>IF(P9&lt;200000,7500,IF(P9&lt;400000,7500/2,IF(P9&lt;600000,7500/4,0)))</f>
        <v>0</v>
      </c>
      <c r="R62" s="17">
        <f>IF(Q9&lt;200000,7500,IF(Q9&lt;400000,7500/2,IF(Q9&lt;600000,7500/4,0)))</f>
        <v>0</v>
      </c>
      <c r="S62" s="17">
        <f>IF(R9&lt;200000,7500,IF(R9&lt;400000,7500/2,IF(R9&lt;600000,7500/4,0)))</f>
        <v>0</v>
      </c>
      <c r="T62" s="17">
        <f>IF(S9&lt;200000,7500,IF(S9&lt;400000,7500/2,IF(S9&lt;600000,7500/4,0)))</f>
        <v>0</v>
      </c>
      <c r="U62" s="17">
        <f>IF(T9&lt;200000,7500,IF(T9&lt;400000,7500/2,IF(T9&lt;600000,7500/4,0)))</f>
        <v>0</v>
      </c>
      <c r="V62" s="17">
        <f>IF(U9&lt;200000,7500,IF(U9&lt;400000,7500/2,IF(U9&lt;600000,7500/4,0)))</f>
        <v>0</v>
      </c>
      <c r="W62" s="17">
        <f>IF(V9&lt;200000,7500,IF(V9&lt;400000,7500/2,IF(V9&lt;600000,7500/4,0)))</f>
        <v>0</v>
      </c>
      <c r="X62" s="17">
        <f>IF(W9&lt;200000,7500,IF(W9&lt;400000,7500/2,IF(W9&lt;600000,7500/4,0)))</f>
        <v>0</v>
      </c>
      <c r="Y62" s="17">
        <f>IF(X9&lt;200000,7500,IF(X9&lt;400000,7500/2,IF(X9&lt;600000,7500/4,0)))</f>
        <v>0</v>
      </c>
      <c r="Z62" s="17">
        <f>IF(Y9&lt;200000,7500,IF(Y9&lt;400000,7500/2,IF(Y9&lt;600000,7500/4,0)))</f>
        <v>0</v>
      </c>
      <c r="AA62" s="17">
        <f>IF(Z9&lt;200000,7500,IF(Z9&lt;400000,7500/2,IF(Z9&lt;600000,7500/4,0)))</f>
        <v>0</v>
      </c>
      <c r="AB62" s="17">
        <f>IF(AA9&lt;200000,7500,IF(AA9&lt;400000,7500/2,IF(AA9&lt;600000,7500/4,0)))</f>
        <v>0</v>
      </c>
      <c r="AC62" s="17">
        <f>IF(AB9&lt;200000,7500,IF(AB9&lt;400000,7500/2,IF(AB9&lt;600000,7500/4,0)))</f>
        <v>0</v>
      </c>
      <c r="AD62" s="17">
        <f>IF(AC9&lt;200000,7500,IF(AC9&lt;400000,7500/2,IF(AC9&lt;600000,7500/4,0)))</f>
        <v>0</v>
      </c>
      <c r="AE62" s="17">
        <f>IF(AD9&lt;200000,7500,IF(AD9&lt;400000,7500/2,IF(AD9&lt;600000,7500/4,0)))</f>
        <v>0</v>
      </c>
      <c r="AF62" s="17">
        <f>IF(AE9&lt;200000,7500,IF(AE9&lt;400000,7500/2,IF(AE9&lt;600000,7500/4,0)))</f>
        <v>0</v>
      </c>
      <c r="AG62" s="17">
        <f>IF(AF9&lt;200000,7500,IF(AF9&lt;400000,7500/2,IF(AF9&lt;600000,7500/4,0)))</f>
        <v>0</v>
      </c>
    </row>
    <row r="63" spans="1:34" x14ac:dyDescent="0.35">
      <c r="A63" s="17" t="s">
        <v>26</v>
      </c>
      <c r="C63" s="17">
        <f>IF(B10&lt;200000,7500,IF(B10&lt;400000,7500/2,IF(B10&lt;600000,7500/4,0)))</f>
        <v>7500</v>
      </c>
      <c r="D63" s="17">
        <f>IF(C10&lt;200000,7500,IF(C10&lt;400000,7500/2,IF(C10&lt;600000,7500/4,0)))</f>
        <v>7500</v>
      </c>
      <c r="E63" s="17">
        <f>IF(D10&lt;200000,7500,IF(D10&lt;400000,7500/2,IF(D10&lt;600000,7500/4,0)))</f>
        <v>7500</v>
      </c>
      <c r="F63" s="17">
        <f>IF(E10&lt;200000,7500,IF(E10&lt;400000,7500/2,IF(E10&lt;600000,7500/4,0)))</f>
        <v>7500</v>
      </c>
      <c r="G63" s="17">
        <f>IF(F10&lt;200000,7500,IF(F10&lt;400000,7500/2,IF(F10&lt;600000,7500/4,0)))</f>
        <v>7500</v>
      </c>
      <c r="H63" s="17">
        <f>IF(G10&lt;200000,7500,IF(G10&lt;400000,7500/2,IF(G10&lt;600000,7500/4,0)))</f>
        <v>7500</v>
      </c>
      <c r="I63" s="17">
        <f>IF(H10&lt;200000,7500,IF(H10&lt;400000,7500/2,IF(H10&lt;600000,7500/4,0)))</f>
        <v>7500</v>
      </c>
      <c r="J63" s="17">
        <f>IF(I10&lt;200000,7500,IF(I10&lt;400000,7500/2,IF(I10&lt;600000,7500/4,0)))</f>
        <v>7500</v>
      </c>
      <c r="K63" s="17">
        <f>IF(J10&lt;200000,7500,IF(J10&lt;400000,7500/2,IF(J10&lt;600000,7500/4,0)))</f>
        <v>7500</v>
      </c>
      <c r="L63" s="17">
        <f>IF(K10&lt;200000,7500,IF(K10&lt;400000,7500/2,IF(K10&lt;600000,7500/4,0)))</f>
        <v>7500</v>
      </c>
      <c r="M63" s="17">
        <f>IF(L10&lt;200000,7500,IF(L10&lt;400000,7500/2,IF(L10&lt;600000,7500/4,0)))</f>
        <v>7500</v>
      </c>
      <c r="N63" s="17">
        <f>IF(M10&lt;200000,7500,IF(M10&lt;400000,7500/2,IF(M10&lt;600000,7500/4,0)))</f>
        <v>7500</v>
      </c>
      <c r="O63" s="17">
        <f>IF(N10&lt;200000,7500,IF(N10&lt;400000,7500/2,IF(N10&lt;600000,7500/4,0)))</f>
        <v>3750</v>
      </c>
      <c r="P63" s="17">
        <f>IF(O10&lt;200000,7500,IF(O10&lt;400000,7500/2,IF(O10&lt;600000,7500/4,0)))</f>
        <v>3750</v>
      </c>
      <c r="Q63" s="17">
        <f>IF(P10&lt;200000,7500,IF(P10&lt;400000,7500/2,IF(P10&lt;600000,7500/4,0)))</f>
        <v>3750</v>
      </c>
      <c r="R63" s="17">
        <f>IF(Q10&lt;200000,7500,IF(Q10&lt;400000,7500/2,IF(Q10&lt;600000,7500/4,0)))</f>
        <v>3750</v>
      </c>
      <c r="S63" s="17">
        <f>IF(R10&lt;200000,7500,IF(R10&lt;400000,7500/2,IF(R10&lt;600000,7500/4,0)))</f>
        <v>3750</v>
      </c>
      <c r="T63" s="17">
        <f>IF(S10&lt;200000,7500,IF(S10&lt;400000,7500/2,IF(S10&lt;600000,7500/4,0)))</f>
        <v>3750</v>
      </c>
      <c r="U63" s="17">
        <f>IF(T10&lt;200000,7500,IF(T10&lt;400000,7500/2,IF(T10&lt;600000,7500/4,0)))</f>
        <v>3750</v>
      </c>
      <c r="V63" s="17">
        <f>IF(U10&lt;200000,7500,IF(U10&lt;400000,7500/2,IF(U10&lt;600000,7500/4,0)))</f>
        <v>1875</v>
      </c>
      <c r="W63" s="17">
        <f>IF(V10&lt;200000,7500,IF(V10&lt;400000,7500/2,IF(V10&lt;600000,7500/4,0)))</f>
        <v>1875</v>
      </c>
      <c r="X63" s="17">
        <f>IF(W10&lt;200000,7500,IF(W10&lt;400000,7500/2,IF(W10&lt;600000,7500/4,0)))</f>
        <v>1875</v>
      </c>
      <c r="Y63" s="17">
        <f>IF(X10&lt;200000,7500,IF(X10&lt;400000,7500/2,IF(X10&lt;600000,7500/4,0)))</f>
        <v>1875</v>
      </c>
      <c r="Z63" s="17">
        <f>IF(Y10&lt;200000,7500,IF(Y10&lt;400000,7500/2,IF(Y10&lt;600000,7500/4,0)))</f>
        <v>1875</v>
      </c>
      <c r="AA63" s="17">
        <f>IF(Z10&lt;200000,7500,IF(Z10&lt;400000,7500/2,IF(Z10&lt;600000,7500/4,0)))</f>
        <v>1875</v>
      </c>
      <c r="AB63" s="17">
        <f>IF(AA10&lt;200000,7500,IF(AA10&lt;400000,7500/2,IF(AA10&lt;600000,7500/4,0)))</f>
        <v>0</v>
      </c>
      <c r="AC63" s="17">
        <f>IF(AB10&lt;200000,7500,IF(AB10&lt;400000,7500/2,IF(AB10&lt;600000,7500/4,0)))</f>
        <v>0</v>
      </c>
      <c r="AD63" s="17">
        <f>IF(AC10&lt;200000,7500,IF(AC10&lt;400000,7500/2,IF(AC10&lt;600000,7500/4,0)))</f>
        <v>0</v>
      </c>
      <c r="AE63" s="17">
        <f>IF(AD10&lt;200000,7500,IF(AD10&lt;400000,7500/2,IF(AD10&lt;600000,7500/4,0)))</f>
        <v>0</v>
      </c>
      <c r="AF63" s="17">
        <f>IF(AE10&lt;200000,7500,IF(AE10&lt;400000,7500/2,IF(AE10&lt;600000,7500/4,0)))</f>
        <v>0</v>
      </c>
      <c r="AG63" s="17">
        <f>IF(AF10&lt;200000,7500,IF(AF10&lt;400000,7500/2,IF(AF10&lt;600000,7500/4,0)))</f>
        <v>0</v>
      </c>
    </row>
    <row r="64" spans="1:34" x14ac:dyDescent="0.35">
      <c r="A64" s="17" t="s">
        <v>27</v>
      </c>
      <c r="C64" s="17">
        <f>IF(B11&lt;200000,7500,IF(B11&lt;400000,7500/2,IF(B11&lt;600000,7500/4,0)))</f>
        <v>7500</v>
      </c>
      <c r="D64" s="17">
        <f>IF(C11&lt;200000,7500,IF(C11&lt;400000,7500/2,IF(C11&lt;600000,7500/4,0)))</f>
        <v>7500</v>
      </c>
      <c r="E64" s="17">
        <f>IF(D11&lt;200000,7500,IF(D11&lt;400000,7500/2,IF(D11&lt;600000,7500/4,0)))</f>
        <v>7500</v>
      </c>
      <c r="F64" s="17">
        <f>IF(E11&lt;200000,7500,IF(E11&lt;400000,7500/2,IF(E11&lt;600000,7500/4,0)))</f>
        <v>7500</v>
      </c>
      <c r="G64" s="17">
        <f>IF(F11&lt;200000,7500,IF(F11&lt;400000,7500/2,IF(F11&lt;600000,7500/4,0)))</f>
        <v>3750</v>
      </c>
      <c r="H64" s="17">
        <f>IF(G11&lt;200000,7500,IF(G11&lt;400000,7500/2,IF(G11&lt;600000,7500/4,0)))</f>
        <v>3750</v>
      </c>
      <c r="I64" s="17">
        <f>IF(H11&lt;200000,7500,IF(H11&lt;400000,7500/2,IF(H11&lt;600000,7500/4,0)))</f>
        <v>1875</v>
      </c>
      <c r="J64" s="17">
        <f>IF(I11&lt;200000,7500,IF(I11&lt;400000,7500/2,IF(I11&lt;600000,7500/4,0)))</f>
        <v>1875</v>
      </c>
      <c r="K64" s="17">
        <f>IF(J11&lt;200000,7500,IF(J11&lt;400000,7500/2,IF(J11&lt;600000,7500/4,0)))</f>
        <v>0</v>
      </c>
      <c r="L64" s="17">
        <f>IF(K11&lt;200000,7500,IF(K11&lt;400000,7500/2,IF(K11&lt;600000,7500/4,0)))</f>
        <v>0</v>
      </c>
      <c r="M64" s="17">
        <f>IF(L11&lt;200000,7500,IF(L11&lt;400000,7500/2,IF(L11&lt;600000,7500/4,0)))</f>
        <v>0</v>
      </c>
      <c r="N64" s="17">
        <f>IF(M11&lt;200000,7500,IF(M11&lt;400000,7500/2,IF(M11&lt;600000,7500/4,0)))</f>
        <v>0</v>
      </c>
      <c r="O64" s="17">
        <f>IF(N11&lt;200000,7500,IF(N11&lt;400000,7500/2,IF(N11&lt;600000,7500/4,0)))</f>
        <v>0</v>
      </c>
      <c r="P64" s="17">
        <f>IF(O11&lt;200000,7500,IF(O11&lt;400000,7500/2,IF(O11&lt;600000,7500/4,0)))</f>
        <v>0</v>
      </c>
      <c r="Q64" s="17">
        <f>IF(P11&lt;200000,7500,IF(P11&lt;400000,7500/2,IF(P11&lt;600000,7500/4,0)))</f>
        <v>0</v>
      </c>
      <c r="R64" s="17">
        <f>IF(Q11&lt;200000,7500,IF(Q11&lt;400000,7500/2,IF(Q11&lt;600000,7500/4,0)))</f>
        <v>0</v>
      </c>
      <c r="S64" s="17">
        <f>IF(R11&lt;200000,7500,IF(R11&lt;400000,7500/2,IF(R11&lt;600000,7500/4,0)))</f>
        <v>0</v>
      </c>
      <c r="T64" s="17">
        <f>IF(S11&lt;200000,7500,IF(S11&lt;400000,7500/2,IF(S11&lt;600000,7500/4,0)))</f>
        <v>0</v>
      </c>
      <c r="U64" s="17">
        <f>IF(T11&lt;200000,7500,IF(T11&lt;400000,7500/2,IF(T11&lt;600000,7500/4,0)))</f>
        <v>0</v>
      </c>
      <c r="V64" s="17">
        <f>IF(U11&lt;200000,7500,IF(U11&lt;400000,7500/2,IF(U11&lt;600000,7500/4,0)))</f>
        <v>0</v>
      </c>
      <c r="W64" s="17">
        <f>IF(V11&lt;200000,7500,IF(V11&lt;400000,7500/2,IF(V11&lt;600000,7500/4,0)))</f>
        <v>0</v>
      </c>
      <c r="X64" s="17">
        <f>IF(W11&lt;200000,7500,IF(W11&lt;400000,7500/2,IF(W11&lt;600000,7500/4,0)))</f>
        <v>0</v>
      </c>
      <c r="Y64" s="17">
        <f>IF(X11&lt;200000,7500,IF(X11&lt;400000,7500/2,IF(X11&lt;600000,7500/4,0)))</f>
        <v>0</v>
      </c>
      <c r="Z64" s="17">
        <f>IF(Y11&lt;200000,7500,IF(Y11&lt;400000,7500/2,IF(Y11&lt;600000,7500/4,0)))</f>
        <v>0</v>
      </c>
      <c r="AA64" s="17">
        <f>IF(Z11&lt;200000,7500,IF(Z11&lt;400000,7500/2,IF(Z11&lt;600000,7500/4,0)))</f>
        <v>0</v>
      </c>
      <c r="AB64" s="17">
        <f>IF(AA11&lt;200000,7500,IF(AA11&lt;400000,7500/2,IF(AA11&lt;600000,7500/4,0)))</f>
        <v>0</v>
      </c>
      <c r="AC64" s="17">
        <f>IF(AB11&lt;200000,7500,IF(AB11&lt;400000,7500/2,IF(AB11&lt;600000,7500/4,0)))</f>
        <v>0</v>
      </c>
      <c r="AD64" s="17">
        <f>IF(AC11&lt;200000,7500,IF(AC11&lt;400000,7500/2,IF(AC11&lt;600000,7500/4,0)))</f>
        <v>0</v>
      </c>
      <c r="AE64" s="17">
        <f>IF(AD11&lt;200000,7500,IF(AD11&lt;400000,7500/2,IF(AD11&lt;600000,7500/4,0)))</f>
        <v>0</v>
      </c>
      <c r="AF64" s="17">
        <f>IF(AE11&lt;200000,7500,IF(AE11&lt;400000,7500/2,IF(AE11&lt;600000,7500/4,0)))</f>
        <v>0</v>
      </c>
      <c r="AG64" s="17">
        <f>IF(AF11&lt;200000,7500,IF(AF11&lt;400000,7500/2,IF(AF11&lt;600000,7500/4,0)))</f>
        <v>0</v>
      </c>
    </row>
    <row r="65" spans="1:33" x14ac:dyDescent="0.35">
      <c r="A65" s="17" t="s">
        <v>29</v>
      </c>
      <c r="C65" s="17">
        <f>IF(B12&lt;200000,7500,IF(B12&lt;400000,7500/2,IF(B12&lt;600000,7500/4,0)))</f>
        <v>7500</v>
      </c>
      <c r="D65" s="17">
        <f>IF(C12&lt;200000,7500,IF(C12&lt;400000,7500/2,IF(C12&lt;600000,7500/4,0)))</f>
        <v>7500</v>
      </c>
      <c r="E65" s="17">
        <f>IF(D12&lt;200000,7500,IF(D12&lt;400000,7500/2,IF(D12&lt;600000,7500/4,0)))</f>
        <v>7500</v>
      </c>
      <c r="F65" s="17">
        <f>IF(E12&lt;200000,7500,IF(E12&lt;400000,7500/2,IF(E12&lt;600000,7500/4,0)))</f>
        <v>7500</v>
      </c>
      <c r="G65" s="17">
        <f>IF(F12&lt;200000,7500,IF(F12&lt;400000,7500/2,IF(F12&lt;600000,7500/4,0)))</f>
        <v>7500</v>
      </c>
      <c r="H65" s="17">
        <f>IF(G12&lt;200000,7500,IF(G12&lt;400000,7500/2,IF(G12&lt;600000,7500/4,0)))</f>
        <v>3750</v>
      </c>
      <c r="I65" s="17">
        <f>IF(H12&lt;200000,7500,IF(H12&lt;400000,7500/2,IF(H12&lt;600000,7500/4,0)))</f>
        <v>3750</v>
      </c>
      <c r="J65" s="17">
        <f>IF(I12&lt;200000,7500,IF(I12&lt;400000,7500/2,IF(I12&lt;600000,7500/4,0)))</f>
        <v>1875</v>
      </c>
      <c r="K65" s="17">
        <f>IF(J12&lt;200000,7500,IF(J12&lt;400000,7500/2,IF(J12&lt;600000,7500/4,0)))</f>
        <v>1875</v>
      </c>
      <c r="L65" s="17">
        <f>IF(K12&lt;200000,7500,IF(K12&lt;400000,7500/2,IF(K12&lt;600000,7500/4,0)))</f>
        <v>0</v>
      </c>
      <c r="M65" s="17">
        <f>IF(L12&lt;200000,7500,IF(L12&lt;400000,7500/2,IF(L12&lt;600000,7500/4,0)))</f>
        <v>0</v>
      </c>
      <c r="N65" s="17">
        <f>IF(M12&lt;200000,7500,IF(M12&lt;400000,7500/2,IF(M12&lt;600000,7500/4,0)))</f>
        <v>0</v>
      </c>
      <c r="O65" s="17">
        <f>IF(N12&lt;200000,7500,IF(N12&lt;400000,7500/2,IF(N12&lt;600000,7500/4,0)))</f>
        <v>0</v>
      </c>
      <c r="P65" s="17">
        <f>IF(O12&lt;200000,7500,IF(O12&lt;400000,7500/2,IF(O12&lt;600000,7500/4,0)))</f>
        <v>0</v>
      </c>
      <c r="Q65" s="17">
        <f>IF(P12&lt;200000,7500,IF(P12&lt;400000,7500/2,IF(P12&lt;600000,7500/4,0)))</f>
        <v>0</v>
      </c>
      <c r="R65" s="17">
        <f>IF(Q12&lt;200000,7500,IF(Q12&lt;400000,7500/2,IF(Q12&lt;600000,7500/4,0)))</f>
        <v>0</v>
      </c>
      <c r="S65" s="17">
        <f>IF(R12&lt;200000,7500,IF(R12&lt;400000,7500/2,IF(R12&lt;600000,7500/4,0)))</f>
        <v>0</v>
      </c>
      <c r="T65" s="17">
        <f>IF(S12&lt;200000,7500,IF(S12&lt;400000,7500/2,IF(S12&lt;600000,7500/4,0)))</f>
        <v>0</v>
      </c>
      <c r="U65" s="17">
        <f>IF(T12&lt;200000,7500,IF(T12&lt;400000,7500/2,IF(T12&lt;600000,7500/4,0)))</f>
        <v>0</v>
      </c>
      <c r="V65" s="17">
        <f>IF(U12&lt;200000,7500,IF(U12&lt;400000,7500/2,IF(U12&lt;600000,7500/4,0)))</f>
        <v>0</v>
      </c>
      <c r="W65" s="17">
        <f>IF(V12&lt;200000,7500,IF(V12&lt;400000,7500/2,IF(V12&lt;600000,7500/4,0)))</f>
        <v>0</v>
      </c>
      <c r="X65" s="17">
        <f>IF(W12&lt;200000,7500,IF(W12&lt;400000,7500/2,IF(W12&lt;600000,7500/4,0)))</f>
        <v>0</v>
      </c>
      <c r="Y65" s="17">
        <f>IF(X12&lt;200000,7500,IF(X12&lt;400000,7500/2,IF(X12&lt;600000,7500/4,0)))</f>
        <v>0</v>
      </c>
      <c r="Z65" s="17">
        <f>IF(Y12&lt;200000,7500,IF(Y12&lt;400000,7500/2,IF(Y12&lt;600000,7500/4,0)))</f>
        <v>0</v>
      </c>
      <c r="AA65" s="17">
        <f>IF(Z12&lt;200000,7500,IF(Z12&lt;400000,7500/2,IF(Z12&lt;600000,7500/4,0)))</f>
        <v>0</v>
      </c>
      <c r="AB65" s="17">
        <f>IF(AA12&lt;200000,7500,IF(AA12&lt;400000,7500/2,IF(AA12&lt;600000,7500/4,0)))</f>
        <v>0</v>
      </c>
      <c r="AC65" s="17">
        <f>IF(AB12&lt;200000,7500,IF(AB12&lt;400000,7500/2,IF(AB12&lt;600000,7500/4,0)))</f>
        <v>0</v>
      </c>
      <c r="AD65" s="17">
        <f>IF(AC12&lt;200000,7500,IF(AC12&lt;400000,7500/2,IF(AC12&lt;600000,7500/4,0)))</f>
        <v>0</v>
      </c>
      <c r="AE65" s="17">
        <f>IF(AD12&lt;200000,7500,IF(AD12&lt;400000,7500/2,IF(AD12&lt;600000,7500/4,0)))</f>
        <v>0</v>
      </c>
      <c r="AF65" s="17">
        <f>IF(AE12&lt;200000,7500,IF(AE12&lt;400000,7500/2,IF(AE12&lt;600000,7500/4,0)))</f>
        <v>0</v>
      </c>
      <c r="AG65" s="17">
        <f>IF(AF12&lt;200000,7500,IF(AF12&lt;400000,7500/2,IF(AF12&lt;600000,7500/4,0)))</f>
        <v>0</v>
      </c>
    </row>
    <row r="66" spans="1:33" x14ac:dyDescent="0.35">
      <c r="A66" s="17" t="s">
        <v>30</v>
      </c>
      <c r="C66" s="17">
        <f>IF(B13&lt;200000,7500,IF(B13&lt;400000,7500/2,IF(B13&lt;600000,7500/4,0)))</f>
        <v>7500</v>
      </c>
      <c r="D66" s="17">
        <f>IF(C13&lt;200000,7500,IF(C13&lt;400000,7500/2,IF(C13&lt;600000,7500/4,0)))</f>
        <v>7500</v>
      </c>
      <c r="E66" s="17">
        <f>IF(D13&lt;200000,7500,IF(D13&lt;400000,7500/2,IF(D13&lt;600000,7500/4,0)))</f>
        <v>7500</v>
      </c>
      <c r="F66" s="17">
        <f>IF(E13&lt;200000,7500,IF(E13&lt;400000,7500/2,IF(E13&lt;600000,7500/4,0)))</f>
        <v>7500</v>
      </c>
      <c r="G66" s="17">
        <f>IF(F13&lt;200000,7500,IF(F13&lt;400000,7500/2,IF(F13&lt;600000,7500/4,0)))</f>
        <v>7500</v>
      </c>
      <c r="H66" s="17">
        <f>IF(G13&lt;200000,7500,IF(G13&lt;400000,7500/2,IF(G13&lt;600000,7500/4,0)))</f>
        <v>3750</v>
      </c>
      <c r="I66" s="17">
        <f>IF(H13&lt;200000,7500,IF(H13&lt;400000,7500/2,IF(H13&lt;600000,7500/4,0)))</f>
        <v>3750</v>
      </c>
      <c r="J66" s="17">
        <f>IF(I13&lt;200000,7500,IF(I13&lt;400000,7500/2,IF(I13&lt;600000,7500/4,0)))</f>
        <v>3750</v>
      </c>
      <c r="K66" s="17">
        <f>IF(J13&lt;200000,7500,IF(J13&lt;400000,7500/2,IF(J13&lt;600000,7500/4,0)))</f>
        <v>1875</v>
      </c>
      <c r="L66" s="17">
        <f>IF(K13&lt;200000,7500,IF(K13&lt;400000,7500/2,IF(K13&lt;600000,7500/4,0)))</f>
        <v>0</v>
      </c>
      <c r="M66" s="17">
        <f>IF(L13&lt;200000,7500,IF(L13&lt;400000,7500/2,IF(L13&lt;600000,7500/4,0)))</f>
        <v>0</v>
      </c>
      <c r="N66" s="17">
        <f>IF(M13&lt;200000,7500,IF(M13&lt;400000,7500/2,IF(M13&lt;600000,7500/4,0)))</f>
        <v>0</v>
      </c>
      <c r="O66" s="17">
        <f>IF(N13&lt;200000,7500,IF(N13&lt;400000,7500/2,IF(N13&lt;600000,7500/4,0)))</f>
        <v>0</v>
      </c>
      <c r="P66" s="17">
        <f>IF(O13&lt;200000,7500,IF(O13&lt;400000,7500/2,IF(O13&lt;600000,7500/4,0)))</f>
        <v>0</v>
      </c>
      <c r="Q66" s="17">
        <f>IF(P13&lt;200000,7500,IF(P13&lt;400000,7500/2,IF(P13&lt;600000,7500/4,0)))</f>
        <v>0</v>
      </c>
      <c r="R66" s="17">
        <f>IF(Q13&lt;200000,7500,IF(Q13&lt;400000,7500/2,IF(Q13&lt;600000,7500/4,0)))</f>
        <v>0</v>
      </c>
      <c r="S66" s="17">
        <f>IF(R13&lt;200000,7500,IF(R13&lt;400000,7500/2,IF(R13&lt;600000,7500/4,0)))</f>
        <v>0</v>
      </c>
      <c r="T66" s="17">
        <f>IF(S13&lt;200000,7500,IF(S13&lt;400000,7500/2,IF(S13&lt;600000,7500/4,0)))</f>
        <v>0</v>
      </c>
      <c r="U66" s="17">
        <f>IF(T13&lt;200000,7500,IF(T13&lt;400000,7500/2,IF(T13&lt;600000,7500/4,0)))</f>
        <v>0</v>
      </c>
      <c r="V66" s="17">
        <f>IF(U13&lt;200000,7500,IF(U13&lt;400000,7500/2,IF(U13&lt;600000,7500/4,0)))</f>
        <v>0</v>
      </c>
      <c r="W66" s="17">
        <f>IF(V13&lt;200000,7500,IF(V13&lt;400000,7500/2,IF(V13&lt;600000,7500/4,0)))</f>
        <v>0</v>
      </c>
      <c r="X66" s="17">
        <f>IF(W13&lt;200000,7500,IF(W13&lt;400000,7500/2,IF(W13&lt;600000,7500/4,0)))</f>
        <v>0</v>
      </c>
      <c r="Y66" s="17">
        <f>IF(X13&lt;200000,7500,IF(X13&lt;400000,7500/2,IF(X13&lt;600000,7500/4,0)))</f>
        <v>0</v>
      </c>
      <c r="Z66" s="17">
        <f>IF(Y13&lt;200000,7500,IF(Y13&lt;400000,7500/2,IF(Y13&lt;600000,7500/4,0)))</f>
        <v>0</v>
      </c>
      <c r="AA66" s="17">
        <f>IF(Z13&lt;200000,7500,IF(Z13&lt;400000,7500/2,IF(Z13&lt;600000,7500/4,0)))</f>
        <v>0</v>
      </c>
      <c r="AB66" s="17">
        <f>IF(AA13&lt;200000,7500,IF(AA13&lt;400000,7500/2,IF(AA13&lt;600000,7500/4,0)))</f>
        <v>0</v>
      </c>
      <c r="AC66" s="17">
        <f>IF(AB13&lt;200000,7500,IF(AB13&lt;400000,7500/2,IF(AB13&lt;600000,7500/4,0)))</f>
        <v>0</v>
      </c>
      <c r="AD66" s="17">
        <f>IF(AC13&lt;200000,7500,IF(AC13&lt;400000,7500/2,IF(AC13&lt;600000,7500/4,0)))</f>
        <v>0</v>
      </c>
      <c r="AE66" s="17">
        <f>IF(AD13&lt;200000,7500,IF(AD13&lt;400000,7500/2,IF(AD13&lt;600000,7500/4,0)))</f>
        <v>0</v>
      </c>
      <c r="AF66" s="17">
        <f>IF(AE13&lt;200000,7500,IF(AE13&lt;400000,7500/2,IF(AE13&lt;600000,7500/4,0)))</f>
        <v>0</v>
      </c>
      <c r="AG66" s="17">
        <f>IF(AF13&lt;200000,7500,IF(AF13&lt;400000,7500/2,IF(AF13&lt;600000,7500/4,0)))</f>
        <v>0</v>
      </c>
    </row>
    <row r="67" spans="1:33" x14ac:dyDescent="0.35">
      <c r="A67" s="17" t="s">
        <v>89</v>
      </c>
      <c r="C67" s="17">
        <f>IF(B14&lt;200000,7500,IF(B14&lt;400000,7500/2,IF(B14&lt;600000,7500/4,0)))</f>
        <v>7500</v>
      </c>
      <c r="D67" s="17">
        <f>IF(C14&lt;200000,7500,IF(C14&lt;400000,7500/2,IF(C14&lt;600000,7500/4,0)))</f>
        <v>7500</v>
      </c>
      <c r="E67" s="17">
        <f>IF(D14&lt;200000,7500,IF(D14&lt;400000,7500/2,IF(D14&lt;600000,7500/4,0)))</f>
        <v>7500</v>
      </c>
      <c r="F67" s="17">
        <f>IF(E14&lt;200000,7500,IF(E14&lt;400000,7500/2,IF(E14&lt;600000,7500/4,0)))</f>
        <v>7500</v>
      </c>
      <c r="G67" s="17">
        <f>IF(F14&lt;200000,7500,IF(F14&lt;400000,7500/2,IF(F14&lt;600000,7500/4,0)))</f>
        <v>3750</v>
      </c>
      <c r="H67" s="17">
        <f>IF(G14&lt;200000,7500,IF(G14&lt;400000,7500/2,IF(G14&lt;600000,7500/4,0)))</f>
        <v>3750</v>
      </c>
      <c r="I67" s="17">
        <f>IF(H14&lt;200000,7500,IF(H14&lt;400000,7500/2,IF(H14&lt;600000,7500/4,0)))</f>
        <v>1875</v>
      </c>
      <c r="J67" s="17">
        <f>IF(I14&lt;200000,7500,IF(I14&lt;400000,7500/2,IF(I14&lt;600000,7500/4,0)))</f>
        <v>0</v>
      </c>
      <c r="K67" s="17">
        <f>IF(J14&lt;200000,7500,IF(J14&lt;400000,7500/2,IF(J14&lt;600000,7500/4,0)))</f>
        <v>0</v>
      </c>
      <c r="L67" s="17">
        <f>IF(K14&lt;200000,7500,IF(K14&lt;400000,7500/2,IF(K14&lt;600000,7500/4,0)))</f>
        <v>0</v>
      </c>
      <c r="M67" s="17">
        <f>IF(L14&lt;200000,7500,IF(L14&lt;400000,7500/2,IF(L14&lt;600000,7500/4,0)))</f>
        <v>0</v>
      </c>
      <c r="N67" s="17">
        <f>IF(M14&lt;200000,7500,IF(M14&lt;400000,7500/2,IF(M14&lt;600000,7500/4,0)))</f>
        <v>0</v>
      </c>
      <c r="O67" s="17">
        <f>IF(N14&lt;200000,7500,IF(N14&lt;400000,7500/2,IF(N14&lt;600000,7500/4,0)))</f>
        <v>0</v>
      </c>
      <c r="P67" s="17">
        <f>IF(O14&lt;200000,7500,IF(O14&lt;400000,7500/2,IF(O14&lt;600000,7500/4,0)))</f>
        <v>0</v>
      </c>
      <c r="Q67" s="17">
        <f>IF(P14&lt;200000,7500,IF(P14&lt;400000,7500/2,IF(P14&lt;600000,7500/4,0)))</f>
        <v>0</v>
      </c>
      <c r="R67" s="17">
        <f>IF(Q14&lt;200000,7500,IF(Q14&lt;400000,7500/2,IF(Q14&lt;600000,7500/4,0)))</f>
        <v>0</v>
      </c>
      <c r="S67" s="17">
        <f>IF(R14&lt;200000,7500,IF(R14&lt;400000,7500/2,IF(R14&lt;600000,7500/4,0)))</f>
        <v>0</v>
      </c>
      <c r="T67" s="17">
        <f>IF(S14&lt;200000,7500,IF(S14&lt;400000,7500/2,IF(S14&lt;600000,7500/4,0)))</f>
        <v>0</v>
      </c>
      <c r="U67" s="17">
        <f>IF(T14&lt;200000,7500,IF(T14&lt;400000,7500/2,IF(T14&lt;600000,7500/4,0)))</f>
        <v>0</v>
      </c>
      <c r="V67" s="17">
        <f>IF(U14&lt;200000,7500,IF(U14&lt;400000,7500/2,IF(U14&lt;600000,7500/4,0)))</f>
        <v>0</v>
      </c>
      <c r="W67" s="17">
        <f>IF(V14&lt;200000,7500,IF(V14&lt;400000,7500/2,IF(V14&lt;600000,7500/4,0)))</f>
        <v>0</v>
      </c>
      <c r="X67" s="17">
        <f>IF(W14&lt;200000,7500,IF(W14&lt;400000,7500/2,IF(W14&lt;600000,7500/4,0)))</f>
        <v>0</v>
      </c>
      <c r="Y67" s="17">
        <f>IF(X14&lt;200000,7500,IF(X14&lt;400000,7500/2,IF(X14&lt;600000,7500/4,0)))</f>
        <v>0</v>
      </c>
      <c r="Z67" s="17">
        <f>IF(Y14&lt;200000,7500,IF(Y14&lt;400000,7500/2,IF(Y14&lt;600000,7500/4,0)))</f>
        <v>0</v>
      </c>
      <c r="AA67" s="17">
        <f>IF(Z14&lt;200000,7500,IF(Z14&lt;400000,7500/2,IF(Z14&lt;600000,7500/4,0)))</f>
        <v>0</v>
      </c>
      <c r="AB67" s="17">
        <f>IF(AA14&lt;200000,7500,IF(AA14&lt;400000,7500/2,IF(AA14&lt;600000,7500/4,0)))</f>
        <v>0</v>
      </c>
      <c r="AC67" s="17">
        <f>IF(AB14&lt;200000,7500,IF(AB14&lt;400000,7500/2,IF(AB14&lt;600000,7500/4,0)))</f>
        <v>0</v>
      </c>
      <c r="AD67" s="17">
        <f>IF(AC14&lt;200000,7500,IF(AC14&lt;400000,7500/2,IF(AC14&lt;600000,7500/4,0)))</f>
        <v>0</v>
      </c>
      <c r="AE67" s="17">
        <f>IF(AD14&lt;200000,7500,IF(AD14&lt;400000,7500/2,IF(AD14&lt;600000,7500/4,0)))</f>
        <v>0</v>
      </c>
      <c r="AF67" s="17">
        <f>IF(AE14&lt;200000,7500,IF(AE14&lt;400000,7500/2,IF(AE14&lt;600000,7500/4,0)))</f>
        <v>0</v>
      </c>
      <c r="AG67" s="17">
        <f>IF(AF14&lt;200000,7500,IF(AF14&lt;400000,7500/2,IF(AF14&lt;600000,7500/4,0)))</f>
        <v>0</v>
      </c>
    </row>
    <row r="68" spans="1:33" x14ac:dyDescent="0.35">
      <c r="A68" s="17" t="s">
        <v>32</v>
      </c>
      <c r="C68" s="17">
        <f>IF(B15&lt;200000,7500,IF(B15&lt;400000,7500/2,IF(B15&lt;600000,7500/4,0)))</f>
        <v>7500</v>
      </c>
      <c r="D68" s="17">
        <f>IF(C15&lt;200000,7500,IF(C15&lt;400000,7500/2,IF(C15&lt;600000,7500/4,0)))</f>
        <v>7500</v>
      </c>
      <c r="E68" s="17">
        <f>IF(D15&lt;200000,7500,IF(D15&lt;400000,7500/2,IF(D15&lt;600000,7500/4,0)))</f>
        <v>7500</v>
      </c>
      <c r="F68" s="17">
        <f>IF(E15&lt;200000,7500,IF(E15&lt;400000,7500/2,IF(E15&lt;600000,7500/4,0)))</f>
        <v>7500</v>
      </c>
      <c r="G68" s="17">
        <f>IF(F15&lt;200000,7500,IF(F15&lt;400000,7500/2,IF(F15&lt;600000,7500/4,0)))</f>
        <v>7500</v>
      </c>
      <c r="H68" s="17">
        <f>IF(G15&lt;200000,7500,IF(G15&lt;400000,7500/2,IF(G15&lt;600000,7500/4,0)))</f>
        <v>7500</v>
      </c>
      <c r="I68" s="17">
        <f>IF(H15&lt;200000,7500,IF(H15&lt;400000,7500/2,IF(H15&lt;600000,7500/4,0)))</f>
        <v>3750</v>
      </c>
      <c r="J68" s="17">
        <f>IF(I15&lt;200000,7500,IF(I15&lt;400000,7500/2,IF(I15&lt;600000,7500/4,0)))</f>
        <v>3750</v>
      </c>
      <c r="K68" s="17">
        <f>IF(J15&lt;200000,7500,IF(J15&lt;400000,7500/2,IF(J15&lt;600000,7500/4,0)))</f>
        <v>1875</v>
      </c>
      <c r="L68" s="17">
        <f>IF(K15&lt;200000,7500,IF(K15&lt;400000,7500/2,IF(K15&lt;600000,7500/4,0)))</f>
        <v>1875</v>
      </c>
      <c r="M68" s="17">
        <f>IF(L15&lt;200000,7500,IF(L15&lt;400000,7500/2,IF(L15&lt;600000,7500/4,0)))</f>
        <v>0</v>
      </c>
      <c r="N68" s="17">
        <f>IF(M15&lt;200000,7500,IF(M15&lt;400000,7500/2,IF(M15&lt;600000,7500/4,0)))</f>
        <v>0</v>
      </c>
      <c r="O68" s="17">
        <f>IF(N15&lt;200000,7500,IF(N15&lt;400000,7500/2,IF(N15&lt;600000,7500/4,0)))</f>
        <v>0</v>
      </c>
      <c r="P68" s="17">
        <f>IF(O15&lt;200000,7500,IF(O15&lt;400000,7500/2,IF(O15&lt;600000,7500/4,0)))</f>
        <v>0</v>
      </c>
      <c r="Q68" s="17">
        <f>IF(P15&lt;200000,7500,IF(P15&lt;400000,7500/2,IF(P15&lt;600000,7500/4,0)))</f>
        <v>0</v>
      </c>
      <c r="R68" s="17">
        <f>IF(Q15&lt;200000,7500,IF(Q15&lt;400000,7500/2,IF(Q15&lt;600000,7500/4,0)))</f>
        <v>0</v>
      </c>
      <c r="S68" s="17">
        <f>IF(R15&lt;200000,7500,IF(R15&lt;400000,7500/2,IF(R15&lt;600000,7500/4,0)))</f>
        <v>0</v>
      </c>
      <c r="T68" s="17">
        <f>IF(S15&lt;200000,7500,IF(S15&lt;400000,7500/2,IF(S15&lt;600000,7500/4,0)))</f>
        <v>0</v>
      </c>
      <c r="U68" s="17">
        <f>IF(T15&lt;200000,7500,IF(T15&lt;400000,7500/2,IF(T15&lt;600000,7500/4,0)))</f>
        <v>0</v>
      </c>
      <c r="V68" s="17">
        <f>IF(U15&lt;200000,7500,IF(U15&lt;400000,7500/2,IF(U15&lt;600000,7500/4,0)))</f>
        <v>0</v>
      </c>
      <c r="W68" s="17">
        <f>IF(V15&lt;200000,7500,IF(V15&lt;400000,7500/2,IF(V15&lt;600000,7500/4,0)))</f>
        <v>0</v>
      </c>
      <c r="X68" s="17">
        <f>IF(W15&lt;200000,7500,IF(W15&lt;400000,7500/2,IF(W15&lt;600000,7500/4,0)))</f>
        <v>0</v>
      </c>
      <c r="Y68" s="17">
        <f>IF(X15&lt;200000,7500,IF(X15&lt;400000,7500/2,IF(X15&lt;600000,7500/4,0)))</f>
        <v>0</v>
      </c>
      <c r="Z68" s="17">
        <f>IF(Y15&lt;200000,7500,IF(Y15&lt;400000,7500/2,IF(Y15&lt;600000,7500/4,0)))</f>
        <v>0</v>
      </c>
      <c r="AA68" s="17">
        <f>IF(Z15&lt;200000,7500,IF(Z15&lt;400000,7500/2,IF(Z15&lt;600000,7500/4,0)))</f>
        <v>0</v>
      </c>
      <c r="AB68" s="17">
        <f>IF(AA15&lt;200000,7500,IF(AA15&lt;400000,7500/2,IF(AA15&lt;600000,7500/4,0)))</f>
        <v>0</v>
      </c>
      <c r="AC68" s="17">
        <f>IF(AB15&lt;200000,7500,IF(AB15&lt;400000,7500/2,IF(AB15&lt;600000,7500/4,0)))</f>
        <v>0</v>
      </c>
      <c r="AD68" s="17">
        <f>IF(AC15&lt;200000,7500,IF(AC15&lt;400000,7500/2,IF(AC15&lt;600000,7500/4,0)))</f>
        <v>0</v>
      </c>
      <c r="AE68" s="17">
        <f>IF(AD15&lt;200000,7500,IF(AD15&lt;400000,7500/2,IF(AD15&lt;600000,7500/4,0)))</f>
        <v>0</v>
      </c>
      <c r="AF68" s="17">
        <f>IF(AE15&lt;200000,7500,IF(AE15&lt;400000,7500/2,IF(AE15&lt;600000,7500/4,0)))</f>
        <v>0</v>
      </c>
      <c r="AG68" s="17">
        <f>IF(AF15&lt;200000,7500,IF(AF15&lt;400000,7500/2,IF(AF15&lt;600000,7500/4,0)))</f>
        <v>0</v>
      </c>
    </row>
    <row r="69" spans="1:33" x14ac:dyDescent="0.35">
      <c r="A69" s="17" t="s">
        <v>90</v>
      </c>
      <c r="C69" s="17">
        <f>IF(B16&lt;200000,7500,IF(B16&lt;400000,7500/2,IF(B16&lt;600000,7500/4,0)))</f>
        <v>7500</v>
      </c>
      <c r="D69" s="17">
        <f>IF(C16&lt;200000,7500,IF(C16&lt;400000,7500/2,IF(C16&lt;600000,7500/4,0)))</f>
        <v>7500</v>
      </c>
      <c r="E69" s="17">
        <f>IF(D16&lt;200000,7500,IF(D16&lt;400000,7500/2,IF(D16&lt;600000,7500/4,0)))</f>
        <v>7500</v>
      </c>
      <c r="F69" s="17">
        <f>IF(E16&lt;200000,7500,IF(E16&lt;400000,7500/2,IF(E16&lt;600000,7500/4,0)))</f>
        <v>7500</v>
      </c>
      <c r="G69" s="17">
        <f>IF(F16&lt;200000,7500,IF(F16&lt;400000,7500/2,IF(F16&lt;600000,7500/4,0)))</f>
        <v>7500</v>
      </c>
      <c r="H69" s="17">
        <f>IF(G16&lt;200000,7500,IF(G16&lt;400000,7500/2,IF(G16&lt;600000,7500/4,0)))</f>
        <v>3750</v>
      </c>
      <c r="I69" s="17">
        <f>IF(H16&lt;200000,7500,IF(H16&lt;400000,7500/2,IF(H16&lt;600000,7500/4,0)))</f>
        <v>3750</v>
      </c>
      <c r="J69" s="17">
        <f>IF(I16&lt;200000,7500,IF(I16&lt;400000,7500/2,IF(I16&lt;600000,7500/4,0)))</f>
        <v>1875</v>
      </c>
      <c r="K69" s="17">
        <f>IF(J16&lt;200000,7500,IF(J16&lt;400000,7500/2,IF(J16&lt;600000,7500/4,0)))</f>
        <v>1875</v>
      </c>
      <c r="L69" s="17">
        <f>IF(K16&lt;200000,7500,IF(K16&lt;400000,7500/2,IF(K16&lt;600000,7500/4,0)))</f>
        <v>0</v>
      </c>
      <c r="M69" s="17">
        <f>IF(L16&lt;200000,7500,IF(L16&lt;400000,7500/2,IF(L16&lt;600000,7500/4,0)))</f>
        <v>0</v>
      </c>
      <c r="N69" s="17">
        <f>IF(M16&lt;200000,7500,IF(M16&lt;400000,7500/2,IF(M16&lt;600000,7500/4,0)))</f>
        <v>0</v>
      </c>
      <c r="O69" s="17">
        <f>IF(N16&lt;200000,7500,IF(N16&lt;400000,7500/2,IF(N16&lt;600000,7500/4,0)))</f>
        <v>0</v>
      </c>
      <c r="P69" s="17">
        <f>IF(O16&lt;200000,7500,IF(O16&lt;400000,7500/2,IF(O16&lt;600000,7500/4,0)))</f>
        <v>0</v>
      </c>
      <c r="Q69" s="17">
        <f>IF(P16&lt;200000,7500,IF(P16&lt;400000,7500/2,IF(P16&lt;600000,7500/4,0)))</f>
        <v>0</v>
      </c>
      <c r="R69" s="17">
        <f>IF(Q16&lt;200000,7500,IF(Q16&lt;400000,7500/2,IF(Q16&lt;600000,7500/4,0)))</f>
        <v>0</v>
      </c>
      <c r="S69" s="17">
        <f>IF(R16&lt;200000,7500,IF(R16&lt;400000,7500/2,IF(R16&lt;600000,7500/4,0)))</f>
        <v>0</v>
      </c>
      <c r="T69" s="17">
        <f>IF(S16&lt;200000,7500,IF(S16&lt;400000,7500/2,IF(S16&lt;600000,7500/4,0)))</f>
        <v>0</v>
      </c>
      <c r="U69" s="17">
        <f>IF(T16&lt;200000,7500,IF(T16&lt;400000,7500/2,IF(T16&lt;600000,7500/4,0)))</f>
        <v>0</v>
      </c>
      <c r="V69" s="17">
        <f>IF(U16&lt;200000,7500,IF(U16&lt;400000,7500/2,IF(U16&lt;600000,7500/4,0)))</f>
        <v>0</v>
      </c>
      <c r="W69" s="17">
        <f>IF(V16&lt;200000,7500,IF(V16&lt;400000,7500/2,IF(V16&lt;600000,7500/4,0)))</f>
        <v>0</v>
      </c>
      <c r="X69" s="17">
        <f>IF(W16&lt;200000,7500,IF(W16&lt;400000,7500/2,IF(W16&lt;600000,7500/4,0)))</f>
        <v>0</v>
      </c>
      <c r="Y69" s="17">
        <f>IF(X16&lt;200000,7500,IF(X16&lt;400000,7500/2,IF(X16&lt;600000,7500/4,0)))</f>
        <v>0</v>
      </c>
      <c r="Z69" s="17">
        <f>IF(Y16&lt;200000,7500,IF(Y16&lt;400000,7500/2,IF(Y16&lt;600000,7500/4,0)))</f>
        <v>0</v>
      </c>
      <c r="AA69" s="17">
        <f>IF(Z16&lt;200000,7500,IF(Z16&lt;400000,7500/2,IF(Z16&lt;600000,7500/4,0)))</f>
        <v>0</v>
      </c>
      <c r="AB69" s="17">
        <f>IF(AA16&lt;200000,7500,IF(AA16&lt;400000,7500/2,IF(AA16&lt;600000,7500/4,0)))</f>
        <v>0</v>
      </c>
      <c r="AC69" s="17">
        <f>IF(AB16&lt;200000,7500,IF(AB16&lt;400000,7500/2,IF(AB16&lt;600000,7500/4,0)))</f>
        <v>0</v>
      </c>
      <c r="AD69" s="17">
        <f>IF(AC16&lt;200000,7500,IF(AC16&lt;400000,7500/2,IF(AC16&lt;600000,7500/4,0)))</f>
        <v>0</v>
      </c>
      <c r="AE69" s="17">
        <f>IF(AD16&lt;200000,7500,IF(AD16&lt;400000,7500/2,IF(AD16&lt;600000,7500/4,0)))</f>
        <v>0</v>
      </c>
      <c r="AF69" s="17">
        <f>IF(AE16&lt;200000,7500,IF(AE16&lt;400000,7500/2,IF(AE16&lt;600000,7500/4,0)))</f>
        <v>0</v>
      </c>
      <c r="AG69" s="17">
        <f>IF(AF16&lt;200000,7500,IF(AF16&lt;400000,7500/2,IF(AF16&lt;600000,7500/4,0)))</f>
        <v>0</v>
      </c>
    </row>
    <row r="70" spans="1:33" x14ac:dyDescent="0.35">
      <c r="A70" s="17" t="s">
        <v>91</v>
      </c>
      <c r="C70" s="17">
        <f>IF(B17&lt;200000,7500,IF(B17&lt;400000,7500/2,IF(B17&lt;600000,7500/4,0)))</f>
        <v>7500</v>
      </c>
      <c r="D70" s="17">
        <f>IF(C17&lt;200000,7500,IF(C17&lt;400000,7500/2,IF(C17&lt;600000,7500/4,0)))</f>
        <v>7500</v>
      </c>
      <c r="E70" s="17">
        <f>IF(D17&lt;200000,7500,IF(D17&lt;400000,7500/2,IF(D17&lt;600000,7500/4,0)))</f>
        <v>7500</v>
      </c>
      <c r="F70" s="17">
        <f>IF(E17&lt;200000,7500,IF(E17&lt;400000,7500/2,IF(E17&lt;600000,7500/4,0)))</f>
        <v>7500</v>
      </c>
      <c r="G70" s="17">
        <f>IF(F17&lt;200000,7500,IF(F17&lt;400000,7500/2,IF(F17&lt;600000,7500/4,0)))</f>
        <v>7500</v>
      </c>
      <c r="H70" s="17">
        <f>IF(G17&lt;200000,7500,IF(G17&lt;400000,7500/2,IF(G17&lt;600000,7500/4,0)))</f>
        <v>7500</v>
      </c>
      <c r="I70" s="17">
        <f>IF(H17&lt;200000,7500,IF(H17&lt;400000,7500/2,IF(H17&lt;600000,7500/4,0)))</f>
        <v>7500</v>
      </c>
      <c r="J70" s="17">
        <f>IF(I17&lt;200000,7500,IF(I17&lt;400000,7500/2,IF(I17&lt;600000,7500/4,0)))</f>
        <v>7500</v>
      </c>
      <c r="K70" s="17">
        <f>IF(J17&lt;200000,7500,IF(J17&lt;400000,7500/2,IF(J17&lt;600000,7500/4,0)))</f>
        <v>7500</v>
      </c>
      <c r="L70" s="17">
        <f>IF(K17&lt;200000,7500,IF(K17&lt;400000,7500/2,IF(K17&lt;600000,7500/4,0)))</f>
        <v>7500</v>
      </c>
      <c r="M70" s="17">
        <f>IF(L17&lt;200000,7500,IF(L17&lt;400000,7500/2,IF(L17&lt;600000,7500/4,0)))</f>
        <v>7500</v>
      </c>
      <c r="N70" s="17">
        <f>IF(M17&lt;200000,7500,IF(M17&lt;400000,7500/2,IF(M17&lt;600000,7500/4,0)))</f>
        <v>7500</v>
      </c>
      <c r="O70" s="17">
        <f>IF(N17&lt;200000,7500,IF(N17&lt;400000,7500/2,IF(N17&lt;600000,7500/4,0)))</f>
        <v>7500</v>
      </c>
      <c r="P70" s="17">
        <f>IF(O17&lt;200000,7500,IF(O17&lt;400000,7500/2,IF(O17&lt;600000,7500/4,0)))</f>
        <v>7500</v>
      </c>
      <c r="Q70" s="17">
        <f>IF(P17&lt;200000,7500,IF(P17&lt;400000,7500/2,IF(P17&lt;600000,7500/4,0)))</f>
        <v>7500</v>
      </c>
      <c r="R70" s="17">
        <f>IF(Q17&lt;200000,7500,IF(Q17&lt;400000,7500/2,IF(Q17&lt;600000,7500/4,0)))</f>
        <v>7500</v>
      </c>
      <c r="S70" s="17">
        <f>IF(R17&lt;200000,7500,IF(R17&lt;400000,7500/2,IF(R17&lt;600000,7500/4,0)))</f>
        <v>7500</v>
      </c>
      <c r="T70" s="17">
        <f>IF(S17&lt;200000,7500,IF(S17&lt;400000,7500/2,IF(S17&lt;600000,7500/4,0)))</f>
        <v>7500</v>
      </c>
      <c r="U70" s="17">
        <f>IF(T17&lt;200000,7500,IF(T17&lt;400000,7500/2,IF(T17&lt;600000,7500/4,0)))</f>
        <v>7500</v>
      </c>
      <c r="V70" s="17">
        <f>IF(U17&lt;200000,7500,IF(U17&lt;400000,7500/2,IF(U17&lt;600000,7500/4,0)))</f>
        <v>7500</v>
      </c>
      <c r="W70" s="17">
        <f>IF(V17&lt;200000,7500,IF(V17&lt;400000,7500/2,IF(V17&lt;600000,7500/4,0)))</f>
        <v>7500</v>
      </c>
      <c r="X70" s="17">
        <f>IF(W17&lt;200000,7500,IF(W17&lt;400000,7500/2,IF(W17&lt;600000,7500/4,0)))</f>
        <v>7500</v>
      </c>
      <c r="Y70" s="17">
        <f>IF(X17&lt;200000,7500,IF(X17&lt;400000,7500/2,IF(X17&lt;600000,7500/4,0)))</f>
        <v>7500</v>
      </c>
      <c r="Z70" s="17">
        <f>IF(Y17&lt;200000,7500,IF(Y17&lt;400000,7500/2,IF(Y17&lt;600000,7500/4,0)))</f>
        <v>7500</v>
      </c>
      <c r="AA70" s="17">
        <f>IF(Z17&lt;200000,7500,IF(Z17&lt;400000,7500/2,IF(Z17&lt;600000,7500/4,0)))</f>
        <v>7500</v>
      </c>
      <c r="AB70" s="17">
        <f>IF(AA17&lt;200000,7500,IF(AA17&lt;400000,7500/2,IF(AA17&lt;600000,7500/4,0)))</f>
        <v>7500</v>
      </c>
      <c r="AC70" s="17">
        <f>IF(AB17&lt;200000,7500,IF(AB17&lt;400000,7500/2,IF(AB17&lt;600000,7500/4,0)))</f>
        <v>7500</v>
      </c>
      <c r="AD70" s="17">
        <f>IF(AC17&lt;200000,7500,IF(AC17&lt;400000,7500/2,IF(AC17&lt;600000,7500/4,0)))</f>
        <v>7500</v>
      </c>
      <c r="AE70" s="17">
        <f>IF(AD17&lt;200000,7500,IF(AD17&lt;400000,7500/2,IF(AD17&lt;600000,7500/4,0)))</f>
        <v>7500</v>
      </c>
      <c r="AF70" s="17">
        <f>IF(AE17&lt;200000,7500,IF(AE17&lt;400000,7500/2,IF(AE17&lt;600000,7500/4,0)))</f>
        <v>7500</v>
      </c>
      <c r="AG70" s="17">
        <f>IF(AF17&lt;200000,7500,IF(AF17&lt;400000,7500/2,IF(AF17&lt;600000,7500/4,0)))</f>
        <v>7500</v>
      </c>
    </row>
    <row r="71" spans="1:33" x14ac:dyDescent="0.35">
      <c r="A71" s="17" t="s">
        <v>31</v>
      </c>
      <c r="C71" s="17">
        <f>IF(B18&lt;200000,7500,IF(B18&lt;400000,7500/2,IF(B18&lt;600000,7500/4,0)))</f>
        <v>7500</v>
      </c>
      <c r="D71" s="17">
        <f>IF(C18&lt;200000,7500,IF(C18&lt;400000,7500/2,IF(C18&lt;600000,7500/4,0)))</f>
        <v>7500</v>
      </c>
      <c r="E71" s="17">
        <f>IF(D18&lt;200000,7500,IF(D18&lt;400000,7500/2,IF(D18&lt;600000,7500/4,0)))</f>
        <v>7500</v>
      </c>
      <c r="F71" s="17">
        <f>IF(E18&lt;200000,7500,IF(E18&lt;400000,7500/2,IF(E18&lt;600000,7500/4,0)))</f>
        <v>7500</v>
      </c>
      <c r="G71" s="17">
        <f>IF(F18&lt;200000,7500,IF(F18&lt;400000,7500/2,IF(F18&lt;600000,7500/4,0)))</f>
        <v>7500</v>
      </c>
      <c r="H71" s="17">
        <f>IF(G18&lt;200000,7500,IF(G18&lt;400000,7500/2,IF(G18&lt;600000,7500/4,0)))</f>
        <v>7500</v>
      </c>
      <c r="I71" s="17">
        <f>IF(H18&lt;200000,7500,IF(H18&lt;400000,7500/2,IF(H18&lt;600000,7500/4,0)))</f>
        <v>7500</v>
      </c>
      <c r="J71" s="17">
        <f>IF(I18&lt;200000,7500,IF(I18&lt;400000,7500/2,IF(I18&lt;600000,7500/4,0)))</f>
        <v>7500</v>
      </c>
      <c r="K71" s="17">
        <f>IF(J18&lt;200000,7500,IF(J18&lt;400000,7500/2,IF(J18&lt;600000,7500/4,0)))</f>
        <v>7500</v>
      </c>
      <c r="L71" s="17">
        <f>IF(K18&lt;200000,7500,IF(K18&lt;400000,7500/2,IF(K18&lt;600000,7500/4,0)))</f>
        <v>7500</v>
      </c>
      <c r="M71" s="17">
        <f>IF(L18&lt;200000,7500,IF(L18&lt;400000,7500/2,IF(L18&lt;600000,7500/4,0)))</f>
        <v>7500</v>
      </c>
      <c r="N71" s="17">
        <f>IF(M18&lt;200000,7500,IF(M18&lt;400000,7500/2,IF(M18&lt;600000,7500/4,0)))</f>
        <v>7500</v>
      </c>
      <c r="O71" s="17">
        <f>IF(N18&lt;200000,7500,IF(N18&lt;400000,7500/2,IF(N18&lt;600000,7500/4,0)))</f>
        <v>7500</v>
      </c>
      <c r="P71" s="17">
        <f>IF(O18&lt;200000,7500,IF(O18&lt;400000,7500/2,IF(O18&lt;600000,7500/4,0)))</f>
        <v>7500</v>
      </c>
      <c r="Q71" s="17">
        <f>IF(P18&lt;200000,7500,IF(P18&lt;400000,7500/2,IF(P18&lt;600000,7500/4,0)))</f>
        <v>3750</v>
      </c>
      <c r="R71" s="17">
        <f>IF(Q18&lt;200000,7500,IF(Q18&lt;400000,7500/2,IF(Q18&lt;600000,7500/4,0)))</f>
        <v>3750</v>
      </c>
      <c r="S71" s="17">
        <f>IF(R18&lt;200000,7500,IF(R18&lt;400000,7500/2,IF(R18&lt;600000,7500/4,0)))</f>
        <v>3750</v>
      </c>
      <c r="T71" s="17">
        <f>IF(S18&lt;200000,7500,IF(S18&lt;400000,7500/2,IF(S18&lt;600000,7500/4,0)))</f>
        <v>3750</v>
      </c>
      <c r="U71" s="17">
        <f>IF(T18&lt;200000,7500,IF(T18&lt;400000,7500/2,IF(T18&lt;600000,7500/4,0)))</f>
        <v>3750</v>
      </c>
      <c r="V71" s="17">
        <f>IF(U18&lt;200000,7500,IF(U18&lt;400000,7500/2,IF(U18&lt;600000,7500/4,0)))</f>
        <v>3750</v>
      </c>
      <c r="W71" s="17">
        <f>IF(V18&lt;200000,7500,IF(V18&lt;400000,7500/2,IF(V18&lt;600000,7500/4,0)))</f>
        <v>1875</v>
      </c>
      <c r="X71" s="17">
        <f>IF(W18&lt;200000,7500,IF(W18&lt;400000,7500/2,IF(W18&lt;600000,7500/4,0)))</f>
        <v>1875</v>
      </c>
      <c r="Y71" s="17">
        <f>IF(X18&lt;200000,7500,IF(X18&lt;400000,7500/2,IF(X18&lt;600000,7500/4,0)))</f>
        <v>1875</v>
      </c>
      <c r="Z71" s="17">
        <f>IF(Y18&lt;200000,7500,IF(Y18&lt;400000,7500/2,IF(Y18&lt;600000,7500/4,0)))</f>
        <v>1875</v>
      </c>
      <c r="AA71" s="17">
        <f>IF(Z18&lt;200000,7500,IF(Z18&lt;400000,7500/2,IF(Z18&lt;600000,7500/4,0)))</f>
        <v>1875</v>
      </c>
      <c r="AB71" s="17">
        <f>IF(AA18&lt;200000,7500,IF(AA18&lt;400000,7500/2,IF(AA18&lt;600000,7500/4,0)))</f>
        <v>1875</v>
      </c>
      <c r="AC71" s="17">
        <f>IF(AB18&lt;200000,7500,IF(AB18&lt;400000,7500/2,IF(AB18&lt;600000,7500/4,0)))</f>
        <v>0</v>
      </c>
      <c r="AD71" s="17">
        <f>IF(AC18&lt;200000,7500,IF(AC18&lt;400000,7500/2,IF(AC18&lt;600000,7500/4,0)))</f>
        <v>0</v>
      </c>
      <c r="AE71" s="17">
        <f>IF(AD18&lt;200000,7500,IF(AD18&lt;400000,7500/2,IF(AD18&lt;600000,7500/4,0)))</f>
        <v>0</v>
      </c>
      <c r="AF71" s="17">
        <f>IF(AE18&lt;200000,7500,IF(AE18&lt;400000,7500/2,IF(AE18&lt;600000,7500/4,0)))</f>
        <v>0</v>
      </c>
      <c r="AG71" s="17">
        <f>IF(AF18&lt;200000,7500,IF(AF18&lt;400000,7500/2,IF(AF18&lt;600000,7500/4,0)))</f>
        <v>0</v>
      </c>
    </row>
    <row r="72" spans="1:33" x14ac:dyDescent="0.35">
      <c r="A72" s="17" t="s">
        <v>92</v>
      </c>
      <c r="C72" s="17">
        <f>IF(B19&lt;200000,7500,IF(B19&lt;400000,7500/2,IF(B19&lt;600000,7500/4,0)))</f>
        <v>7500</v>
      </c>
      <c r="D72" s="17">
        <f>IF(C19&lt;200000,7500,IF(C19&lt;400000,7500/2,IF(C19&lt;600000,7500/4,0)))</f>
        <v>7500</v>
      </c>
      <c r="E72" s="17">
        <f>IF(D19&lt;200000,7500,IF(D19&lt;400000,7500/2,IF(D19&lt;600000,7500/4,0)))</f>
        <v>7500</v>
      </c>
      <c r="F72" s="17">
        <f>IF(E19&lt;200000,7500,IF(E19&lt;400000,7500/2,IF(E19&lt;600000,7500/4,0)))</f>
        <v>7500</v>
      </c>
      <c r="G72" s="17">
        <f>IF(F19&lt;200000,7500,IF(F19&lt;400000,7500/2,IF(F19&lt;600000,7500/4,0)))</f>
        <v>7500</v>
      </c>
      <c r="H72" s="17">
        <f>IF(G19&lt;200000,7500,IF(G19&lt;400000,7500/2,IF(G19&lt;600000,7500/4,0)))</f>
        <v>7500</v>
      </c>
      <c r="I72" s="17">
        <f>IF(H19&lt;200000,7500,IF(H19&lt;400000,7500/2,IF(H19&lt;600000,7500/4,0)))</f>
        <v>7500</v>
      </c>
      <c r="J72" s="17">
        <f>IF(I19&lt;200000,7500,IF(I19&lt;400000,7500/2,IF(I19&lt;600000,7500/4,0)))</f>
        <v>7500</v>
      </c>
      <c r="K72" s="17">
        <f>IF(J19&lt;200000,7500,IF(J19&lt;400000,7500/2,IF(J19&lt;600000,7500/4,0)))</f>
        <v>7500</v>
      </c>
      <c r="L72" s="17">
        <f>IF(K19&lt;200000,7500,IF(K19&lt;400000,7500/2,IF(K19&lt;600000,7500/4,0)))</f>
        <v>7500</v>
      </c>
      <c r="M72" s="17">
        <f>IF(L19&lt;200000,7500,IF(L19&lt;400000,7500/2,IF(L19&lt;600000,7500/4,0)))</f>
        <v>7500</v>
      </c>
      <c r="N72" s="17">
        <f>IF(M19&lt;200000,7500,IF(M19&lt;400000,7500/2,IF(M19&lt;600000,7500/4,0)))</f>
        <v>7500</v>
      </c>
      <c r="O72" s="17">
        <f>IF(N19&lt;200000,7500,IF(N19&lt;400000,7500/2,IF(N19&lt;600000,7500/4,0)))</f>
        <v>7500</v>
      </c>
      <c r="P72" s="17">
        <f>IF(O19&lt;200000,7500,IF(O19&lt;400000,7500/2,IF(O19&lt;600000,7500/4,0)))</f>
        <v>7500</v>
      </c>
      <c r="Q72" s="17">
        <f>IF(P19&lt;200000,7500,IF(P19&lt;400000,7500/2,IF(P19&lt;600000,7500/4,0)))</f>
        <v>7500</v>
      </c>
      <c r="R72" s="17">
        <f>IF(Q19&lt;200000,7500,IF(Q19&lt;400000,7500/2,IF(Q19&lt;600000,7500/4,0)))</f>
        <v>7500</v>
      </c>
      <c r="S72" s="17">
        <f>IF(R19&lt;200000,7500,IF(R19&lt;400000,7500/2,IF(R19&lt;600000,7500/4,0)))</f>
        <v>7500</v>
      </c>
      <c r="T72" s="17">
        <f>IF(S19&lt;200000,7500,IF(S19&lt;400000,7500/2,IF(S19&lt;600000,7500/4,0)))</f>
        <v>7500</v>
      </c>
      <c r="U72" s="17">
        <f>IF(T19&lt;200000,7500,IF(T19&lt;400000,7500/2,IF(T19&lt;600000,7500/4,0)))</f>
        <v>7500</v>
      </c>
      <c r="V72" s="17">
        <f>IF(U19&lt;200000,7500,IF(U19&lt;400000,7500/2,IF(U19&lt;600000,7500/4,0)))</f>
        <v>7500</v>
      </c>
      <c r="W72" s="17">
        <f>IF(V19&lt;200000,7500,IF(V19&lt;400000,7500/2,IF(V19&lt;600000,7500/4,0)))</f>
        <v>7500</v>
      </c>
      <c r="X72" s="17">
        <f>IF(W19&lt;200000,7500,IF(W19&lt;400000,7500/2,IF(W19&lt;600000,7500/4,0)))</f>
        <v>7500</v>
      </c>
      <c r="Y72" s="17">
        <f>IF(X19&lt;200000,7500,IF(X19&lt;400000,7500/2,IF(X19&lt;600000,7500/4,0)))</f>
        <v>7500</v>
      </c>
      <c r="Z72" s="17">
        <f>IF(Y19&lt;200000,7500,IF(Y19&lt;400000,7500/2,IF(Y19&lt;600000,7500/4,0)))</f>
        <v>7500</v>
      </c>
      <c r="AA72" s="17">
        <f>IF(Z19&lt;200000,7500,IF(Z19&lt;400000,7500/2,IF(Z19&lt;600000,7500/4,0)))</f>
        <v>7500</v>
      </c>
      <c r="AB72" s="17">
        <f>IF(AA19&lt;200000,7500,IF(AA19&lt;400000,7500/2,IF(AA19&lt;600000,7500/4,0)))</f>
        <v>7500</v>
      </c>
      <c r="AC72" s="17">
        <f>IF(AB19&lt;200000,7500,IF(AB19&lt;400000,7500/2,IF(AB19&lt;600000,7500/4,0)))</f>
        <v>7500</v>
      </c>
      <c r="AD72" s="17">
        <f>IF(AC19&lt;200000,7500,IF(AC19&lt;400000,7500/2,IF(AC19&lt;600000,7500/4,0)))</f>
        <v>7500</v>
      </c>
      <c r="AE72" s="17">
        <f>IF(AD19&lt;200000,7500,IF(AD19&lt;400000,7500/2,IF(AD19&lt;600000,7500/4,0)))</f>
        <v>7500</v>
      </c>
      <c r="AF72" s="17">
        <f>IF(AE19&lt;200000,7500,IF(AE19&lt;400000,7500/2,IF(AE19&lt;600000,7500/4,0)))</f>
        <v>7500</v>
      </c>
      <c r="AG72" s="17">
        <f>IF(AF19&lt;200000,7500,IF(AF19&lt;400000,7500/2,IF(AF19&lt;600000,7500/4,0)))</f>
        <v>7500</v>
      </c>
    </row>
    <row r="73" spans="1:33" x14ac:dyDescent="0.35">
      <c r="A73" s="17" t="s">
        <v>93</v>
      </c>
      <c r="C73" s="17">
        <f>IF(B20&lt;200000,7500,IF(B20&lt;400000,7500/2,IF(B20&lt;600000,7500/4,0)))</f>
        <v>7500</v>
      </c>
      <c r="D73" s="17">
        <f>IF(C20&lt;200000,7500,IF(C20&lt;400000,7500/2,IF(C20&lt;600000,7500/4,0)))</f>
        <v>7500</v>
      </c>
      <c r="E73" s="17">
        <f>IF(D20&lt;200000,7500,IF(D20&lt;400000,7500/2,IF(D20&lt;600000,7500/4,0)))</f>
        <v>7500</v>
      </c>
      <c r="F73" s="17">
        <f>IF(E20&lt;200000,7500,IF(E20&lt;400000,7500/2,IF(E20&lt;600000,7500/4,0)))</f>
        <v>7500</v>
      </c>
      <c r="G73" s="17">
        <f>IF(F20&lt;200000,7500,IF(F20&lt;400000,7500/2,IF(F20&lt;600000,7500/4,0)))</f>
        <v>7500</v>
      </c>
      <c r="H73" s="17">
        <f>IF(G20&lt;200000,7500,IF(G20&lt;400000,7500/2,IF(G20&lt;600000,7500/4,0)))</f>
        <v>7500</v>
      </c>
      <c r="I73" s="17">
        <f>IF(H20&lt;200000,7500,IF(H20&lt;400000,7500/2,IF(H20&lt;600000,7500/4,0)))</f>
        <v>7500</v>
      </c>
      <c r="J73" s="17">
        <f>IF(I20&lt;200000,7500,IF(I20&lt;400000,7500/2,IF(I20&lt;600000,7500/4,0)))</f>
        <v>7500</v>
      </c>
      <c r="K73" s="17">
        <f>IF(J20&lt;200000,7500,IF(J20&lt;400000,7500/2,IF(J20&lt;600000,7500/4,0)))</f>
        <v>7500</v>
      </c>
      <c r="L73" s="17">
        <f>IF(K20&lt;200000,7500,IF(K20&lt;400000,7500/2,IF(K20&lt;600000,7500/4,0)))</f>
        <v>7500</v>
      </c>
      <c r="M73" s="17">
        <f>IF(L20&lt;200000,7500,IF(L20&lt;400000,7500/2,IF(L20&lt;600000,7500/4,0)))</f>
        <v>7500</v>
      </c>
      <c r="N73" s="17">
        <f>IF(M20&lt;200000,7500,IF(M20&lt;400000,7500/2,IF(M20&lt;600000,7500/4,0)))</f>
        <v>7500</v>
      </c>
      <c r="O73" s="17">
        <f>IF(N20&lt;200000,7500,IF(N20&lt;400000,7500/2,IF(N20&lt;600000,7500/4,0)))</f>
        <v>7500</v>
      </c>
      <c r="P73" s="17">
        <f>IF(O20&lt;200000,7500,IF(O20&lt;400000,7500/2,IF(O20&lt;600000,7500/4,0)))</f>
        <v>7500</v>
      </c>
      <c r="Q73" s="17">
        <f>IF(P20&lt;200000,7500,IF(P20&lt;400000,7500/2,IF(P20&lt;600000,7500/4,0)))</f>
        <v>7500</v>
      </c>
      <c r="R73" s="17">
        <f>IF(Q20&lt;200000,7500,IF(Q20&lt;400000,7500/2,IF(Q20&lt;600000,7500/4,0)))</f>
        <v>7500</v>
      </c>
      <c r="S73" s="17">
        <f>IF(R20&lt;200000,7500,IF(R20&lt;400000,7500/2,IF(R20&lt;600000,7500/4,0)))</f>
        <v>3750</v>
      </c>
      <c r="T73" s="17">
        <f>IF(S20&lt;200000,7500,IF(S20&lt;400000,7500/2,IF(S20&lt;600000,7500/4,0)))</f>
        <v>3750</v>
      </c>
      <c r="U73" s="17">
        <f>IF(T20&lt;200000,7500,IF(T20&lt;400000,7500/2,IF(T20&lt;600000,7500/4,0)))</f>
        <v>3750</v>
      </c>
      <c r="V73" s="17">
        <f>IF(U20&lt;200000,7500,IF(U20&lt;400000,7500/2,IF(U20&lt;600000,7500/4,0)))</f>
        <v>3750</v>
      </c>
      <c r="W73" s="17">
        <f>IF(V20&lt;200000,7500,IF(V20&lt;400000,7500/2,IF(V20&lt;600000,7500/4,0)))</f>
        <v>3750</v>
      </c>
      <c r="X73" s="17">
        <f>IF(W20&lt;200000,7500,IF(W20&lt;400000,7500/2,IF(W20&lt;600000,7500/4,0)))</f>
        <v>3750</v>
      </c>
      <c r="Y73" s="17">
        <f>IF(X20&lt;200000,7500,IF(X20&lt;400000,7500/2,IF(X20&lt;600000,7500/4,0)))</f>
        <v>3750</v>
      </c>
      <c r="Z73" s="17">
        <f>IF(Y20&lt;200000,7500,IF(Y20&lt;400000,7500/2,IF(Y20&lt;600000,7500/4,0)))</f>
        <v>3750</v>
      </c>
      <c r="AA73" s="17">
        <f>IF(Z20&lt;200000,7500,IF(Z20&lt;400000,7500/2,IF(Z20&lt;600000,7500/4,0)))</f>
        <v>1875</v>
      </c>
      <c r="AB73" s="17">
        <f>IF(AA20&lt;200000,7500,IF(AA20&lt;400000,7500/2,IF(AA20&lt;600000,7500/4,0)))</f>
        <v>1875</v>
      </c>
      <c r="AC73" s="17">
        <f>IF(AB20&lt;200000,7500,IF(AB20&lt;400000,7500/2,IF(AB20&lt;600000,7500/4,0)))</f>
        <v>1875</v>
      </c>
      <c r="AD73" s="17">
        <f>IF(AC20&lt;200000,7500,IF(AC20&lt;400000,7500/2,IF(AC20&lt;600000,7500/4,0)))</f>
        <v>1875</v>
      </c>
      <c r="AE73" s="17">
        <f>IF(AD20&lt;200000,7500,IF(AD20&lt;400000,7500/2,IF(AD20&lt;600000,7500/4,0)))</f>
        <v>1875</v>
      </c>
      <c r="AF73" s="17">
        <f>IF(AE20&lt;200000,7500,IF(AE20&lt;400000,7500/2,IF(AE20&lt;600000,7500/4,0)))</f>
        <v>1875</v>
      </c>
      <c r="AG73" s="17">
        <f>IF(AF20&lt;200000,7500,IF(AF20&lt;400000,7500/2,IF(AF20&lt;600000,7500/4,0)))</f>
        <v>1875</v>
      </c>
    </row>
    <row r="74" spans="1:33" x14ac:dyDescent="0.35">
      <c r="A74" s="17" t="s">
        <v>34</v>
      </c>
      <c r="C74" s="17">
        <f>IF(B21&lt;200000,7500,IF(B21&lt;400000,7500/2,IF(B21&lt;600000,7500/4,0)))</f>
        <v>7500</v>
      </c>
      <c r="D74" s="17">
        <f>IF(C21&lt;200000,7500,IF(C21&lt;400000,7500/2,IF(C21&lt;600000,7500/4,0)))</f>
        <v>7500</v>
      </c>
      <c r="E74" s="17">
        <f>IF(D21&lt;200000,7500,IF(D21&lt;400000,7500/2,IF(D21&lt;600000,7500/4,0)))</f>
        <v>7500</v>
      </c>
      <c r="F74" s="17">
        <f>IF(E21&lt;200000,7500,IF(E21&lt;400000,7500/2,IF(E21&lt;600000,7500/4,0)))</f>
        <v>7500</v>
      </c>
      <c r="G74" s="17">
        <f>IF(F21&lt;200000,7500,IF(F21&lt;400000,7500/2,IF(F21&lt;600000,7500/4,0)))</f>
        <v>7500</v>
      </c>
      <c r="H74" s="17">
        <f>IF(G21&lt;200000,7500,IF(G21&lt;400000,7500/2,IF(G21&lt;600000,7500/4,0)))</f>
        <v>7500</v>
      </c>
      <c r="I74" s="17">
        <f>IF(H21&lt;200000,7500,IF(H21&lt;400000,7500/2,IF(H21&lt;600000,7500/4,0)))</f>
        <v>7500</v>
      </c>
      <c r="J74" s="17">
        <f>IF(I21&lt;200000,7500,IF(I21&lt;400000,7500/2,IF(I21&lt;600000,7500/4,0)))</f>
        <v>7500</v>
      </c>
      <c r="K74" s="17">
        <f>IF(J21&lt;200000,7500,IF(J21&lt;400000,7500/2,IF(J21&lt;600000,7500/4,0)))</f>
        <v>7500</v>
      </c>
      <c r="L74" s="17">
        <f>IF(K21&lt;200000,7500,IF(K21&lt;400000,7500/2,IF(K21&lt;600000,7500/4,0)))</f>
        <v>7500</v>
      </c>
      <c r="M74" s="17">
        <f>IF(L21&lt;200000,7500,IF(L21&lt;400000,7500/2,IF(L21&lt;600000,7500/4,0)))</f>
        <v>7500</v>
      </c>
      <c r="N74" s="17">
        <f>IF(M21&lt;200000,7500,IF(M21&lt;400000,7500/2,IF(M21&lt;600000,7500/4,0)))</f>
        <v>7500</v>
      </c>
      <c r="O74" s="17">
        <f>IF(N21&lt;200000,7500,IF(N21&lt;400000,7500/2,IF(N21&lt;600000,7500/4,0)))</f>
        <v>7500</v>
      </c>
      <c r="P74" s="17">
        <f>IF(O21&lt;200000,7500,IF(O21&lt;400000,7500/2,IF(O21&lt;600000,7500/4,0)))</f>
        <v>3750</v>
      </c>
      <c r="Q74" s="17">
        <f>IF(P21&lt;200000,7500,IF(P21&lt;400000,7500/2,IF(P21&lt;600000,7500/4,0)))</f>
        <v>3750</v>
      </c>
      <c r="R74" s="17">
        <f>IF(Q21&lt;200000,7500,IF(Q21&lt;400000,7500/2,IF(Q21&lt;600000,7500/4,0)))</f>
        <v>3750</v>
      </c>
      <c r="S74" s="17">
        <f>IF(R21&lt;200000,7500,IF(R21&lt;400000,7500/2,IF(R21&lt;600000,7500/4,0)))</f>
        <v>3750</v>
      </c>
      <c r="T74" s="17">
        <f>IF(S21&lt;200000,7500,IF(S21&lt;400000,7500/2,IF(S21&lt;600000,7500/4,0)))</f>
        <v>3750</v>
      </c>
      <c r="U74" s="17">
        <f>IF(T21&lt;200000,7500,IF(T21&lt;400000,7500/2,IF(T21&lt;600000,7500/4,0)))</f>
        <v>3750</v>
      </c>
      <c r="V74" s="17">
        <f>IF(U21&lt;200000,7500,IF(U21&lt;400000,7500/2,IF(U21&lt;600000,7500/4,0)))</f>
        <v>1875</v>
      </c>
      <c r="W74" s="17">
        <f>IF(V21&lt;200000,7500,IF(V21&lt;400000,7500/2,IF(V21&lt;600000,7500/4,0)))</f>
        <v>1875</v>
      </c>
      <c r="X74" s="17">
        <f>IF(W21&lt;200000,7500,IF(W21&lt;400000,7500/2,IF(W21&lt;600000,7500/4,0)))</f>
        <v>1875</v>
      </c>
      <c r="Y74" s="17">
        <f>IF(X21&lt;200000,7500,IF(X21&lt;400000,7500/2,IF(X21&lt;600000,7500/4,0)))</f>
        <v>1875</v>
      </c>
      <c r="Z74" s="17">
        <f>IF(Y21&lt;200000,7500,IF(Y21&lt;400000,7500/2,IF(Y21&lt;600000,7500/4,0)))</f>
        <v>1875</v>
      </c>
      <c r="AA74" s="17">
        <f>IF(Z21&lt;200000,7500,IF(Z21&lt;400000,7500/2,IF(Z21&lt;600000,7500/4,0)))</f>
        <v>0</v>
      </c>
      <c r="AB74" s="17">
        <f>IF(AA21&lt;200000,7500,IF(AA21&lt;400000,7500/2,IF(AA21&lt;600000,7500/4,0)))</f>
        <v>0</v>
      </c>
      <c r="AC74" s="17">
        <f>IF(AB21&lt;200000,7500,IF(AB21&lt;400000,7500/2,IF(AB21&lt;600000,7500/4,0)))</f>
        <v>0</v>
      </c>
      <c r="AD74" s="17">
        <f>IF(AC21&lt;200000,7500,IF(AC21&lt;400000,7500/2,IF(AC21&lt;600000,7500/4,0)))</f>
        <v>0</v>
      </c>
      <c r="AE74" s="17">
        <f>IF(AD21&lt;200000,7500,IF(AD21&lt;400000,7500/2,IF(AD21&lt;600000,7500/4,0)))</f>
        <v>0</v>
      </c>
      <c r="AF74" s="17">
        <f>IF(AE21&lt;200000,7500,IF(AE21&lt;400000,7500/2,IF(AE21&lt;600000,7500/4,0)))</f>
        <v>0</v>
      </c>
      <c r="AG74" s="17">
        <f>IF(AF21&lt;200000,7500,IF(AF21&lt;400000,7500/2,IF(AF21&lt;600000,7500/4,0)))</f>
        <v>0</v>
      </c>
    </row>
    <row r="75" spans="1:33" x14ac:dyDescent="0.35">
      <c r="A75" s="17" t="s">
        <v>77</v>
      </c>
      <c r="C75" s="17">
        <f>IF(B22&lt;200000,7500,IF(B22&lt;400000,7500/2,IF(B22&lt;600000,7500/4,0)))</f>
        <v>7500</v>
      </c>
      <c r="D75" s="17">
        <f>IF(C22&lt;200000,7500,IF(C22&lt;400000,7500/2,IF(C22&lt;600000,7500/4,0)))</f>
        <v>7500</v>
      </c>
      <c r="E75" s="17">
        <f>IF(D22&lt;200000,7500,IF(D22&lt;400000,7500/2,IF(D22&lt;600000,7500/4,0)))</f>
        <v>7500</v>
      </c>
      <c r="F75" s="17">
        <f>IF(E22&lt;200000,7500,IF(E22&lt;400000,7500/2,IF(E22&lt;600000,7500/4,0)))</f>
        <v>7500</v>
      </c>
      <c r="G75" s="17">
        <f>IF(F22&lt;200000,7500,IF(F22&lt;400000,7500/2,IF(F22&lt;600000,7500/4,0)))</f>
        <v>7500</v>
      </c>
      <c r="H75" s="17">
        <f>IF(G22&lt;200000,7500,IF(G22&lt;400000,7500/2,IF(G22&lt;600000,7500/4,0)))</f>
        <v>7500</v>
      </c>
      <c r="I75" s="17">
        <f>IF(H22&lt;200000,7500,IF(H22&lt;400000,7500/2,IF(H22&lt;600000,7500/4,0)))</f>
        <v>7500</v>
      </c>
      <c r="J75" s="17">
        <f>IF(I22&lt;200000,7500,IF(I22&lt;400000,7500/2,IF(I22&lt;600000,7500/4,0)))</f>
        <v>7500</v>
      </c>
      <c r="K75" s="17">
        <f>IF(J22&lt;200000,7500,IF(J22&lt;400000,7500/2,IF(J22&lt;600000,7500/4,0)))</f>
        <v>7500</v>
      </c>
      <c r="L75" s="17">
        <f>IF(K22&lt;200000,7500,IF(K22&lt;400000,7500/2,IF(K22&lt;600000,7500/4,0)))</f>
        <v>7500</v>
      </c>
      <c r="M75" s="17">
        <f>IF(L22&lt;200000,7500,IF(L22&lt;400000,7500/2,IF(L22&lt;600000,7500/4,0)))</f>
        <v>7500</v>
      </c>
      <c r="N75" s="17">
        <f>IF(M22&lt;200000,7500,IF(M22&lt;400000,7500/2,IF(M22&lt;600000,7500/4,0)))</f>
        <v>7500</v>
      </c>
      <c r="O75" s="17">
        <f>IF(N22&lt;200000,7500,IF(N22&lt;400000,7500/2,IF(N22&lt;600000,7500/4,0)))</f>
        <v>7500</v>
      </c>
      <c r="P75" s="17">
        <f>IF(O22&lt;200000,7500,IF(O22&lt;400000,7500/2,IF(O22&lt;600000,7500/4,0)))</f>
        <v>7500</v>
      </c>
      <c r="Q75" s="17">
        <f>IF(P22&lt;200000,7500,IF(P22&lt;400000,7500/2,IF(P22&lt;600000,7500/4,0)))</f>
        <v>7500</v>
      </c>
      <c r="R75" s="17">
        <f>IF(Q22&lt;200000,7500,IF(Q22&lt;400000,7500/2,IF(Q22&lt;600000,7500/4,0)))</f>
        <v>7500</v>
      </c>
      <c r="S75" s="17">
        <f>IF(R22&lt;200000,7500,IF(R22&lt;400000,7500/2,IF(R22&lt;600000,7500/4,0)))</f>
        <v>7500</v>
      </c>
      <c r="T75" s="17">
        <f>IF(S22&lt;200000,7500,IF(S22&lt;400000,7500/2,IF(S22&lt;600000,7500/4,0)))</f>
        <v>7500</v>
      </c>
      <c r="U75" s="17">
        <f>IF(T22&lt;200000,7500,IF(T22&lt;400000,7500/2,IF(T22&lt;600000,7500/4,0)))</f>
        <v>7500</v>
      </c>
      <c r="V75" s="17">
        <f>IF(U22&lt;200000,7500,IF(U22&lt;400000,7500/2,IF(U22&lt;600000,7500/4,0)))</f>
        <v>7500</v>
      </c>
      <c r="W75" s="17">
        <f>IF(V22&lt;200000,7500,IF(V22&lt;400000,7500/2,IF(V22&lt;600000,7500/4,0)))</f>
        <v>7500</v>
      </c>
      <c r="X75" s="17">
        <f>IF(W22&lt;200000,7500,IF(W22&lt;400000,7500/2,IF(W22&lt;600000,7500/4,0)))</f>
        <v>7500</v>
      </c>
      <c r="Y75" s="17">
        <f>IF(X22&lt;200000,7500,IF(X22&lt;400000,7500/2,IF(X22&lt;600000,7500/4,0)))</f>
        <v>7500</v>
      </c>
      <c r="Z75" s="17">
        <f>IF(Y22&lt;200000,7500,IF(Y22&lt;400000,7500/2,IF(Y22&lt;600000,7500/4,0)))</f>
        <v>7500</v>
      </c>
      <c r="AA75" s="17">
        <f>IF(Z22&lt;200000,7500,IF(Z22&lt;400000,7500/2,IF(Z22&lt;600000,7500/4,0)))</f>
        <v>7500</v>
      </c>
      <c r="AB75" s="17">
        <f>IF(AA22&lt;200000,7500,IF(AA22&lt;400000,7500/2,IF(AA22&lt;600000,7500/4,0)))</f>
        <v>7500</v>
      </c>
      <c r="AC75" s="17">
        <f>IF(AB22&lt;200000,7500,IF(AB22&lt;400000,7500/2,IF(AB22&lt;600000,7500/4,0)))</f>
        <v>7500</v>
      </c>
      <c r="AD75" s="17">
        <f>IF(AC22&lt;200000,7500,IF(AC22&lt;400000,7500/2,IF(AC22&lt;600000,7500/4,0)))</f>
        <v>7500</v>
      </c>
      <c r="AE75" s="17">
        <f>IF(AD22&lt;200000,7500,IF(AD22&lt;400000,7500/2,IF(AD22&lt;600000,7500/4,0)))</f>
        <v>7500</v>
      </c>
      <c r="AF75" s="17">
        <f>IF(AE22&lt;200000,7500,IF(AE22&lt;400000,7500/2,IF(AE22&lt;600000,7500/4,0)))</f>
        <v>7500</v>
      </c>
      <c r="AG75" s="17">
        <f>IF(AF22&lt;200000,7500,IF(AF22&lt;400000,7500/2,IF(AF22&lt;600000,7500/4,0)))</f>
        <v>7500</v>
      </c>
    </row>
    <row r="76" spans="1:33" x14ac:dyDescent="0.35">
      <c r="A76" s="17" t="s">
        <v>78</v>
      </c>
      <c r="C76" s="17">
        <f>IF(B23&lt;200000,7500,IF(B23&lt;400000,7500/2,IF(B23&lt;600000,7500/4,0)))</f>
        <v>7500</v>
      </c>
      <c r="D76" s="17">
        <f>IF(C23&lt;200000,7500,IF(C23&lt;400000,7500/2,IF(C23&lt;600000,7500/4,0)))</f>
        <v>7500</v>
      </c>
      <c r="E76" s="17">
        <f>IF(D23&lt;200000,7500,IF(D23&lt;400000,7500/2,IF(D23&lt;600000,7500/4,0)))</f>
        <v>7500</v>
      </c>
      <c r="F76" s="17">
        <f>IF(E23&lt;200000,7500,IF(E23&lt;400000,7500/2,IF(E23&lt;600000,7500/4,0)))</f>
        <v>7500</v>
      </c>
      <c r="G76" s="17">
        <f>IF(F23&lt;200000,7500,IF(F23&lt;400000,7500/2,IF(F23&lt;600000,7500/4,0)))</f>
        <v>7500</v>
      </c>
      <c r="H76" s="17">
        <f>IF(G23&lt;200000,7500,IF(G23&lt;400000,7500/2,IF(G23&lt;600000,7500/4,0)))</f>
        <v>7500</v>
      </c>
      <c r="I76" s="17">
        <f>IF(H23&lt;200000,7500,IF(H23&lt;400000,7500/2,IF(H23&lt;600000,7500/4,0)))</f>
        <v>7500</v>
      </c>
      <c r="J76" s="17">
        <f>IF(I23&lt;200000,7500,IF(I23&lt;400000,7500/2,IF(I23&lt;600000,7500/4,0)))</f>
        <v>7500</v>
      </c>
      <c r="K76" s="17">
        <f>IF(J23&lt;200000,7500,IF(J23&lt;400000,7500/2,IF(J23&lt;600000,7500/4,0)))</f>
        <v>7500</v>
      </c>
      <c r="L76" s="17">
        <f>IF(K23&lt;200000,7500,IF(K23&lt;400000,7500/2,IF(K23&lt;600000,7500/4,0)))</f>
        <v>7500</v>
      </c>
      <c r="M76" s="17">
        <f>IF(L23&lt;200000,7500,IF(L23&lt;400000,7500/2,IF(L23&lt;600000,7500/4,0)))</f>
        <v>7500</v>
      </c>
      <c r="N76" s="17">
        <f>IF(M23&lt;200000,7500,IF(M23&lt;400000,7500/2,IF(M23&lt;600000,7500/4,0)))</f>
        <v>7500</v>
      </c>
      <c r="O76" s="17">
        <f>IF(N23&lt;200000,7500,IF(N23&lt;400000,7500/2,IF(N23&lt;600000,7500/4,0)))</f>
        <v>7500</v>
      </c>
      <c r="P76" s="17">
        <f>IF(O23&lt;200000,7500,IF(O23&lt;400000,7500/2,IF(O23&lt;600000,7500/4,0)))</f>
        <v>7500</v>
      </c>
      <c r="Q76" s="17">
        <f>IF(P23&lt;200000,7500,IF(P23&lt;400000,7500/2,IF(P23&lt;600000,7500/4,0)))</f>
        <v>7500</v>
      </c>
      <c r="R76" s="17">
        <f>IF(Q23&lt;200000,7500,IF(Q23&lt;400000,7500/2,IF(Q23&lt;600000,7500/4,0)))</f>
        <v>7500</v>
      </c>
      <c r="S76" s="17">
        <f>IF(R23&lt;200000,7500,IF(R23&lt;400000,7500/2,IF(R23&lt;600000,7500/4,0)))</f>
        <v>7500</v>
      </c>
      <c r="T76" s="17">
        <f>IF(S23&lt;200000,7500,IF(S23&lt;400000,7500/2,IF(S23&lt;600000,7500/4,0)))</f>
        <v>7500</v>
      </c>
      <c r="U76" s="17">
        <f>IF(T23&lt;200000,7500,IF(T23&lt;400000,7500/2,IF(T23&lt;600000,7500/4,0)))</f>
        <v>7500</v>
      </c>
      <c r="V76" s="17">
        <f>IF(U23&lt;200000,7500,IF(U23&lt;400000,7500/2,IF(U23&lt;600000,7500/4,0)))</f>
        <v>7500</v>
      </c>
      <c r="W76" s="17">
        <f>IF(V23&lt;200000,7500,IF(V23&lt;400000,7500/2,IF(V23&lt;600000,7500/4,0)))</f>
        <v>7500</v>
      </c>
      <c r="X76" s="17">
        <f>IF(W23&lt;200000,7500,IF(W23&lt;400000,7500/2,IF(W23&lt;600000,7500/4,0)))</f>
        <v>7500</v>
      </c>
      <c r="Y76" s="17">
        <f>IF(X23&lt;200000,7500,IF(X23&lt;400000,7500/2,IF(X23&lt;600000,7500/4,0)))</f>
        <v>7500</v>
      </c>
      <c r="Z76" s="17">
        <f>IF(Y23&lt;200000,7500,IF(Y23&lt;400000,7500/2,IF(Y23&lt;600000,7500/4,0)))</f>
        <v>7500</v>
      </c>
      <c r="AA76" s="17">
        <f>IF(Z23&lt;200000,7500,IF(Z23&lt;400000,7500/2,IF(Z23&lt;600000,7500/4,0)))</f>
        <v>7500</v>
      </c>
      <c r="AB76" s="17">
        <f>IF(AA23&lt;200000,7500,IF(AA23&lt;400000,7500/2,IF(AA23&lt;600000,7500/4,0)))</f>
        <v>7500</v>
      </c>
      <c r="AC76" s="17">
        <f>IF(AB23&lt;200000,7500,IF(AB23&lt;400000,7500/2,IF(AB23&lt;600000,7500/4,0)))</f>
        <v>7500</v>
      </c>
      <c r="AD76" s="17">
        <f>IF(AC23&lt;200000,7500,IF(AC23&lt;400000,7500/2,IF(AC23&lt;600000,7500/4,0)))</f>
        <v>7500</v>
      </c>
      <c r="AE76" s="17">
        <f>IF(AD23&lt;200000,7500,IF(AD23&lt;400000,7500/2,IF(AD23&lt;600000,7500/4,0)))</f>
        <v>7500</v>
      </c>
      <c r="AF76" s="17">
        <f>IF(AE23&lt;200000,7500,IF(AE23&lt;400000,7500/2,IF(AE23&lt;600000,7500/4,0)))</f>
        <v>7500</v>
      </c>
      <c r="AG76" s="17">
        <f>IF(AF23&lt;200000,7500,IF(AF23&lt;400000,7500/2,IF(AF23&lt;600000,7500/4,0)))</f>
        <v>7500</v>
      </c>
    </row>
    <row r="77" spans="1:33" x14ac:dyDescent="0.35">
      <c r="A77" s="17" t="s">
        <v>76</v>
      </c>
      <c r="C77" s="17">
        <f>IF(B24&lt;200000,7500,IF(B24&lt;400000,7500/2,IF(B24&lt;600000,7500/4,0)))</f>
        <v>7500</v>
      </c>
      <c r="D77" s="17">
        <f>IF(C24&lt;200000,7500,IF(C24&lt;400000,7500/2,IF(C24&lt;600000,7500/4,0)))</f>
        <v>7500</v>
      </c>
      <c r="E77" s="17">
        <f>IF(D24&lt;200000,7500,IF(D24&lt;400000,7500/2,IF(D24&lt;600000,7500/4,0)))</f>
        <v>7500</v>
      </c>
      <c r="F77" s="17">
        <f>IF(E24&lt;200000,7500,IF(E24&lt;400000,7500/2,IF(E24&lt;600000,7500/4,0)))</f>
        <v>7500</v>
      </c>
      <c r="G77" s="17">
        <f>IF(F24&lt;200000,7500,IF(F24&lt;400000,7500/2,IF(F24&lt;600000,7500/4,0)))</f>
        <v>7500</v>
      </c>
      <c r="H77" s="17">
        <f>IF(G24&lt;200000,7500,IF(G24&lt;400000,7500/2,IF(G24&lt;600000,7500/4,0)))</f>
        <v>7500</v>
      </c>
      <c r="I77" s="17">
        <f>IF(H24&lt;200000,7500,IF(H24&lt;400000,7500/2,IF(H24&lt;600000,7500/4,0)))</f>
        <v>7500</v>
      </c>
      <c r="J77" s="17">
        <f>IF(I24&lt;200000,7500,IF(I24&lt;400000,7500/2,IF(I24&lt;600000,7500/4,0)))</f>
        <v>7500</v>
      </c>
      <c r="K77" s="17">
        <f>IF(J24&lt;200000,7500,IF(J24&lt;400000,7500/2,IF(J24&lt;600000,7500/4,0)))</f>
        <v>7500</v>
      </c>
      <c r="L77" s="17">
        <f>IF(K24&lt;200000,7500,IF(K24&lt;400000,7500/2,IF(K24&lt;600000,7500/4,0)))</f>
        <v>7500</v>
      </c>
      <c r="M77" s="17">
        <f>IF(L24&lt;200000,7500,IF(L24&lt;400000,7500/2,IF(L24&lt;600000,7500/4,0)))</f>
        <v>7500</v>
      </c>
      <c r="N77" s="17">
        <f>IF(M24&lt;200000,7500,IF(M24&lt;400000,7500/2,IF(M24&lt;600000,7500/4,0)))</f>
        <v>7500</v>
      </c>
      <c r="O77" s="17">
        <f>IF(N24&lt;200000,7500,IF(N24&lt;400000,7500/2,IF(N24&lt;600000,7500/4,0)))</f>
        <v>7500</v>
      </c>
      <c r="P77" s="17">
        <f>IF(O24&lt;200000,7500,IF(O24&lt;400000,7500/2,IF(O24&lt;600000,7500/4,0)))</f>
        <v>7500</v>
      </c>
      <c r="Q77" s="17">
        <f>IF(P24&lt;200000,7500,IF(P24&lt;400000,7500/2,IF(P24&lt;600000,7500/4,0)))</f>
        <v>7500</v>
      </c>
      <c r="R77" s="17">
        <f>IF(Q24&lt;200000,7500,IF(Q24&lt;400000,7500/2,IF(Q24&lt;600000,7500/4,0)))</f>
        <v>7500</v>
      </c>
      <c r="S77" s="17">
        <f>IF(R24&lt;200000,7500,IF(R24&lt;400000,7500/2,IF(R24&lt;600000,7500/4,0)))</f>
        <v>7500</v>
      </c>
      <c r="T77" s="17">
        <f>IF(S24&lt;200000,7500,IF(S24&lt;400000,7500/2,IF(S24&lt;600000,7500/4,0)))</f>
        <v>7500</v>
      </c>
      <c r="U77" s="17">
        <f>IF(T24&lt;200000,7500,IF(T24&lt;400000,7500/2,IF(T24&lt;600000,7500/4,0)))</f>
        <v>7500</v>
      </c>
      <c r="V77" s="17">
        <f>IF(U24&lt;200000,7500,IF(U24&lt;400000,7500/2,IF(U24&lt;600000,7500/4,0)))</f>
        <v>7500</v>
      </c>
      <c r="W77" s="17">
        <f>IF(V24&lt;200000,7500,IF(V24&lt;400000,7500/2,IF(V24&lt;600000,7500/4,0)))</f>
        <v>7500</v>
      </c>
      <c r="X77" s="17">
        <f>IF(W24&lt;200000,7500,IF(W24&lt;400000,7500/2,IF(W24&lt;600000,7500/4,0)))</f>
        <v>7500</v>
      </c>
      <c r="Y77" s="17">
        <f>IF(X24&lt;200000,7500,IF(X24&lt;400000,7500/2,IF(X24&lt;600000,7500/4,0)))</f>
        <v>7500</v>
      </c>
      <c r="Z77" s="17">
        <f>IF(Y24&lt;200000,7500,IF(Y24&lt;400000,7500/2,IF(Y24&lt;600000,7500/4,0)))</f>
        <v>7500</v>
      </c>
      <c r="AA77" s="17">
        <f>IF(Z24&lt;200000,7500,IF(Z24&lt;400000,7500/2,IF(Z24&lt;600000,7500/4,0)))</f>
        <v>7500</v>
      </c>
      <c r="AB77" s="17">
        <f>IF(AA24&lt;200000,7500,IF(AA24&lt;400000,7500/2,IF(AA24&lt;600000,7500/4,0)))</f>
        <v>7500</v>
      </c>
      <c r="AC77" s="17">
        <f>IF(AB24&lt;200000,7500,IF(AB24&lt;400000,7500/2,IF(AB24&lt;600000,7500/4,0)))</f>
        <v>7500</v>
      </c>
      <c r="AD77" s="17">
        <f>IF(AC24&lt;200000,7500,IF(AC24&lt;400000,7500/2,IF(AC24&lt;600000,7500/4,0)))</f>
        <v>7500</v>
      </c>
      <c r="AE77" s="17">
        <f>IF(AD24&lt;200000,7500,IF(AD24&lt;400000,7500/2,IF(AD24&lt;600000,7500/4,0)))</f>
        <v>7500</v>
      </c>
      <c r="AF77" s="17">
        <f>IF(AE24&lt;200000,7500,IF(AE24&lt;400000,7500/2,IF(AE24&lt;600000,7500/4,0)))</f>
        <v>7500</v>
      </c>
      <c r="AG77" s="17">
        <f>IF(AF24&lt;200000,7500,IF(AF24&lt;400000,7500/2,IF(AF24&lt;600000,7500/4,0)))</f>
        <v>7500</v>
      </c>
    </row>
    <row r="79" spans="1:33" x14ac:dyDescent="0.35">
      <c r="A79" s="17" t="s">
        <v>37</v>
      </c>
      <c r="C79" s="17">
        <v>2020</v>
      </c>
      <c r="D79" s="17">
        <v>2021</v>
      </c>
      <c r="E79" s="17">
        <v>2022</v>
      </c>
      <c r="F79" s="17">
        <v>2023</v>
      </c>
      <c r="G79" s="17">
        <v>2024</v>
      </c>
      <c r="H79" s="17">
        <v>2025</v>
      </c>
      <c r="I79" s="17">
        <v>2026</v>
      </c>
      <c r="J79" s="17">
        <v>2027</v>
      </c>
      <c r="K79" s="17">
        <v>2028</v>
      </c>
      <c r="L79" s="17">
        <v>2029</v>
      </c>
      <c r="M79" s="17">
        <v>2030</v>
      </c>
      <c r="N79" s="17">
        <v>2031</v>
      </c>
      <c r="O79" s="17">
        <v>2032</v>
      </c>
      <c r="P79" s="17">
        <v>2033</v>
      </c>
      <c r="Q79" s="17">
        <v>2034</v>
      </c>
      <c r="R79" s="17">
        <v>2035</v>
      </c>
      <c r="S79" s="17">
        <v>2036</v>
      </c>
      <c r="T79" s="17">
        <v>2037</v>
      </c>
      <c r="U79" s="17">
        <v>2038</v>
      </c>
      <c r="V79" s="17">
        <v>2039</v>
      </c>
      <c r="W79" s="17">
        <v>2040</v>
      </c>
      <c r="X79" s="17">
        <v>2041</v>
      </c>
      <c r="Y79" s="17">
        <v>2042</v>
      </c>
      <c r="Z79" s="17">
        <v>2043</v>
      </c>
      <c r="AA79" s="17">
        <v>2044</v>
      </c>
      <c r="AB79" s="17">
        <v>2045</v>
      </c>
      <c r="AC79" s="17">
        <v>2046</v>
      </c>
      <c r="AD79" s="17">
        <v>2047</v>
      </c>
      <c r="AE79" s="17">
        <v>2048</v>
      </c>
      <c r="AF79" s="17">
        <v>2049</v>
      </c>
      <c r="AG79" s="17">
        <v>2050</v>
      </c>
    </row>
    <row r="80" spans="1:33" x14ac:dyDescent="0.35">
      <c r="C80" s="13">
        <f>SUMPRODUCT(C56:C77,B32:B53)/SUM(B32:B53)</f>
        <v>2762.8042752996416</v>
      </c>
      <c r="D80" s="13">
        <f>SUMPRODUCT(D56:D77,C32:C53)/SUM(C32:C53)</f>
        <v>3553.7472021669196</v>
      </c>
      <c r="E80" s="13">
        <f>SUMPRODUCT(E56:E77,D32:D53)/SUM(D32:D53)</f>
        <v>3044.685616691344</v>
      </c>
      <c r="F80" s="13">
        <f>SUMPRODUCT(F56:F77,E32:E53)/SUM(E32:E53)</f>
        <v>2379.3054665475447</v>
      </c>
      <c r="G80" s="13">
        <f>SUMPRODUCT(G56:G77,F32:F53)/SUM(F32:F53)</f>
        <v>1637.7859787917146</v>
      </c>
      <c r="H80" s="13">
        <f>SUMPRODUCT(H56:H77,G32:G53)/SUM(G32:G53)</f>
        <v>1138.8019197317865</v>
      </c>
      <c r="I80" s="13">
        <f>SUMPRODUCT(I56:I77,H32:H53)/SUM(H32:H53)</f>
        <v>719.51762832148961</v>
      </c>
      <c r="J80" s="13">
        <f>SUMPRODUCT(J56:J77,I32:I53)/SUM(I32:I53)</f>
        <v>475.87825914011427</v>
      </c>
      <c r="K80" s="13">
        <f>SUMPRODUCT(K56:K77,J32:J53)/SUM(J32:J53)</f>
        <v>295.91524262619055</v>
      </c>
      <c r="L80" s="13">
        <f>SUMPRODUCT(L56:L77,K32:K53)/SUM(K32:K53)</f>
        <v>152.65454772179828</v>
      </c>
      <c r="M80" s="13">
        <f>SUMPRODUCT(M56:M77,L32:L53)/SUM(L32:L53)</f>
        <v>117.34325031648267</v>
      </c>
      <c r="N80" s="13">
        <f>SUMPRODUCT(N56:N77,M32:M53)/SUM(M32:M53)</f>
        <v>117.34325031648267</v>
      </c>
      <c r="O80" s="13">
        <f>SUMPRODUCT(O56:O77,N32:N53)/SUM(N32:N53)</f>
        <v>103.64018209197414</v>
      </c>
      <c r="P80" s="13">
        <f>SUMPRODUCT(P56:P77,O32:O53)/SUM(O32:O53)</f>
        <v>88.143580531817165</v>
      </c>
      <c r="Q80" s="13">
        <f>SUMPRODUCT(Q56:Q77,P32:P53)/SUM(P32:P53)</f>
        <v>74.82526368294279</v>
      </c>
      <c r="R80" s="13">
        <f>SUMPRODUCT(R56:R77,Q32:Q53)/SUM(Q32:Q53)</f>
        <v>74.825263682942776</v>
      </c>
      <c r="S80" s="13">
        <f>SUMPRODUCT(S56:S77,R32:R53)/SUM(R32:R53)</f>
        <v>64.969709214775719</v>
      </c>
      <c r="T80" s="13">
        <f>SUMPRODUCT(T56:T77,S32:S53)/SUM(S32:S53)</f>
        <v>64.969709214775705</v>
      </c>
      <c r="U80" s="13">
        <f>SUMPRODUCT(U56:U77,T32:T53)/SUM(T32:T53)</f>
        <v>64.969709214775733</v>
      </c>
      <c r="V80" s="13">
        <f>SUMPRODUCT(V56:V77,U32:U53)/SUM(U32:U53)</f>
        <v>50.369874322442975</v>
      </c>
      <c r="W80" s="13">
        <f>SUMPRODUCT(W56:W77,V32:V53)/SUM(V32:V53)</f>
        <v>43.710715898005745</v>
      </c>
      <c r="X80" s="13">
        <f>SUMPRODUCT(X56:X77,W32:W53)/SUM(W32:W53)</f>
        <v>43.710715898005752</v>
      </c>
      <c r="Y80" s="13">
        <f>SUMPRODUCT(Y56:Y77,X32:X53)/SUM(X32:X53)</f>
        <v>43.710715898005773</v>
      </c>
      <c r="Z80" s="13">
        <f>SUMPRODUCT(Z56:Z77,Y32:Y53)/SUM(Y32:Y53)</f>
        <v>43.710715898005773</v>
      </c>
      <c r="AA80" s="13">
        <f>SUMPRODUCT(AA56:AA77,Z32:Z53)/SUM(Z32:Z53)</f>
        <v>31.034637883843768</v>
      </c>
      <c r="AB80" s="13">
        <f>SUMPRODUCT(AB56:AB77,AA32:AA53)/SUM(AA32:AA53)</f>
        <v>24.183103771589504</v>
      </c>
      <c r="AC80" s="13">
        <f>SUMPRODUCT(AC56:AC77,AB32:AB53)/SUM(AB32:AB53)</f>
        <v>17.523945347152292</v>
      </c>
      <c r="AD80" s="13">
        <f>SUMPRODUCT(AD56:AD77,AC32:AC53)/SUM(AC32:AC53)</f>
        <v>17.523945347152285</v>
      </c>
      <c r="AE80" s="13">
        <f>SUMPRODUCT(AE56:AE77,AD32:AD53)/SUM(AD32:AD53)</f>
        <v>17.523945347152292</v>
      </c>
      <c r="AF80" s="13">
        <f>SUMPRODUCT(AF56:AF77,AE32:AE53)/SUM(AE32:AE53)</f>
        <v>17.523945347152285</v>
      </c>
      <c r="AG80" s="13">
        <f>SUMPRODUCT(AG56:AG77,AF32:AF53)/SUM(AF32:AF53)</f>
        <v>17.523945347152289</v>
      </c>
    </row>
  </sheetData>
  <conditionalFormatting sqref="AG15:AI24 AG3:AG14 B3:AF24">
    <cfRule type="expression" dxfId="1" priority="1">
      <formula>B3&gt;600000</formula>
    </cfRule>
    <cfRule type="expression" dxfId="0" priority="2">
      <formula>B3&gt;200000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35D-1EA9-4EA0-BC79-B0A926B70A46}">
  <dimension ref="A1:Q27"/>
  <sheetViews>
    <sheetView workbookViewId="0">
      <selection activeCell="P4" sqref="P4:P25"/>
    </sheetView>
  </sheetViews>
  <sheetFormatPr defaultRowHeight="14.5" x14ac:dyDescent="0.35"/>
  <cols>
    <col min="1" max="1" width="21.1796875" style="17" customWidth="1"/>
    <col min="2" max="15" width="8.7265625" style="17"/>
    <col min="16" max="16" width="13.26953125" style="17" customWidth="1"/>
    <col min="17" max="16384" width="8.7265625" style="17"/>
  </cols>
  <sheetData>
    <row r="1" spans="1:17" x14ac:dyDescent="0.35">
      <c r="A1" s="17" t="s">
        <v>95</v>
      </c>
    </row>
    <row r="2" spans="1:17" x14ac:dyDescent="0.35">
      <c r="A2" s="1" t="s">
        <v>99</v>
      </c>
    </row>
    <row r="3" spans="1:17" ht="29" x14ac:dyDescent="0.35">
      <c r="A3" s="26" t="s">
        <v>96</v>
      </c>
      <c r="B3" s="27">
        <v>2011</v>
      </c>
      <c r="C3" s="27">
        <v>2012</v>
      </c>
      <c r="D3" s="27">
        <v>2013</v>
      </c>
      <c r="E3" s="27">
        <v>2014</v>
      </c>
      <c r="F3" s="27">
        <v>2015</v>
      </c>
      <c r="G3" s="27">
        <v>2016</v>
      </c>
      <c r="H3" s="27">
        <v>2017</v>
      </c>
      <c r="I3" s="27">
        <v>2018</v>
      </c>
      <c r="J3" s="27">
        <v>2019</v>
      </c>
      <c r="K3" s="27">
        <v>2020</v>
      </c>
      <c r="L3" s="27">
        <v>2021</v>
      </c>
      <c r="M3" s="27" t="s">
        <v>97</v>
      </c>
      <c r="N3" s="27"/>
      <c r="O3" s="27" t="s">
        <v>98</v>
      </c>
      <c r="P3" s="28" t="s">
        <v>100</v>
      </c>
      <c r="Q3" s="1"/>
    </row>
    <row r="4" spans="1:17" x14ac:dyDescent="0.35">
      <c r="A4" s="17" t="s">
        <v>2</v>
      </c>
      <c r="C4" s="17">
        <v>2400</v>
      </c>
      <c r="D4" s="17">
        <v>19400</v>
      </c>
      <c r="E4" s="17">
        <v>16750</v>
      </c>
      <c r="F4" s="17">
        <v>26408</v>
      </c>
      <c r="G4" s="17">
        <v>49800</v>
      </c>
      <c r="H4" s="17">
        <v>49970</v>
      </c>
      <c r="I4" s="17">
        <v>161123</v>
      </c>
      <c r="J4" s="17">
        <v>177589</v>
      </c>
      <c r="K4" s="17">
        <v>183829</v>
      </c>
      <c r="L4" s="17">
        <v>320918</v>
      </c>
      <c r="M4" s="17">
        <v>180520</v>
      </c>
      <c r="O4" s="17">
        <v>1188707</v>
      </c>
      <c r="P4" s="7">
        <f>L4/$L$27</f>
        <v>0.506558531141579</v>
      </c>
    </row>
    <row r="5" spans="1:17" x14ac:dyDescent="0.35">
      <c r="A5" s="17" t="s">
        <v>86</v>
      </c>
      <c r="B5" s="17">
        <v>7671</v>
      </c>
      <c r="C5" s="17">
        <v>23461</v>
      </c>
      <c r="D5" s="17">
        <v>23660</v>
      </c>
      <c r="E5" s="17">
        <v>21260</v>
      </c>
      <c r="F5" s="17">
        <v>19046</v>
      </c>
      <c r="G5" s="17">
        <v>28887</v>
      </c>
      <c r="H5" s="17">
        <v>43891</v>
      </c>
      <c r="I5" s="17">
        <v>36594</v>
      </c>
      <c r="J5" s="17">
        <v>21370</v>
      </c>
      <c r="K5" s="17">
        <v>20835</v>
      </c>
      <c r="L5" s="17">
        <v>24845</v>
      </c>
      <c r="M5" s="17">
        <v>3680</v>
      </c>
      <c r="O5" s="17">
        <v>275200</v>
      </c>
      <c r="P5" s="7">
        <f t="shared" ref="P5:P25" si="0">L5/$L$27</f>
        <v>3.9217017138996661E-2</v>
      </c>
    </row>
    <row r="6" spans="1:17" x14ac:dyDescent="0.35">
      <c r="A6" s="17" t="s">
        <v>13</v>
      </c>
      <c r="B6" s="17">
        <v>9674</v>
      </c>
      <c r="C6" s="17">
        <v>9819</v>
      </c>
      <c r="D6" s="17">
        <v>22610</v>
      </c>
      <c r="E6" s="17">
        <v>30200</v>
      </c>
      <c r="F6" s="17">
        <v>17269</v>
      </c>
      <c r="G6" s="17">
        <v>14006</v>
      </c>
      <c r="H6" s="17">
        <v>11230</v>
      </c>
      <c r="I6" s="17">
        <v>14715</v>
      </c>
      <c r="J6" s="17">
        <v>12365</v>
      </c>
      <c r="K6" s="17">
        <v>9564</v>
      </c>
      <c r="L6" s="17">
        <v>14239</v>
      </c>
      <c r="M6" s="17">
        <v>7037</v>
      </c>
      <c r="O6" s="17">
        <v>172728</v>
      </c>
      <c r="P6" s="7">
        <f t="shared" si="0"/>
        <v>2.2475794205762668E-2</v>
      </c>
    </row>
    <row r="7" spans="1:17" x14ac:dyDescent="0.35">
      <c r="A7" s="17" t="s">
        <v>33</v>
      </c>
      <c r="C7" s="17">
        <v>12941</v>
      </c>
      <c r="D7" s="17">
        <v>13093</v>
      </c>
      <c r="E7" s="17">
        <v>14448</v>
      </c>
      <c r="F7" s="17">
        <v>4209</v>
      </c>
      <c r="G7" s="17">
        <v>2474</v>
      </c>
      <c r="H7" s="17">
        <v>20936</v>
      </c>
      <c r="I7" s="17">
        <v>27596</v>
      </c>
      <c r="J7" s="17">
        <v>21856</v>
      </c>
      <c r="K7" s="17">
        <v>17898</v>
      </c>
      <c r="L7" s="17">
        <v>52767</v>
      </c>
      <c r="M7" s="17">
        <v>13578</v>
      </c>
      <c r="O7" s="17">
        <v>201796</v>
      </c>
      <c r="P7" s="7">
        <f t="shared" si="0"/>
        <v>8.3290977797280619E-2</v>
      </c>
    </row>
    <row r="8" spans="1:17" x14ac:dyDescent="0.35">
      <c r="A8" s="17" t="s">
        <v>28</v>
      </c>
      <c r="C8" s="17">
        <v>3057</v>
      </c>
      <c r="D8" s="17">
        <v>14981</v>
      </c>
      <c r="E8" s="17">
        <v>21947</v>
      </c>
      <c r="F8" s="17">
        <v>18923</v>
      </c>
      <c r="G8" s="17">
        <v>24796</v>
      </c>
      <c r="H8" s="17">
        <v>19589</v>
      </c>
      <c r="I8" s="17">
        <v>9216</v>
      </c>
      <c r="J8" s="17">
        <v>8235</v>
      </c>
      <c r="K8" s="17">
        <v>5568</v>
      </c>
      <c r="L8" s="17">
        <v>33234</v>
      </c>
      <c r="M8" s="17">
        <v>23819</v>
      </c>
      <c r="O8" s="17">
        <v>183365</v>
      </c>
      <c r="P8" s="7">
        <f t="shared" si="0"/>
        <v>5.2458778329539747E-2</v>
      </c>
    </row>
    <row r="9" spans="1:17" x14ac:dyDescent="0.35">
      <c r="A9" s="17" t="s">
        <v>87</v>
      </c>
      <c r="C9" s="17">
        <v>673</v>
      </c>
      <c r="D9" s="17">
        <v>0</v>
      </c>
      <c r="E9" s="17">
        <v>6647</v>
      </c>
      <c r="F9" s="17">
        <v>14181</v>
      </c>
      <c r="G9" s="17">
        <v>16117</v>
      </c>
      <c r="H9" s="17">
        <v>21195</v>
      </c>
      <c r="I9" s="17">
        <v>26092</v>
      </c>
      <c r="J9" s="17">
        <v>14067</v>
      </c>
      <c r="K9" s="17">
        <v>10639</v>
      </c>
      <c r="L9" s="17">
        <v>23064</v>
      </c>
      <c r="M9" s="17">
        <v>7611</v>
      </c>
      <c r="O9" s="17">
        <v>140286</v>
      </c>
      <c r="P9" s="7">
        <f t="shared" si="0"/>
        <v>3.6405767087696481E-2</v>
      </c>
    </row>
    <row r="10" spans="1:17" x14ac:dyDescent="0.35">
      <c r="A10" s="17" t="s">
        <v>88</v>
      </c>
      <c r="D10" s="17">
        <v>260</v>
      </c>
      <c r="E10" s="17">
        <v>1503</v>
      </c>
      <c r="F10" s="17">
        <v>3477</v>
      </c>
      <c r="G10" s="17">
        <v>3737</v>
      </c>
      <c r="H10" s="17">
        <v>6317</v>
      </c>
      <c r="I10" s="17">
        <v>9897</v>
      </c>
      <c r="J10" s="17">
        <v>6850</v>
      </c>
      <c r="K10" s="17">
        <v>5666</v>
      </c>
      <c r="L10" s="17">
        <v>48723</v>
      </c>
      <c r="M10" s="17">
        <v>30098</v>
      </c>
      <c r="O10" s="17">
        <v>116528</v>
      </c>
      <c r="P10" s="7">
        <f t="shared" si="0"/>
        <v>7.6907656512913439E-2</v>
      </c>
    </row>
    <row r="11" spans="1:17" x14ac:dyDescent="0.35">
      <c r="A11" s="17" t="s">
        <v>26</v>
      </c>
      <c r="C11" s="17">
        <v>93</v>
      </c>
      <c r="D11" s="17">
        <v>1095</v>
      </c>
      <c r="E11" s="17">
        <v>856</v>
      </c>
      <c r="F11" s="17">
        <v>66</v>
      </c>
      <c r="G11" s="17">
        <v>0</v>
      </c>
      <c r="H11" s="17">
        <v>2024</v>
      </c>
      <c r="I11" s="17">
        <v>19550</v>
      </c>
      <c r="J11" s="17">
        <v>11334</v>
      </c>
      <c r="K11" s="17">
        <v>3984</v>
      </c>
      <c r="L11" s="17">
        <v>2315</v>
      </c>
      <c r="M11" s="17">
        <v>2</v>
      </c>
      <c r="O11" s="17">
        <v>41319</v>
      </c>
      <c r="P11" s="7">
        <f t="shared" si="0"/>
        <v>3.654151526535612E-3</v>
      </c>
    </row>
    <row r="12" spans="1:17" x14ac:dyDescent="0.35">
      <c r="A12" s="17" t="s">
        <v>27</v>
      </c>
      <c r="G12" s="17">
        <v>4280</v>
      </c>
      <c r="H12" s="17">
        <v>2877</v>
      </c>
      <c r="I12" s="17">
        <v>2391</v>
      </c>
      <c r="J12" s="17">
        <v>5410</v>
      </c>
      <c r="K12" s="17">
        <v>11670</v>
      </c>
      <c r="L12" s="17">
        <v>20019</v>
      </c>
      <c r="M12" s="17">
        <v>9704</v>
      </c>
      <c r="O12" s="17">
        <v>56351</v>
      </c>
      <c r="P12" s="7">
        <f t="shared" si="0"/>
        <v>3.159933451823603E-2</v>
      </c>
    </row>
    <row r="13" spans="1:17" x14ac:dyDescent="0.35">
      <c r="A13" s="17" t="s">
        <v>29</v>
      </c>
      <c r="F13" s="17">
        <v>15</v>
      </c>
      <c r="G13" s="17">
        <v>3000</v>
      </c>
      <c r="H13" s="17">
        <v>2686</v>
      </c>
      <c r="I13" s="17">
        <v>2684</v>
      </c>
      <c r="J13" s="17">
        <v>8045</v>
      </c>
      <c r="K13" s="17">
        <v>8793</v>
      </c>
      <c r="L13" s="17">
        <v>17013</v>
      </c>
      <c r="M13" s="17">
        <v>17215</v>
      </c>
      <c r="O13" s="17">
        <v>59451</v>
      </c>
      <c r="P13" s="7">
        <f t="shared" si="0"/>
        <v>2.6854462168877047E-2</v>
      </c>
    </row>
    <row r="14" spans="1:17" x14ac:dyDescent="0.35">
      <c r="A14" s="17" t="s">
        <v>30</v>
      </c>
      <c r="E14" s="17">
        <v>359</v>
      </c>
      <c r="F14" s="17">
        <v>1015</v>
      </c>
      <c r="G14" s="17">
        <v>1728</v>
      </c>
      <c r="H14" s="17">
        <v>3669</v>
      </c>
      <c r="I14" s="17">
        <v>5670</v>
      </c>
      <c r="J14" s="17">
        <v>6769</v>
      </c>
      <c r="K14" s="17">
        <v>5302</v>
      </c>
      <c r="L14" s="17">
        <v>14617</v>
      </c>
      <c r="M14" s="17">
        <v>19481</v>
      </c>
      <c r="O14" s="17">
        <v>58610</v>
      </c>
      <c r="P14" s="7">
        <f t="shared" si="0"/>
        <v>2.3072454800592241E-2</v>
      </c>
    </row>
    <row r="15" spans="1:17" x14ac:dyDescent="0.35">
      <c r="A15" s="17" t="s">
        <v>89</v>
      </c>
      <c r="F15" s="17">
        <v>86</v>
      </c>
      <c r="G15" s="17">
        <v>2015</v>
      </c>
      <c r="H15" s="17">
        <v>2826</v>
      </c>
      <c r="I15" s="17">
        <v>3818</v>
      </c>
      <c r="J15" s="17">
        <v>3683</v>
      </c>
      <c r="K15" s="17">
        <v>7241</v>
      </c>
      <c r="L15" s="17">
        <v>25469</v>
      </c>
      <c r="M15" s="17">
        <v>13813</v>
      </c>
      <c r="O15" s="17">
        <v>58951</v>
      </c>
      <c r="P15" s="7">
        <f t="shared" si="0"/>
        <v>4.0201980660620085E-2</v>
      </c>
    </row>
    <row r="16" spans="1:17" x14ac:dyDescent="0.35">
      <c r="A16" s="17" t="s">
        <v>32</v>
      </c>
      <c r="D16" s="17">
        <v>51</v>
      </c>
      <c r="E16" s="17">
        <v>991</v>
      </c>
      <c r="F16" s="17">
        <v>1570</v>
      </c>
      <c r="G16" s="17">
        <v>2504</v>
      </c>
      <c r="H16" s="17">
        <v>1592</v>
      </c>
      <c r="I16" s="17">
        <v>2152</v>
      </c>
      <c r="J16" s="17">
        <v>2705</v>
      </c>
      <c r="K16" s="17">
        <v>6935</v>
      </c>
      <c r="L16" s="17">
        <v>11931</v>
      </c>
      <c r="M16" s="17">
        <v>4760</v>
      </c>
      <c r="O16" s="17">
        <v>35191</v>
      </c>
      <c r="P16" s="7">
        <f t="shared" si="0"/>
        <v>1.8832691949501677E-2</v>
      </c>
    </row>
    <row r="17" spans="1:16" x14ac:dyDescent="0.35">
      <c r="A17" s="17" t="s">
        <v>90</v>
      </c>
      <c r="E17" s="17">
        <v>357</v>
      </c>
      <c r="F17" s="17">
        <v>4232</v>
      </c>
      <c r="G17" s="17">
        <v>3937</v>
      </c>
      <c r="H17" s="17">
        <v>3534</v>
      </c>
      <c r="I17" s="17">
        <v>1354</v>
      </c>
      <c r="J17" s="17">
        <v>4863</v>
      </c>
      <c r="K17" s="17">
        <v>767</v>
      </c>
      <c r="L17" s="17">
        <v>16775</v>
      </c>
      <c r="M17" s="17">
        <v>3820</v>
      </c>
      <c r="O17" s="17">
        <v>39639</v>
      </c>
      <c r="P17" s="7">
        <f t="shared" si="0"/>
        <v>2.6478786979539908E-2</v>
      </c>
    </row>
    <row r="18" spans="1:16" x14ac:dyDescent="0.35">
      <c r="A18" s="17" t="s">
        <v>91</v>
      </c>
      <c r="E18" s="17">
        <v>774</v>
      </c>
      <c r="F18" s="17">
        <v>2024</v>
      </c>
      <c r="G18" s="17">
        <v>1584</v>
      </c>
      <c r="H18" s="17">
        <v>2690</v>
      </c>
      <c r="I18" s="17">
        <v>2336</v>
      </c>
      <c r="J18" s="17">
        <v>5389</v>
      </c>
      <c r="K18" s="17">
        <v>1236</v>
      </c>
      <c r="L18" s="17">
        <v>507</v>
      </c>
      <c r="M18" s="17">
        <v>3280</v>
      </c>
      <c r="O18" s="17">
        <v>19820</v>
      </c>
      <c r="P18" s="7">
        <f t="shared" si="0"/>
        <v>8.0028286131903035E-4</v>
      </c>
    </row>
    <row r="19" spans="1:16" x14ac:dyDescent="0.35">
      <c r="A19" s="17" t="s">
        <v>31</v>
      </c>
      <c r="B19" s="17">
        <v>76</v>
      </c>
      <c r="C19" s="17">
        <v>588</v>
      </c>
      <c r="D19" s="17">
        <v>1029</v>
      </c>
      <c r="E19" s="17">
        <v>196</v>
      </c>
      <c r="F19" s="17">
        <v>115</v>
      </c>
      <c r="G19" s="17">
        <v>94</v>
      </c>
      <c r="H19" s="17">
        <v>105</v>
      </c>
      <c r="I19" s="17">
        <v>4166</v>
      </c>
      <c r="J19" s="17">
        <v>2810</v>
      </c>
      <c r="K19" s="17">
        <v>1964</v>
      </c>
      <c r="L19" s="17">
        <v>2250</v>
      </c>
      <c r="M19" s="17">
        <v>1158</v>
      </c>
      <c r="O19" s="17">
        <v>14551</v>
      </c>
      <c r="P19" s="7">
        <f t="shared" si="0"/>
        <v>3.5515511596998389E-3</v>
      </c>
    </row>
    <row r="20" spans="1:16" x14ac:dyDescent="0.35">
      <c r="A20" s="17" t="s">
        <v>92</v>
      </c>
      <c r="B20" s="17">
        <v>342</v>
      </c>
      <c r="C20" s="17">
        <v>139</v>
      </c>
      <c r="D20" s="17">
        <v>923</v>
      </c>
      <c r="E20" s="17">
        <v>2594</v>
      </c>
      <c r="F20" s="17">
        <v>1387</v>
      </c>
      <c r="G20" s="17">
        <v>657</v>
      </c>
      <c r="H20" s="17">
        <v>544</v>
      </c>
      <c r="I20" s="17">
        <v>1198</v>
      </c>
      <c r="J20" s="17">
        <v>680</v>
      </c>
      <c r="K20" s="17">
        <v>0</v>
      </c>
      <c r="L20" s="17">
        <v>0</v>
      </c>
      <c r="M20" s="17">
        <v>0</v>
      </c>
      <c r="O20" s="17">
        <v>8464</v>
      </c>
      <c r="P20" s="7">
        <f t="shared" si="0"/>
        <v>0</v>
      </c>
    </row>
    <row r="21" spans="1:16" x14ac:dyDescent="0.35">
      <c r="A21" s="17" t="s">
        <v>93</v>
      </c>
      <c r="I21" s="17">
        <v>393</v>
      </c>
      <c r="J21" s="17">
        <v>3002</v>
      </c>
      <c r="K21" s="17">
        <v>3129</v>
      </c>
      <c r="L21" s="17">
        <v>1665</v>
      </c>
      <c r="M21" s="17">
        <v>251</v>
      </c>
      <c r="O21" s="17">
        <v>8440</v>
      </c>
      <c r="P21" s="7">
        <f t="shared" si="0"/>
        <v>2.6281478581778807E-3</v>
      </c>
    </row>
    <row r="22" spans="1:16" x14ac:dyDescent="0.35">
      <c r="A22" s="17" t="s">
        <v>34</v>
      </c>
      <c r="I22" s="17">
        <v>0</v>
      </c>
      <c r="J22" s="17">
        <v>2591</v>
      </c>
      <c r="K22" s="17">
        <v>2514</v>
      </c>
      <c r="L22" s="17">
        <v>2618</v>
      </c>
      <c r="M22" s="17">
        <v>947</v>
      </c>
      <c r="O22" s="17">
        <v>8670</v>
      </c>
      <c r="P22" s="7">
        <f t="shared" si="0"/>
        <v>4.1324270827085233E-3</v>
      </c>
    </row>
    <row r="23" spans="1:16" x14ac:dyDescent="0.35">
      <c r="A23" s="17" t="s">
        <v>77</v>
      </c>
      <c r="L23" s="17">
        <v>376</v>
      </c>
      <c r="M23" s="17">
        <v>3551</v>
      </c>
      <c r="O23" s="17">
        <v>3927</v>
      </c>
      <c r="P23" s="7">
        <f t="shared" si="0"/>
        <v>5.9350366046539526E-4</v>
      </c>
    </row>
    <row r="24" spans="1:16" x14ac:dyDescent="0.35">
      <c r="A24" s="17" t="s">
        <v>78</v>
      </c>
      <c r="L24" s="17">
        <v>65</v>
      </c>
      <c r="M24" s="17">
        <v>600</v>
      </c>
      <c r="O24" s="17">
        <v>665</v>
      </c>
      <c r="P24" s="7">
        <f t="shared" si="0"/>
        <v>1.0260036683577312E-4</v>
      </c>
    </row>
    <row r="25" spans="1:16" x14ac:dyDescent="0.35">
      <c r="A25" s="17" t="s">
        <v>76</v>
      </c>
      <c r="L25" s="17">
        <v>116</v>
      </c>
      <c r="M25" s="17">
        <v>293</v>
      </c>
      <c r="O25" s="17">
        <v>409</v>
      </c>
      <c r="P25" s="7">
        <f t="shared" si="0"/>
        <v>1.831021931223028E-4</v>
      </c>
    </row>
    <row r="27" spans="1:16" x14ac:dyDescent="0.35">
      <c r="A27" s="17" t="s">
        <v>98</v>
      </c>
      <c r="B27" s="17">
        <v>17763</v>
      </c>
      <c r="C27" s="17">
        <v>53171</v>
      </c>
      <c r="D27" s="17">
        <v>97102</v>
      </c>
      <c r="E27" s="17">
        <v>118882</v>
      </c>
      <c r="F27" s="17">
        <v>114023</v>
      </c>
      <c r="G27" s="17">
        <v>159616</v>
      </c>
      <c r="H27" s="17">
        <v>195675</v>
      </c>
      <c r="I27" s="17">
        <v>330945</v>
      </c>
      <c r="J27" s="17">
        <v>319613</v>
      </c>
      <c r="K27" s="17">
        <v>307534</v>
      </c>
      <c r="L27" s="17">
        <v>633526</v>
      </c>
      <c r="M27" s="17">
        <v>345218</v>
      </c>
      <c r="O27" s="17">
        <v>2693068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topLeftCell="N1" workbookViewId="0">
      <selection activeCell="B2" sqref="B2:AF2"/>
    </sheetView>
  </sheetViews>
  <sheetFormatPr defaultRowHeight="14.5" x14ac:dyDescent="0.35"/>
  <cols>
    <col min="1" max="1" width="15.36328125" customWidth="1"/>
  </cols>
  <sheetData>
    <row r="1" spans="1:32" ht="43.5" x14ac:dyDescent="0.35">
      <c r="A1" s="15" t="s">
        <v>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18</v>
      </c>
      <c r="B2" s="9">
        <f>Summary!C44</f>
        <v>7.5157148532255816E-2</v>
      </c>
      <c r="C2" s="9">
        <f>Summary!D44</f>
        <v>9.8228699848796536E-2</v>
      </c>
      <c r="D2" s="9">
        <f>Summary!E44</f>
        <v>9.2498618436792954E-2</v>
      </c>
      <c r="E2" s="9">
        <f>Summary!F44</f>
        <v>8.0965159592685146E-2</v>
      </c>
      <c r="F2" s="9">
        <f>Summary!G44</f>
        <v>6.5578325701333692E-2</v>
      </c>
      <c r="G2" s="9">
        <f>Summary!H44</f>
        <v>5.4825615969783956E-2</v>
      </c>
      <c r="H2" s="9">
        <f>Summary!I44</f>
        <v>4.5579789306125683E-2</v>
      </c>
      <c r="I2" s="9">
        <f>Summary!J44</f>
        <v>4.038050018592064E-2</v>
      </c>
      <c r="J2" s="9">
        <f>Summary!K44</f>
        <v>3.6860209603417404E-2</v>
      </c>
      <c r="K2" s="9">
        <f>Summary!L44</f>
        <v>3.3735270582542699E-2</v>
      </c>
      <c r="L2" s="9">
        <f>Summary!M44</f>
        <v>3.3648400445962796E-2</v>
      </c>
      <c r="M2" s="9">
        <f>Summary!N44</f>
        <v>3.4221974154948334E-2</v>
      </c>
      <c r="N2" s="9">
        <f>Summary!O44</f>
        <v>3.4303283968228439E-2</v>
      </c>
      <c r="O2" s="9">
        <f>Summary!P44</f>
        <v>3.425304040385467E-2</v>
      </c>
      <c r="P2" s="9">
        <f>Summary!Q44</f>
        <v>3.4212093029836681E-2</v>
      </c>
      <c r="Q2" s="9">
        <f>Summary!R44</f>
        <v>3.4555914607051305E-2</v>
      </c>
      <c r="R2" s="9">
        <f>Summary!S44</f>
        <v>3.4541198599149586E-2</v>
      </c>
      <c r="S2" s="9">
        <f>Summary!T44</f>
        <v>3.4816692744479544E-2</v>
      </c>
      <c r="T2" s="9">
        <f>Summary!U44</f>
        <v>3.5065109332300969E-2</v>
      </c>
      <c r="U2" s="9">
        <f>Summary!V44</f>
        <v>3.4799866743555147E-2</v>
      </c>
      <c r="V2" s="9">
        <f>Summary!W44</f>
        <v>3.4779383694775567E-2</v>
      </c>
      <c r="W2" s="9">
        <f>Summary!X44</f>
        <v>3.4964719748981535E-2</v>
      </c>
      <c r="X2" s="9">
        <f>Summary!Y44</f>
        <v>3.5134097853640307E-2</v>
      </c>
      <c r="Y2" s="9">
        <f>Summary!Z44</f>
        <v>3.5289817382743449E-2</v>
      </c>
      <c r="Z2" s="9">
        <f>Summary!AA44</f>
        <v>3.4995115591572222E-2</v>
      </c>
      <c r="AA2" s="9">
        <f>Summary!AB44</f>
        <v>3.4888333903577984E-2</v>
      </c>
      <c r="AB2" s="9">
        <f>Summary!AC44</f>
        <v>3.4777157361849137E-2</v>
      </c>
      <c r="AC2" s="9">
        <f>Summary!AD44</f>
        <v>3.4888735071642626E-2</v>
      </c>
      <c r="AD2" s="9">
        <f>Summary!AE44</f>
        <v>3.4993064709933096E-2</v>
      </c>
      <c r="AE2" s="9">
        <f>Summary!AF44</f>
        <v>3.5091241792736455E-2</v>
      </c>
      <c r="AF2" s="9">
        <f>Summary!AG44</f>
        <v>3.5183281234702893E-2</v>
      </c>
    </row>
    <row r="3" spans="1:32" x14ac:dyDescent="0.3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7"/>
  <sheetViews>
    <sheetView workbookViewId="0">
      <selection activeCell="B1" sqref="B1:E1048576"/>
    </sheetView>
  </sheetViews>
  <sheetFormatPr defaultRowHeight="14.5" x14ac:dyDescent="0.35"/>
  <cols>
    <col min="1" max="1" width="16.81640625" customWidth="1"/>
  </cols>
  <sheetData>
    <row r="1" spans="1:32" ht="43.5" x14ac:dyDescent="0.35">
      <c r="A1" s="15" t="s">
        <v>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Summary</vt:lpstr>
      <vt:lpstr>Baseline Calculations</vt:lpstr>
      <vt:lpstr>PEV Sales by Manufacturer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2022-06-23T15:38:15Z</dcterms:modified>
</cp:coreProperties>
</file>