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7542CE86-38FC-4652-9BFF-4E6EFB41743E}"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29" l="1"/>
  <c r="D22" i="29"/>
  <c r="E22" i="29"/>
  <c r="F22" i="29"/>
  <c r="G22" i="29"/>
  <c r="H22" i="29"/>
  <c r="I22" i="29"/>
  <c r="J22" i="29"/>
  <c r="K22" i="29"/>
  <c r="L22" i="29"/>
  <c r="M22" i="29"/>
  <c r="N22" i="29"/>
  <c r="O22" i="29"/>
  <c r="P22" i="29"/>
  <c r="Q22" i="29"/>
  <c r="R22" i="29"/>
  <c r="S22" i="29"/>
  <c r="T22" i="29"/>
  <c r="U22" i="29"/>
  <c r="V22" i="29"/>
  <c r="W22" i="29"/>
  <c r="X22" i="29"/>
  <c r="Y22" i="29"/>
  <c r="Z22" i="29"/>
  <c r="AA22" i="29"/>
  <c r="AB22" i="29"/>
  <c r="AC22" i="29"/>
  <c r="AD22" i="29"/>
  <c r="AE22" i="29"/>
  <c r="B22" i="29"/>
  <c r="C22" i="35"/>
  <c r="D22" i="35"/>
  <c r="E22" i="35"/>
  <c r="F22" i="35"/>
  <c r="G22" i="35"/>
  <c r="H22" i="35"/>
  <c r="I22" i="35"/>
  <c r="J22" i="35"/>
  <c r="K22" i="35"/>
  <c r="L22" i="35"/>
  <c r="M22" i="35"/>
  <c r="N22" i="35"/>
  <c r="O22" i="35"/>
  <c r="P22" i="35"/>
  <c r="Q22" i="35"/>
  <c r="R22" i="35"/>
  <c r="S22" i="35"/>
  <c r="T22" i="35"/>
  <c r="U22" i="35"/>
  <c r="V22" i="35"/>
  <c r="W22" i="35"/>
  <c r="X22" i="35"/>
  <c r="Y22" i="35"/>
  <c r="Z22" i="35"/>
  <c r="AA22" i="35"/>
  <c r="AB22" i="35"/>
  <c r="AC22" i="35"/>
  <c r="AD22" i="35"/>
  <c r="AE22" i="35"/>
  <c r="B22" i="35"/>
  <c r="C22" i="31"/>
  <c r="D22" i="31"/>
  <c r="E22" i="31"/>
  <c r="F22" i="31"/>
  <c r="G22" i="31"/>
  <c r="H22" i="31"/>
  <c r="I22" i="31"/>
  <c r="J22" i="31"/>
  <c r="K22" i="31"/>
  <c r="L22" i="31"/>
  <c r="M22" i="31"/>
  <c r="N22" i="31"/>
  <c r="O22" i="31"/>
  <c r="P22" i="31"/>
  <c r="Q22" i="31"/>
  <c r="R22" i="31"/>
  <c r="S22" i="31"/>
  <c r="T22" i="31"/>
  <c r="U22" i="31"/>
  <c r="V22" i="31"/>
  <c r="W22" i="31"/>
  <c r="X22" i="31"/>
  <c r="Y22" i="31"/>
  <c r="Z22" i="31"/>
  <c r="AA22" i="31"/>
  <c r="AB22" i="31"/>
  <c r="AC22" i="31"/>
  <c r="AD22" i="31"/>
  <c r="AE22" i="31"/>
  <c r="B22" i="31"/>
  <c r="C22" i="34"/>
  <c r="D22" i="34"/>
  <c r="E22" i="34"/>
  <c r="F22" i="34"/>
  <c r="G22" i="34"/>
  <c r="H22" i="34"/>
  <c r="I22" i="34"/>
  <c r="J22" i="34"/>
  <c r="K22" i="34"/>
  <c r="L22" i="34"/>
  <c r="M22" i="34"/>
  <c r="N22" i="34"/>
  <c r="O22" i="34"/>
  <c r="P22" i="34"/>
  <c r="Q22" i="34"/>
  <c r="R22" i="34"/>
  <c r="S22" i="34"/>
  <c r="T22" i="34"/>
  <c r="U22" i="34"/>
  <c r="V22" i="34"/>
  <c r="W22" i="34"/>
  <c r="X22" i="34"/>
  <c r="Y22" i="34"/>
  <c r="Z22" i="34"/>
  <c r="AA22" i="34"/>
  <c r="AB22" i="34"/>
  <c r="AC22" i="34"/>
  <c r="AD22" i="34"/>
  <c r="AE22" i="34"/>
  <c r="B22" i="34"/>
  <c r="C22" i="33"/>
  <c r="D22" i="33"/>
  <c r="E22" i="33"/>
  <c r="F22" i="33"/>
  <c r="G22" i="33"/>
  <c r="H22" i="33"/>
  <c r="I22" i="33"/>
  <c r="J22" i="33"/>
  <c r="K22" i="33"/>
  <c r="L22" i="33"/>
  <c r="M22" i="33"/>
  <c r="N22" i="33"/>
  <c r="O22" i="33"/>
  <c r="P22" i="33"/>
  <c r="Q22" i="33"/>
  <c r="R22" i="33"/>
  <c r="S22" i="33"/>
  <c r="T22" i="33"/>
  <c r="U22" i="33"/>
  <c r="V22" i="33"/>
  <c r="W22" i="33"/>
  <c r="X22" i="33"/>
  <c r="Y22" i="33"/>
  <c r="Z22" i="33"/>
  <c r="AA22" i="33"/>
  <c r="AB22" i="33"/>
  <c r="AC22" i="33"/>
  <c r="AD22" i="33"/>
  <c r="AE22" i="33"/>
  <c r="B22" i="33"/>
  <c r="C22" i="30"/>
  <c r="D22" i="30"/>
  <c r="E22" i="30"/>
  <c r="F22" i="30"/>
  <c r="G22" i="30"/>
  <c r="H22" i="30"/>
  <c r="I22" i="30"/>
  <c r="J22" i="30"/>
  <c r="K22" i="30"/>
  <c r="L22" i="30"/>
  <c r="M22" i="30"/>
  <c r="N22" i="30"/>
  <c r="O22" i="30"/>
  <c r="P22" i="30"/>
  <c r="Q22" i="30"/>
  <c r="R22" i="30"/>
  <c r="S22" i="30"/>
  <c r="T22" i="30"/>
  <c r="U22" i="30"/>
  <c r="V22" i="30"/>
  <c r="W22" i="30"/>
  <c r="X22" i="30"/>
  <c r="Y22" i="30"/>
  <c r="Z22" i="30"/>
  <c r="AA22" i="30"/>
  <c r="AB22" i="30"/>
  <c r="AC22" i="30"/>
  <c r="AD22" i="30"/>
  <c r="AE22" i="30"/>
  <c r="B22" i="30"/>
  <c r="C22" i="32"/>
  <c r="D22" i="32"/>
  <c r="E22" i="32"/>
  <c r="F22" i="32"/>
  <c r="G22" i="32"/>
  <c r="H22" i="32"/>
  <c r="I22" i="32"/>
  <c r="J22" i="32"/>
  <c r="K22" i="32"/>
  <c r="L22" i="32"/>
  <c r="M22" i="32"/>
  <c r="N22" i="32"/>
  <c r="O22" i="32"/>
  <c r="P22" i="32"/>
  <c r="Q22" i="32"/>
  <c r="R22" i="32"/>
  <c r="S22" i="32"/>
  <c r="T22" i="32"/>
  <c r="U22" i="32"/>
  <c r="V22" i="32"/>
  <c r="W22" i="32"/>
  <c r="X22" i="32"/>
  <c r="Y22" i="32"/>
  <c r="Z22" i="32"/>
  <c r="AA22" i="32"/>
  <c r="AB22" i="32"/>
  <c r="AC22" i="32"/>
  <c r="AD22" i="32"/>
  <c r="AE22" i="32"/>
  <c r="B22" i="32"/>
  <c r="M57" i="36"/>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E57" i="36"/>
  <c r="F57" i="36"/>
  <c r="G57" i="36"/>
  <c r="H57" i="36"/>
  <c r="I57" i="36"/>
  <c r="J57" i="36"/>
  <c r="K57" i="36"/>
  <c r="L57" i="36"/>
  <c r="E58" i="36"/>
  <c r="F58" i="36"/>
  <c r="G58" i="36"/>
  <c r="H58" i="36"/>
  <c r="I58" i="36"/>
  <c r="J58" i="36"/>
  <c r="K58" i="36"/>
  <c r="L58" i="36"/>
  <c r="M58" i="36"/>
  <c r="E59" i="36"/>
  <c r="F59" i="36"/>
  <c r="G59" i="36"/>
  <c r="H59" i="36"/>
  <c r="I59" i="36"/>
  <c r="J59" i="36"/>
  <c r="K59" i="36"/>
  <c r="L59" i="36"/>
  <c r="M59" i="36"/>
  <c r="D59" i="36"/>
  <c r="D58" i="36"/>
  <c r="D57" i="36"/>
  <c r="N59" i="36"/>
  <c r="B52" i="36"/>
  <c r="B53" i="36" s="1"/>
  <c r="B46" i="36"/>
  <c r="B47" i="36" s="1"/>
  <c r="C6" i="36"/>
  <c r="E27" i="36" s="1"/>
  <c r="D6" i="36"/>
  <c r="F27" i="36" s="1"/>
  <c r="C7" i="36"/>
  <c r="E28" i="36" s="1"/>
  <c r="D7" i="36"/>
  <c r="F28" i="36" s="1"/>
  <c r="B7" i="36"/>
  <c r="D28" i="36" s="1"/>
  <c r="B6" i="36"/>
  <c r="D27" i="36" s="1"/>
  <c r="AE19" i="35" l="1"/>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9" i="16" l="1"/>
  <c r="C8" i="16" l="1"/>
  <c r="B8" i="16"/>
  <c r="AE223" i="24"/>
  <c r="AF223" i="24"/>
  <c r="E223" i="24"/>
  <c r="F223" i="24"/>
  <c r="G223" i="24"/>
  <c r="H223" i="24"/>
  <c r="I223" i="24"/>
  <c r="J223" i="24"/>
  <c r="K223" i="24"/>
  <c r="L223" i="24"/>
  <c r="M223" i="24"/>
  <c r="N223" i="24"/>
  <c r="O223" i="24"/>
  <c r="P223" i="24"/>
  <c r="Q223" i="24"/>
  <c r="R223" i="24"/>
  <c r="S223" i="24"/>
  <c r="T223" i="24"/>
  <c r="U223" i="24"/>
  <c r="V223" i="24"/>
  <c r="W223" i="24"/>
  <c r="X223" i="24"/>
  <c r="Y223" i="24"/>
  <c r="Z223" i="24"/>
  <c r="AA223" i="24"/>
  <c r="AB223" i="24"/>
  <c r="AC223" i="24"/>
  <c r="AD223"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0" i="24" l="1"/>
  <c r="E70" i="24" s="1"/>
  <c r="F70" i="24" s="1"/>
  <c r="G70" i="24" s="1"/>
</calcChain>
</file>

<file path=xl/sharedStrings.xml><?xml version="1.0" encoding="utf-8"?>
<sst xmlns="http://schemas.openxmlformats.org/spreadsheetml/2006/main" count="3627" uniqueCount="1092">
  <si>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</si>
  <si>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</si>
  <si>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</si>
  <si>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</si>
  <si>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</si>
  <si>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</si>
  <si>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</si>
  <si>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</si>
  <si>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</si>
  <si>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</si>
  <si>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</si>
  <si>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</si>
  <si>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</si>
  <si>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</si>
  <si>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</si>
  <si>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</si>
  <si>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</si>
  <si>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</si>
  <si>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</si>
  <si>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</si>
  <si>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</si>
  <si>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</si>
  <si>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</si>
  <si>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</si>
  <si>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</si>
  <si>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</si>
  <si>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</si>
  <si>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</si>
  <si>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</si>
  <si>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</si>
  <si>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</si>
  <si>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</si>
  <si>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</si>
  <si>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</si>
  <si>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</si>
  <si>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</si>
  <si>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</si>
  <si>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</si>
  <si>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</si>
  <si>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</si>
  <si>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</si>
  <si>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</si>
  <si>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</si>
  <si>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</si>
  <si>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</si>
  <si>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</si>
  <si>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</si>
  <si>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</si>
  <si>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</si>
  <si>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</si>
  <si>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</si>
  <si>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</si>
  <si>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</si>
  <si>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</si>
  <si>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</si>
  <si>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</si>
  <si>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</si>
  <si>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</si>
  <si>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</si>
  <si>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</si>
  <si>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</si>
  <si>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</si>
  <si>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</si>
  <si>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</si>
  <si>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</si>
  <si>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</si>
  <si>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</si>
  <si>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</si>
  <si>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</si>
  <si>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</si>
  <si>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</si>
  <si>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</si>
  <si>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</si>
  <si>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</si>
  <si>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</si>
  <si>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</si>
  <si>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</si>
  <si>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</si>
  <si>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</si>
  <si>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</si>
  <si>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</si>
  <si>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</si>
  <si>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</si>
  <si>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</si>
  <si>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</si>
  <si>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</si>
  <si>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</si>
  <si>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</si>
  <si>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</si>
  <si>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</si>
  <si>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</si>
  <si>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</si>
  <si>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</si>
  <si>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</si>
  <si>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</si>
  <si>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</si>
  <si>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</si>
  <si>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</si>
  <si>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</si>
  <si>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</si>
  <si>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</si>
  <si>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</si>
  <si>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</si>
  <si>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</si>
  <si>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</si>
  <si>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</si>
  <si>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</si>
  <si>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</si>
  <si>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</si>
  <si>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</si>
  <si>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</si>
  <si>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</si>
  <si>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</si>
  <si>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</si>
  <si>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</si>
  <si>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</si>
  <si>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</si>
  <si>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</si>
  <si>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</si>
  <si>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</si>
  <si>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</si>
  <si>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</si>
  <si>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</si>
  <si>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</si>
  <si>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</si>
  <si>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</si>
  <si>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</si>
  <si>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</si>
  <si>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</si>
  <si>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</si>
  <si>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</si>
  <si>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</si>
  <si>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</si>
  <si>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</si>
  <si>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</si>
  <si>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</si>
  <si>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</si>
  <si>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</si>
  <si>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</si>
  <si>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</si>
  <si>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</si>
  <si>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</si>
  <si>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</si>
  <si>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</si>
  <si>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</si>
  <si>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</si>
  <si>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</si>
  <si>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</si>
  <si>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</si>
  <si>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</si>
  <si>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</si>
  <si>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</si>
  <si>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</si>
  <si>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</si>
  <si>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</si>
  <si>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</si>
  <si>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</si>
  <si>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</si>
  <si>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</si>
  <si>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</si>
  <si>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</si>
  <si>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</si>
  <si>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</si>
  <si>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</si>
  <si>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</si>
  <si>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</si>
  <si>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</si>
  <si>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</si>
  <si>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</si>
  <si>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</si>
  <si>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</si>
  <si>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</si>
  <si>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</si>
  <si>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</si>
  <si>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</si>
  <si>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</si>
  <si>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</si>
  <si>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</si>
  <si>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</si>
  <si>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</si>
  <si>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</si>
  <si>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</si>
  <si>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</si>
  <si>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</si>
  <si>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</si>
  <si>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</si>
  <si>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</si>
  <si>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</si>
  <si>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</si>
  <si>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</si>
  <si>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</si>
  <si>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</si>
  <si>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</si>
  <si>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</si>
  <si>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</si>
  <si>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</si>
  <si>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</si>
  <si>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</si>
  <si>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</si>
  <si>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</si>
  <si>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</si>
  <si>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</si>
  <si>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</si>
  <si>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</si>
  <si>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</si>
  <si>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</si>
  <si>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</si>
  <si>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</si>
  <si>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</si>
  <si>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</si>
  <si>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</si>
  <si>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</si>
  <si>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</si>
  <si>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</si>
  <si>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</si>
  <si>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</si>
  <si>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</si>
  <si>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</si>
  <si>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</si>
  <si>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</si>
  <si>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</si>
  <si>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</si>
  <si>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</si>
  <si>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</si>
  <si>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</si>
  <si>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</si>
  <si>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</si>
  <si>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</si>
  <si>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</si>
  <si>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</si>
  <si>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</si>
  <si>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</si>
  <si>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</si>
  <si>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</si>
  <si>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</si>
  <si>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</si>
  <si>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</si>
  <si>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</si>
  <si>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</si>
  <si>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</si>
  <si>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</si>
  <si>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</si>
  <si>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</si>
  <si>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</si>
  <si>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</si>
  <si>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</si>
  <si>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</si>
  <si>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</si>
  <si>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</si>
  <si>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</si>
  <si>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</si>
  <si>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</si>
  <si>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</si>
  <si>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</si>
  <si>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</si>
  <si>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</si>
  <si>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</si>
  <si>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</si>
  <si>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</si>
  <si>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</si>
  <si>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</si>
  <si>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</si>
  <si>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</si>
  <si>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</si>
  <si>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</si>
  <si>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</si>
  <si>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</si>
  <si>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</si>
  <si>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</si>
  <si>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</si>
  <si>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</si>
  <si>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</si>
  <si>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</si>
  <si>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</si>
  <si>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</si>
  <si>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</si>
  <si>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</si>
  <si>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</si>
  <si>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</si>
  <si>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</si>
  <si>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</si>
  <si>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</si>
  <si>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</si>
  <si>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</si>
  <si>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</si>
  <si>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</si>
  <si>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</si>
  <si>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</si>
  <si>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</si>
  <si>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</si>
  <si>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</si>
  <si>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</si>
  <si>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</si>
  <si>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</si>
  <si>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</si>
  <si>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</si>
  <si>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</si>
  <si>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</si>
  <si>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</si>
  <si>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</si>
  <si>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</si>
  <si>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</si>
  <si>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</si>
  <si>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</si>
  <si>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</si>
  <si>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</si>
  <si>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</si>
  <si>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</si>
  <si>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</si>
  <si>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</si>
  <si>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</si>
  <si>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</si>
  <si>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</si>
  <si>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</si>
  <si>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</si>
  <si>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</si>
  <si>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</si>
  <si>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</si>
  <si>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</si>
  <si>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</si>
  <si>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</si>
  <si>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</si>
  <si>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</si>
  <si>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</si>
  <si>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</si>
  <si>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</si>
  <si>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</si>
  <si>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</si>
  <si>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</si>
  <si>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</si>
  <si>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</si>
  <si>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</si>
  <si>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</si>
  <si>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</si>
  <si>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</si>
  <si>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</si>
  <si>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</si>
  <si>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</si>
  <si>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</si>
  <si>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</si>
  <si>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</si>
  <si>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</si>
  <si>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</si>
  <si>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</si>
  <si>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</si>
  <si>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</si>
  <si>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</si>
  <si>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</si>
  <si>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</si>
  <si>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</si>
  <si>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</si>
  <si>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</si>
  <si>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</si>
  <si>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</si>
  <si>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</si>
  <si>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</si>
  <si>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</si>
  <si>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</si>
  <si>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</si>
  <si>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</si>
  <si>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</si>
  <si>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</si>
  <si>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</si>
  <si>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</si>
  <si>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</si>
  <si>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</si>
  <si>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</si>
  <si>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</si>
  <si>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</si>
  <si>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</si>
  <si>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</si>
  <si>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</si>
  <si>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</si>
  <si>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</si>
  <si>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</si>
  <si>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</si>
  <si>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</si>
  <si>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</si>
  <si>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</si>
  <si>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</si>
  <si>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</si>
  <si>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</si>
  <si>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</si>
  <si>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</si>
  <si>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</si>
  <si>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</si>
  <si>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</si>
  <si>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</si>
  <si>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</si>
  <si>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</si>
  <si>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</si>
  <si>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</si>
  <si>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</si>
  <si>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</si>
  <si>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</si>
  <si>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</si>
  <si>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</si>
  <si>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</si>
  <si>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</si>
  <si>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</si>
  <si>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</si>
  <si>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</si>
  <si>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</si>
  <si>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</si>
  <si>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</si>
  <si>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</si>
  <si>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</si>
  <si>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</si>
  <si>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</si>
  <si>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</si>
  <si>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</si>
  <si>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</si>
  <si>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</si>
  <si>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</si>
  <si>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</si>
  <si>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</si>
  <si>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</si>
  <si>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</si>
  <si>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</si>
  <si>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</si>
  <si>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</si>
  <si>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</si>
  <si>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</si>
  <si>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</si>
  <si>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</si>
  <si>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</si>
  <si>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</si>
  <si>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</si>
  <si>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</si>
  <si>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</si>
  <si>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</si>
  <si>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</si>
  <si>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</si>
  <si>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</si>
  <si>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</si>
  <si>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</si>
  <si>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</si>
  <si>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</si>
  <si>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</si>
  <si>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</si>
  <si>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</si>
  <si>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</si>
  <si>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</si>
  <si>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</si>
  <si>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</si>
  <si>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</si>
  <si>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</si>
  <si>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</si>
  <si>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</si>
  <si>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</si>
  <si>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</si>
  <si>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</si>
  <si>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</si>
  <si>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</si>
  <si>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</si>
  <si>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</si>
  <si>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</si>
  <si>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</si>
  <si>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</si>
  <si>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</si>
  <si>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</si>
  <si>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</si>
  <si>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</si>
  <si>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</si>
  <si>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</si>
  <si>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</si>
  <si>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</si>
  <si>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</si>
  <si>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</si>
  <si>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</si>
  <si>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</si>
  <si>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</si>
  <si>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</si>
  <si>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</si>
  <si>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</si>
  <si>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</si>
  <si>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</si>
  <si>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</si>
  <si>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</si>
  <si>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</si>
  <si>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</si>
  <si>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</si>
  <si>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</si>
  <si>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</si>
  <si>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</si>
  <si>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</si>
  <si>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</si>
  <si>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</si>
  <si>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</si>
  <si>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</si>
  <si>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</si>
  <si>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</si>
  <si>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</si>
  <si>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</si>
  <si>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</si>
  <si>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</si>
  <si>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</si>
  <si>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</si>
  <si>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</si>
  <si>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</si>
  <si>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</si>
  <si>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</si>
  <si>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</si>
  <si>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</si>
  <si>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</si>
  <si>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</si>
  <si>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</si>
  <si>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</si>
  <si>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</si>
  <si>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</si>
  <si>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</si>
  <si>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</si>
  <si>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</si>
  <si>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</si>
  <si>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</si>
  <si>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</si>
  <si>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</si>
  <si>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</si>
  <si>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</si>
  <si>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</si>
  <si>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</si>
  <si>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</si>
  <si>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</si>
  <si>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</si>
  <si>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</si>
  <si>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</si>
  <si>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</si>
  <si>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</si>
  <si>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</si>
  <si>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</si>
  <si>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</si>
  <si>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</si>
  <si>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</si>
  <si>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</si>
  <si>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</si>
  <si>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</si>
  <si>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</si>
  <si>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</si>
  <si>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</si>
  <si>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</si>
  <si>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</si>
  <si>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</si>
  <si>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</si>
  <si>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</si>
  <si>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</si>
  <si>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</si>
  <si>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</si>
  <si>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</si>
  <si>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</si>
  <si>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</si>
  <si>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</si>
  <si>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</si>
  <si>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</si>
  <si>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</si>
  <si>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</si>
  <si>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</si>
  <si>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</si>
  <si>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</si>
  <si>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</si>
  <si>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</si>
  <si>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</si>
  <si>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</si>
  <si>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</si>
  <si>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</si>
  <si>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</si>
  <si>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</si>
  <si>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</si>
  <si>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</si>
  <si>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</si>
  <si>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</si>
  <si>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</si>
  <si>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</si>
  <si>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</si>
  <si>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</si>
  <si>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</si>
  <si>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</si>
  <si>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</si>
  <si>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</si>
  <si>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</si>
  <si>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</si>
  <si>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</si>
  <si>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</si>
  <si>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</si>
  <si>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</si>
  <si>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</si>
  <si>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</si>
  <si>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</si>
  <si>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</si>
  <si>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</si>
  <si>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</si>
  <si>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</si>
  <si>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</si>
  <si>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</si>
  <si>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</si>
  <si>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</si>
  <si>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</si>
  <si>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</si>
  <si>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</si>
  <si>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</si>
  <si>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</si>
  <si>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</si>
  <si>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</si>
  <si>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</si>
  <si>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</si>
  <si>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</si>
  <si>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</si>
  <si>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</si>
  <si>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</si>
  <si>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</si>
  <si>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</si>
  <si>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</si>
  <si>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</si>
  <si>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</si>
  <si>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</si>
  <si>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</si>
  <si>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</si>
  <si>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</si>
  <si>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</si>
  <si>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</si>
  <si>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</si>
  <si>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</si>
  <si>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</si>
  <si>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</si>
  <si>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</si>
  <si>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</si>
  <si>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</si>
  <si>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</si>
  <si>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</si>
  <si>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</si>
  <si>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</si>
  <si>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</si>
  <si>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</si>
  <si>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</si>
  <si>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</si>
  <si>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</si>
  <si>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</si>
  <si>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</si>
  <si>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</si>
  <si>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</si>
  <si>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</si>
  <si>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</si>
  <si>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</si>
  <si>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</si>
  <si>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</si>
  <si>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</si>
  <si>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</si>
  <si>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</si>
  <si>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</si>
  <si>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</si>
  <si>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</si>
  <si>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</si>
  <si>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</si>
  <si>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</si>
  <si>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</si>
  <si>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</si>
  <si>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</si>
  <si>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</si>
  <si>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</si>
  <si>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</si>
  <si>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</si>
  <si>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</si>
  <si>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</si>
  <si>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</si>
  <si>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</si>
  <si>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</si>
  <si>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</si>
  <si>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</si>
  <si>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</si>
  <si>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</si>
  <si>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</si>
  <si>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</si>
  <si>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</si>
  <si>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</si>
  <si>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</si>
  <si>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</si>
  <si>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</si>
  <si>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</si>
  <si>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</si>
  <si>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</si>
  <si>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</si>
  <si>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</si>
  <si>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</si>
  <si>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</si>
  <si>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</si>
  <si>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</si>
  <si>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</si>
  <si>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</si>
  <si>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</si>
  <si>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</si>
  <si>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</si>
  <si>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</si>
  <si>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</si>
  <si>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</si>
  <si>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</si>
  <si>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</si>
  <si>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</si>
  <si>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</si>
  <si>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</si>
  <si>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</si>
  <si>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</si>
  <si>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</si>
  <si>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</si>
  <si>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</si>
  <si>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</si>
  <si>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</si>
  <si>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</si>
  <si>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</si>
  <si>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</si>
  <si>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</si>
  <si>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</si>
  <si>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</si>
  <si>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</si>
  <si>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</si>
  <si>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</si>
  <si>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</si>
  <si>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</si>
  <si>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</si>
  <si>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</si>
  <si>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</si>
  <si>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</si>
  <si>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</si>
  <si>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</si>
  <si>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</si>
  <si>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</si>
  <si>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</si>
  <si>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</si>
  <si>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</si>
  <si>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</si>
  <si>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</si>
  <si>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</si>
  <si>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</si>
  <si>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</si>
  <si>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</si>
  <si>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</si>
  <si>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</si>
  <si>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</si>
  <si>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</si>
  <si>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</si>
  <si>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</si>
  <si>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</si>
  <si>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</si>
  <si>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</si>
  <si>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</si>
  <si>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</si>
  <si>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</si>
  <si>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</si>
  <si>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</si>
  <si>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</si>
  <si>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</si>
  <si>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</si>
  <si>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</si>
  <si>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</si>
  <si>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</si>
  <si>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</si>
  <si>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</si>
  <si>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</si>
  <si>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</si>
  <si>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</si>
  <si>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</si>
  <si>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</si>
  <si>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</si>
  <si>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</si>
  <si>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</si>
  <si>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</si>
  <si>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</si>
  <si>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</si>
  <si>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</si>
  <si>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</si>
  <si>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</si>
  <si>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</si>
  <si>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</si>
  <si>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</si>
  <si>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</si>
  <si>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</si>
  <si>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</si>
  <si>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</si>
  <si>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</si>
  <si>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</si>
  <si>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</si>
  <si>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</si>
  <si>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</si>
  <si>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</si>
  <si>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</si>
  <si>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</si>
  <si>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</si>
  <si>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</si>
  <si>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</si>
  <si>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</si>
  <si>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</si>
  <si>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</si>
  <si>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</si>
  <si>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</si>
  <si>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</si>
  <si>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</si>
  <si>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</si>
  <si>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</si>
  <si>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</si>
  <si>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</si>
  <si>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</si>
  <si>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</si>
  <si>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</si>
  <si>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</si>
  <si>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</si>
  <si>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</si>
  <si>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</si>
  <si>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</si>
  <si>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</si>
  <si>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</si>
  <si>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</si>
  <si>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</si>
  <si>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</si>
  <si>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</si>
  <si>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</si>
  <si>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</si>
  <si>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</si>
  <si>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</si>
  <si>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</si>
  <si>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</si>
  <si>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</si>
  <si>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</si>
  <si>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</si>
  <si>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</si>
  <si>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</si>
  <si>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</si>
  <si>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</si>
  <si>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</si>
  <si>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</si>
  <si>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</si>
  <si>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</si>
  <si>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</si>
  <si>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</si>
  <si>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</si>
  <si>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</si>
  <si>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</si>
  <si>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</si>
  <si>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</si>
  <si>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</si>
  <si>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</si>
  <si>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</si>
  <si>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</si>
  <si>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</si>
  <si>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</si>
  <si>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</si>
  <si>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</si>
  <si>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</si>
  <si>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</si>
  <si>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</si>
  <si>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</si>
  <si>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</si>
  <si>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</si>
  <si>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</si>
  <si>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</si>
  <si>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</si>
  <si>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</si>
  <si>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</si>
  <si>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</si>
  <si>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</si>
  <si>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</si>
  <si>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</si>
  <si>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</si>
  <si>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</si>
  <si>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</si>
  <si>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</si>
  <si>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</si>
  <si>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</si>
  <si>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</si>
  <si>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</si>
  <si>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</si>
  <si>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</si>
  <si>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</si>
  <si>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</si>
  <si>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</si>
  <si>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</si>
  <si>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</si>
  <si>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</si>
  <si>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</si>
  <si>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</si>
  <si>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</si>
  <si>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</si>
  <si>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</si>
  <si>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</si>
  <si>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</si>
  <si>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</si>
  <si>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</si>
  <si>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</si>
  <si>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</si>
  <si>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</si>
  <si>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</si>
  <si>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</si>
  <si>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</si>
  <si>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</si>
  <si>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</si>
  <si>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</si>
  <si>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</si>
  <si>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</si>
  <si>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</si>
  <si>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</si>
  <si>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</si>
  <si>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</si>
  <si>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</si>
  <si>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</si>
  <si>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</si>
  <si>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</si>
  <si>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</si>
  <si>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</si>
  <si>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</si>
  <si>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</si>
  <si>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</si>
  <si>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</si>
  <si>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</si>
  <si>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</si>
  <si>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</si>
  <si>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</si>
  <si>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</si>
  <si>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</si>
  <si>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</si>
  <si>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</si>
  <si>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</si>
  <si>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</si>
  <si>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</si>
  <si>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</si>
  <si>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</si>
  <si>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</si>
  <si>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</si>
  <si>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</si>
  <si>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</si>
  <si>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</si>
  <si>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</si>
  <si>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</si>
  <si>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</si>
  <si>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</si>
  <si>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</si>
  <si>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</si>
  <si>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</si>
  <si>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</si>
  <si>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</si>
  <si>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</si>
  <si>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</si>
  <si>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</si>
  <si>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</si>
  <si>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</si>
  <si>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</si>
  <si>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</si>
  <si>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</si>
  <si>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</si>
  <si>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</si>
  <si>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</si>
  <si>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</si>
  <si>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</si>
  <si>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</si>
  <si>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</si>
  <si>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</si>
  <si>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</si>
  <si>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</si>
  <si>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</si>
  <si>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</si>
  <si>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</si>
  <si>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</si>
  <si>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</si>
  <si>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</si>
  <si>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</si>
  <si>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</si>
  <si>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</si>
  <si>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</si>
  <si>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</si>
  <si>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</si>
  <si>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</si>
  <si>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</si>
  <si>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</si>
  <si>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</si>
  <si>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</si>
  <si>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</si>
  <si>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</si>
  <si>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</si>
  <si>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</si>
  <si>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</si>
  <si>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</si>
  <si>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</si>
  <si>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</si>
  <si>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</si>
  <si>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</si>
  <si>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</si>
  <si>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</si>
  <si>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</si>
  <si>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</si>
  <si>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</si>
  <si>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</si>
  <si>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</si>
  <si>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</si>
  <si>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</si>
  <si>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</si>
  <si>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</si>
  <si>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</si>
  <si>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</si>
  <si>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</si>
  <si>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</si>
  <si>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</si>
  <si>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</si>
  <si>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</si>
  <si>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</si>
  <si>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</si>
  <si>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</si>
  <si>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</si>
  <si>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</si>
  <si>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</si>
  <si>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</si>
  <si>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</si>
  <si>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</si>
  <si>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</si>
  <si>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</si>
  <si>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</si>
  <si>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</si>
  <si>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</si>
  <si>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</si>
  <si>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</si>
  <si>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</si>
  <si>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</si>
  <si>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</si>
  <si>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</si>
  <si>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</si>
  <si>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</si>
  <si>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</si>
  <si>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</si>
  <si>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</si>
  <si>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</si>
  <si>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</si>
  <si>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</si>
  <si>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</si>
  <si>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</si>
  <si>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</si>
  <si>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</si>
  <si>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</si>
  <si>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</si>
  <si>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</si>
  <si>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</si>
  <si>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</si>
  <si>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</si>
  <si>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</si>
  <si>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</si>
  <si>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</si>
  <si>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</si>
  <si>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</si>
  <si>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</si>
  <si>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</si>
  <si>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</si>
  <si>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</si>
  <si>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</si>
  <si>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</si>
  <si>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</si>
  <si>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</si>
  <si>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</si>
  <si>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</si>
  <si>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</si>
  <si>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</si>
  <si>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</si>
  <si>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</si>
  <si>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</si>
  <si>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</si>
  <si>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</si>
  <si>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</si>
  <si>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</si>
  <si>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</si>
  <si>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</si>
  <si>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</si>
  <si>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</si>
  <si>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2040</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</si>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</sst>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5" formatCode="&quot;$&quot;#,##0_);\(&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9">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xf numFmtId="8" fontId="0" fillId="0" borderId="0" xfId="0" applyNumberFormat="1"/>
    <xf numFmtId="0" fontId="1" fillId="27" borderId="0" xfId="0" applyFont="1" applyFill="1"/>
    <xf numFmtId="0" fontId="0" fillId="27"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topLeftCell="A67" workbookViewId="0">
      <selection activeCell="A62" sqref="A62:XFD62"/>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4" spans="1:2" x14ac:dyDescent="0.25">
      <c r="A4" s="1" t="s">
        <v>1062</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521</v>
      </c>
    </row>
    <row r="21" spans="2:2" x14ac:dyDescent="0.25">
      <c r="B21" s="2">
        <v>2020</v>
      </c>
    </row>
    <row r="22" spans="2:2" x14ac:dyDescent="0.25">
      <c r="B22" t="s">
        <v>520</v>
      </c>
    </row>
    <row r="23" spans="2:2" x14ac:dyDescent="0.25">
      <c r="B23" s="28" t="s">
        <v>519</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636</v>
      </c>
    </row>
    <row r="41" spans="2:2" x14ac:dyDescent="0.25">
      <c r="B41" t="s">
        <v>637</v>
      </c>
    </row>
    <row r="42" spans="2:2" x14ac:dyDescent="0.25">
      <c r="B42" s="28" t="s">
        <v>587</v>
      </c>
    </row>
    <row r="43" spans="2:2" x14ac:dyDescent="0.25">
      <c r="B43" t="s">
        <v>635</v>
      </c>
    </row>
    <row r="45" spans="2:2" x14ac:dyDescent="0.25">
      <c r="B45" s="27" t="s">
        <v>526</v>
      </c>
    </row>
    <row r="46" spans="2:2" x14ac:dyDescent="0.25">
      <c r="B46" t="s">
        <v>522</v>
      </c>
    </row>
    <row r="47" spans="2:2" x14ac:dyDescent="0.25">
      <c r="B47" s="2">
        <v>2020</v>
      </c>
    </row>
    <row r="48" spans="2:2" x14ac:dyDescent="0.25">
      <c r="B48" t="s">
        <v>523</v>
      </c>
    </row>
    <row r="49" spans="1:2" x14ac:dyDescent="0.25">
      <c r="B49" s="28" t="s">
        <v>517</v>
      </c>
    </row>
    <row r="51" spans="1:2" x14ac:dyDescent="0.25">
      <c r="B51" s="27" t="s">
        <v>533</v>
      </c>
    </row>
    <row r="52" spans="1:2" x14ac:dyDescent="0.25">
      <c r="B52" t="s">
        <v>527</v>
      </c>
    </row>
    <row r="53" spans="1:2" x14ac:dyDescent="0.25">
      <c r="B53" s="2">
        <v>2020</v>
      </c>
    </row>
    <row r="54" spans="1:2" x14ac:dyDescent="0.25">
      <c r="B54" t="s">
        <v>528</v>
      </c>
    </row>
    <row r="55" spans="1:2" x14ac:dyDescent="0.25">
      <c r="B55" t="s">
        <v>529</v>
      </c>
    </row>
    <row r="56" spans="1:2" x14ac:dyDescent="0.25">
      <c r="B56" t="s">
        <v>534</v>
      </c>
    </row>
    <row r="59" spans="1:2" x14ac:dyDescent="0.25">
      <c r="A59" s="1" t="s">
        <v>169</v>
      </c>
    </row>
    <row r="60" spans="1:2" x14ac:dyDescent="0.25">
      <c r="A60" t="s">
        <v>1063</v>
      </c>
    </row>
    <row r="61" spans="1:2" x14ac:dyDescent="0.25">
      <c r="A61" t="s">
        <v>1064</v>
      </c>
    </row>
    <row r="62" spans="1:2" x14ac:dyDescent="0.25">
      <c r="A62" s="1"/>
    </row>
    <row r="63" spans="1:2" x14ac:dyDescent="0.25">
      <c r="A63" t="s">
        <v>670</v>
      </c>
    </row>
    <row r="64" spans="1:2" x14ac:dyDescent="0.25">
      <c r="A64" t="s">
        <v>671</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524</v>
      </c>
    </row>
    <row r="82" spans="1:5" x14ac:dyDescent="0.25">
      <c r="A82">
        <v>0.89805481563188172</v>
      </c>
    </row>
    <row r="83" spans="1:5" x14ac:dyDescent="0.25">
      <c r="A83" t="s">
        <v>189</v>
      </c>
    </row>
    <row r="84" spans="1:5" x14ac:dyDescent="0.25">
      <c r="A84">
        <v>0.88711067149387013</v>
      </c>
      <c r="B84" t="s">
        <v>536</v>
      </c>
      <c r="E84" s="19"/>
    </row>
    <row r="85" spans="1:5" x14ac:dyDescent="0.25">
      <c r="A85">
        <v>0.78452102304761584</v>
      </c>
      <c r="B85" t="s">
        <v>826</v>
      </c>
      <c r="E85"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1066</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1067</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10"/>
  <sheetViews>
    <sheetView topLeftCell="A207" workbookViewId="0">
      <selection activeCell="A245" sqref="A245"/>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1065</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1055</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0.75</v>
      </c>
      <c r="V107" s="117">
        <v>0.5</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17.715285878499422</v>
      </c>
      <c r="V111" s="118">
        <f t="shared" si="4"/>
        <v>11.81019058566628</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16.386639437611965</v>
      </c>
      <c r="V112" s="118">
        <f t="shared" si="5"/>
        <v>10.924426291741311</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17.288537268858313</v>
      </c>
      <c r="V114" s="118">
        <f t="shared" si="7"/>
        <v>11.525691512572209</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1057</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15.99189697369394</v>
      </c>
      <c r="V115" s="118">
        <f t="shared" si="8"/>
        <v>10.661264649129294</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1056</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19.151660409188562</v>
      </c>
      <c r="V118" s="118">
        <f t="shared" si="11"/>
        <v>12.767773606125708</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17.715285878499422</v>
      </c>
      <c r="V119" s="118">
        <f t="shared" si="12"/>
        <v>11.81019058566628</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1058</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17.715285878499422</v>
      </c>
      <c r="V120" s="118">
        <f t="shared" si="13"/>
        <v>11.81019058566628</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19.151660409188562</v>
      </c>
      <c r="V122" s="118">
        <f t="shared" si="16"/>
        <v>12.767773606125708</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1059</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17.715285878499422</v>
      </c>
      <c r="V123" s="118">
        <f t="shared" si="17"/>
        <v>11.81019058566628</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23.620381171332561</v>
      </c>
      <c r="C125" s="118">
        <f t="shared" si="18"/>
        <v>23.620381171332561</v>
      </c>
      <c r="D125" s="118">
        <f t="shared" ref="D125:Q125" si="19">((($B$97*C47+$B$96*(1-C47))*(1+($B$99*C79+$B$98*(1-C79))))+(($B$97*C47+$B$96*(1-C47))*$B$102*$B$103))*D107*(1-$B$101)</f>
        <v>23.620381171332561</v>
      </c>
      <c r="E125" s="118">
        <f t="shared" si="19"/>
        <v>23.620381171332561</v>
      </c>
      <c r="F125" s="118">
        <f t="shared" si="19"/>
        <v>23.620381171332561</v>
      </c>
      <c r="G125" s="118">
        <f t="shared" si="19"/>
        <v>23.620381171332561</v>
      </c>
      <c r="H125" s="118">
        <f t="shared" si="19"/>
        <v>23.620381171332561</v>
      </c>
      <c r="I125" s="118">
        <f t="shared" si="19"/>
        <v>23.620381171332561</v>
      </c>
      <c r="J125" s="118">
        <f t="shared" si="19"/>
        <v>23.620381171332561</v>
      </c>
      <c r="K125" s="118">
        <f t="shared" si="19"/>
        <v>23.620381171332561</v>
      </c>
      <c r="L125" s="118">
        <f t="shared" si="19"/>
        <v>23.620381171332561</v>
      </c>
      <c r="M125" s="118">
        <f t="shared" si="19"/>
        <v>23.620381171332561</v>
      </c>
      <c r="N125" s="118">
        <f t="shared" si="19"/>
        <v>23.620381171332561</v>
      </c>
      <c r="O125" s="118">
        <f t="shared" si="19"/>
        <v>23.620381171332561</v>
      </c>
      <c r="P125" s="118">
        <f t="shared" si="19"/>
        <v>23.620381171332561</v>
      </c>
      <c r="Q125" s="118">
        <f t="shared" si="19"/>
        <v>23.620381171332561</v>
      </c>
      <c r="R125" s="118">
        <f t="shared" ref="R125:AC125" si="20">((($B$97*Q47+$B$96*(1-Q47))*(1+($B$99*Q79+$B$98*(1-Q79))))+(($B$97*Q47+$B$96*(1-Q47))*$B$102*$B$103))*R107*(1-P101)</f>
        <v>25.535547212251416</v>
      </c>
      <c r="S125" s="118">
        <f t="shared" si="20"/>
        <v>25.535547212251416</v>
      </c>
      <c r="T125" s="118">
        <f t="shared" si="20"/>
        <v>25.535547212251416</v>
      </c>
      <c r="U125" s="118">
        <f t="shared" si="20"/>
        <v>19.151660409188562</v>
      </c>
      <c r="V125" s="118">
        <f t="shared" si="20"/>
        <v>12.767773606125708</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1060</v>
      </c>
      <c r="B126" s="118">
        <f t="shared" ref="B126:AC126" si="21">B125*(1-$B$101)</f>
        <v>21.848852583482621</v>
      </c>
      <c r="C126" s="118">
        <f t="shared" si="21"/>
        <v>21.848852583482621</v>
      </c>
      <c r="D126" s="118">
        <f t="shared" si="21"/>
        <v>21.848852583482621</v>
      </c>
      <c r="E126" s="118">
        <f t="shared" si="21"/>
        <v>21.848852583482621</v>
      </c>
      <c r="F126" s="118">
        <f t="shared" si="21"/>
        <v>21.848852583482621</v>
      </c>
      <c r="G126" s="118">
        <f t="shared" si="21"/>
        <v>21.848852583482621</v>
      </c>
      <c r="H126" s="118">
        <f t="shared" si="21"/>
        <v>21.848852583482621</v>
      </c>
      <c r="I126" s="118">
        <f t="shared" si="21"/>
        <v>21.848852583482621</v>
      </c>
      <c r="J126" s="118">
        <f t="shared" si="21"/>
        <v>21.848852583482621</v>
      </c>
      <c r="K126" s="118">
        <f t="shared" si="21"/>
        <v>21.848852583482621</v>
      </c>
      <c r="L126" s="118">
        <f t="shared" si="21"/>
        <v>21.848852583482621</v>
      </c>
      <c r="M126" s="118">
        <f t="shared" si="21"/>
        <v>21.848852583482621</v>
      </c>
      <c r="N126" s="118">
        <f t="shared" si="21"/>
        <v>21.848852583482621</v>
      </c>
      <c r="O126" s="118">
        <f t="shared" si="21"/>
        <v>21.848852583482621</v>
      </c>
      <c r="P126" s="118">
        <f t="shared" si="21"/>
        <v>21.848852583482621</v>
      </c>
      <c r="Q126" s="118">
        <f t="shared" si="21"/>
        <v>21.848852583482621</v>
      </c>
      <c r="R126" s="118">
        <f t="shared" si="21"/>
        <v>23.620381171332561</v>
      </c>
      <c r="S126" s="118">
        <f t="shared" si="21"/>
        <v>23.620381171332561</v>
      </c>
      <c r="T126" s="118">
        <f t="shared" si="21"/>
        <v>23.620381171332561</v>
      </c>
      <c r="U126" s="118">
        <f t="shared" si="21"/>
        <v>17.715285878499422</v>
      </c>
      <c r="V126" s="118">
        <f t="shared" si="21"/>
        <v>11.81019058566628</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1061</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1</v>
      </c>
      <c r="D133" s="117">
        <f t="shared" si="23"/>
        <v>1</v>
      </c>
      <c r="E133" s="117">
        <f t="shared" si="23"/>
        <v>1</v>
      </c>
      <c r="F133" s="117">
        <f t="shared" si="23"/>
        <v>1</v>
      </c>
      <c r="G133" s="117">
        <f t="shared" si="23"/>
        <v>1</v>
      </c>
      <c r="H133" s="117">
        <f t="shared" si="23"/>
        <v>1</v>
      </c>
      <c r="I133" s="117">
        <f t="shared" si="23"/>
        <v>1</v>
      </c>
      <c r="J133" s="117">
        <f t="shared" si="23"/>
        <v>1</v>
      </c>
      <c r="K133" s="117">
        <f t="shared" si="23"/>
        <v>1</v>
      </c>
      <c r="L133" s="117">
        <f t="shared" si="23"/>
        <v>1</v>
      </c>
      <c r="M133" s="117">
        <f t="shared" si="23"/>
        <v>1</v>
      </c>
      <c r="N133" s="117">
        <f t="shared" si="23"/>
        <v>1</v>
      </c>
      <c r="O133" s="117">
        <f t="shared" si="23"/>
        <v>1</v>
      </c>
      <c r="P133" s="117">
        <f t="shared" si="23"/>
        <v>1</v>
      </c>
      <c r="Q133" s="117">
        <f t="shared" si="23"/>
        <v>1</v>
      </c>
      <c r="R133" s="117">
        <f t="shared" si="23"/>
        <v>1</v>
      </c>
      <c r="S133" s="117">
        <f t="shared" si="23"/>
        <v>1</v>
      </c>
      <c r="T133" s="117">
        <f t="shared" si="23"/>
        <v>1</v>
      </c>
      <c r="U133" s="117">
        <f t="shared" si="23"/>
        <v>1</v>
      </c>
      <c r="V133" s="117">
        <f t="shared" si="23"/>
        <v>0.75</v>
      </c>
      <c r="W133" s="117">
        <f t="shared" si="23"/>
        <v>0.5</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0.37940369807497465</v>
      </c>
      <c r="C146" s="118">
        <f t="shared" si="24"/>
        <v>0.37940369807497465</v>
      </c>
      <c r="D146" s="118">
        <f t="shared" ref="D146:AC146" si="25">(($B$136*C47+$B$135*(1-C47))+($B$138*C77+$B$137*(1-C77))+($B$140*$B$141))*(1-$B$139)*E133</f>
        <v>0.37940369807497465</v>
      </c>
      <c r="E146" s="118">
        <f t="shared" si="25"/>
        <v>0.38527608915906791</v>
      </c>
      <c r="F146" s="118">
        <f t="shared" si="25"/>
        <v>0.39114848024316112</v>
      </c>
      <c r="G146" s="118">
        <f t="shared" si="25"/>
        <v>0.39093521895755939</v>
      </c>
      <c r="H146" s="118">
        <f t="shared" si="25"/>
        <v>0.39076460992907802</v>
      </c>
      <c r="I146" s="118">
        <f t="shared" si="25"/>
        <v>0.39062502072395688</v>
      </c>
      <c r="J146" s="118">
        <f t="shared" si="25"/>
        <v>0.39062502072395688</v>
      </c>
      <c r="K146" s="118">
        <f t="shared" si="25"/>
        <v>0.39062502072395688</v>
      </c>
      <c r="L146" s="118">
        <f t="shared" si="25"/>
        <v>0.39062502072395688</v>
      </c>
      <c r="M146" s="118">
        <f t="shared" si="25"/>
        <v>0.39062502072395688</v>
      </c>
      <c r="N146" s="118">
        <f t="shared" si="25"/>
        <v>0.39062502072395688</v>
      </c>
      <c r="O146" s="118">
        <f t="shared" si="25"/>
        <v>0.39062502072395688</v>
      </c>
      <c r="P146" s="118">
        <f t="shared" si="25"/>
        <v>0.39062502072395688</v>
      </c>
      <c r="Q146" s="118">
        <f t="shared" si="25"/>
        <v>0.39062502072395688</v>
      </c>
      <c r="R146" s="118">
        <f t="shared" si="25"/>
        <v>0.39062502072395688</v>
      </c>
      <c r="S146" s="118">
        <f t="shared" si="25"/>
        <v>0.39062502072395688</v>
      </c>
      <c r="T146" s="118">
        <f t="shared" si="25"/>
        <v>0.39062502072395688</v>
      </c>
      <c r="U146" s="118">
        <f t="shared" si="25"/>
        <v>0.29296876554296769</v>
      </c>
      <c r="V146" s="118">
        <f t="shared" si="25"/>
        <v>0.19531251036197844</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0.41625000000000001</v>
      </c>
      <c r="C149" s="118">
        <f t="shared" si="26"/>
        <v>0.41625000000000001</v>
      </c>
      <c r="D149" s="118">
        <f t="shared" ref="D149:AC149" si="27">(($B$136*C47+$B$135*(1-C47))+($B$138*C79+$B$137*(1-C79))+($B$140*$B$141))*(1-$B$139)*E133</f>
        <v>0.41625000000000001</v>
      </c>
      <c r="E149" s="118">
        <f t="shared" si="27"/>
        <v>0.41625000000000001</v>
      </c>
      <c r="F149" s="118">
        <f t="shared" si="27"/>
        <v>0.41625000000000001</v>
      </c>
      <c r="G149" s="118">
        <f t="shared" si="27"/>
        <v>0.41625000000000001</v>
      </c>
      <c r="H149" s="118">
        <f t="shared" si="27"/>
        <v>0.41625000000000001</v>
      </c>
      <c r="I149" s="118">
        <f t="shared" si="27"/>
        <v>0.41625000000000001</v>
      </c>
      <c r="J149" s="118">
        <f t="shared" si="27"/>
        <v>0.41625000000000001</v>
      </c>
      <c r="K149" s="118">
        <f t="shared" si="27"/>
        <v>0.41625000000000001</v>
      </c>
      <c r="L149" s="118">
        <f t="shared" si="27"/>
        <v>0.41625000000000001</v>
      </c>
      <c r="M149" s="118">
        <f t="shared" si="27"/>
        <v>0.41625000000000001</v>
      </c>
      <c r="N149" s="118">
        <f t="shared" si="27"/>
        <v>0.41625000000000001</v>
      </c>
      <c r="O149" s="118">
        <f t="shared" si="27"/>
        <v>0.41625000000000001</v>
      </c>
      <c r="P149" s="118">
        <f t="shared" si="27"/>
        <v>0.41625000000000001</v>
      </c>
      <c r="Q149" s="118">
        <f t="shared" si="27"/>
        <v>0.41625000000000001</v>
      </c>
      <c r="R149" s="118">
        <f t="shared" si="27"/>
        <v>0.41625000000000001</v>
      </c>
      <c r="S149" s="118">
        <f t="shared" si="27"/>
        <v>0.41625000000000001</v>
      </c>
      <c r="T149" s="118">
        <f t="shared" si="27"/>
        <v>0.41625000000000001</v>
      </c>
      <c r="U149" s="118">
        <f t="shared" si="27"/>
        <v>0.31218750000000001</v>
      </c>
      <c r="V149" s="118">
        <f t="shared" si="27"/>
        <v>0.208125</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0.41625000000000001</v>
      </c>
      <c r="C152" s="118">
        <f t="shared" si="28"/>
        <v>0.41625000000000001</v>
      </c>
      <c r="D152" s="118">
        <f t="shared" ref="D152:AC152" si="29">(($B$136*C47+$B$135*(1-C47))+($B$138*C79+$B$137*(1-C79))+($B$140*$B$141))*(1-$B$139)*E133</f>
        <v>0.41625000000000001</v>
      </c>
      <c r="E152" s="118">
        <f t="shared" si="29"/>
        <v>0.41625000000000001</v>
      </c>
      <c r="F152" s="118">
        <f t="shared" si="29"/>
        <v>0.41625000000000001</v>
      </c>
      <c r="G152" s="118">
        <f t="shared" si="29"/>
        <v>0.41625000000000001</v>
      </c>
      <c r="H152" s="118">
        <f t="shared" si="29"/>
        <v>0.41625000000000001</v>
      </c>
      <c r="I152" s="118">
        <f t="shared" si="29"/>
        <v>0.41625000000000001</v>
      </c>
      <c r="J152" s="118">
        <f t="shared" si="29"/>
        <v>0.41625000000000001</v>
      </c>
      <c r="K152" s="118">
        <f t="shared" si="29"/>
        <v>0.41625000000000001</v>
      </c>
      <c r="L152" s="118">
        <f t="shared" si="29"/>
        <v>0.41625000000000001</v>
      </c>
      <c r="M152" s="118">
        <f t="shared" si="29"/>
        <v>0.41625000000000001</v>
      </c>
      <c r="N152" s="118">
        <f t="shared" si="29"/>
        <v>0.41625000000000001</v>
      </c>
      <c r="O152" s="118">
        <f t="shared" si="29"/>
        <v>0.41625000000000001</v>
      </c>
      <c r="P152" s="118">
        <f t="shared" si="29"/>
        <v>0.41625000000000001</v>
      </c>
      <c r="Q152" s="118">
        <f t="shared" si="29"/>
        <v>0.41625000000000001</v>
      </c>
      <c r="R152" s="118">
        <f t="shared" si="29"/>
        <v>0.41625000000000001</v>
      </c>
      <c r="S152" s="118">
        <f t="shared" si="29"/>
        <v>0.41625000000000001</v>
      </c>
      <c r="T152" s="118">
        <f t="shared" si="29"/>
        <v>0.41625000000000001</v>
      </c>
      <c r="U152" s="118">
        <f t="shared" si="29"/>
        <v>0.31218750000000001</v>
      </c>
      <c r="V152" s="118">
        <f t="shared" si="29"/>
        <v>0.208125</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0.41625000000000001</v>
      </c>
      <c r="C155" s="118">
        <f t="shared" si="30"/>
        <v>0.41625000000000001</v>
      </c>
      <c r="D155" s="118">
        <f t="shared" ref="D155:AC155" si="31">(($B$136*C47+$B$135*(1-C47))+($B$138*C79+$B$137*(1-C79))+($B$140*$B$141))*(1-$B$139)*E133</f>
        <v>0.41625000000000001</v>
      </c>
      <c r="E155" s="118">
        <f t="shared" si="31"/>
        <v>0.41625000000000001</v>
      </c>
      <c r="F155" s="118">
        <f t="shared" si="31"/>
        <v>0.41625000000000001</v>
      </c>
      <c r="G155" s="118">
        <f t="shared" si="31"/>
        <v>0.41625000000000001</v>
      </c>
      <c r="H155" s="118">
        <f t="shared" si="31"/>
        <v>0.41625000000000001</v>
      </c>
      <c r="I155" s="118">
        <f t="shared" si="31"/>
        <v>0.41625000000000001</v>
      </c>
      <c r="J155" s="118">
        <f t="shared" si="31"/>
        <v>0.41625000000000001</v>
      </c>
      <c r="K155" s="118">
        <f t="shared" si="31"/>
        <v>0.41625000000000001</v>
      </c>
      <c r="L155" s="118">
        <f t="shared" si="31"/>
        <v>0.41625000000000001</v>
      </c>
      <c r="M155" s="118">
        <f t="shared" si="31"/>
        <v>0.41625000000000001</v>
      </c>
      <c r="N155" s="118">
        <f t="shared" si="31"/>
        <v>0.41625000000000001</v>
      </c>
      <c r="O155" s="118">
        <f t="shared" si="31"/>
        <v>0.41625000000000001</v>
      </c>
      <c r="P155" s="118">
        <f t="shared" si="31"/>
        <v>0.41625000000000001</v>
      </c>
      <c r="Q155" s="118">
        <f t="shared" si="31"/>
        <v>0.41625000000000001</v>
      </c>
      <c r="R155" s="118">
        <f t="shared" si="31"/>
        <v>0.41625000000000001</v>
      </c>
      <c r="S155" s="118">
        <f t="shared" si="31"/>
        <v>0.41625000000000001</v>
      </c>
      <c r="T155" s="118">
        <f t="shared" si="31"/>
        <v>0.41625000000000001</v>
      </c>
      <c r="U155" s="118">
        <f t="shared" si="31"/>
        <v>0.31218750000000001</v>
      </c>
      <c r="V155" s="118">
        <f t="shared" si="31"/>
        <v>0.208125</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74"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74" ht="12.75" x14ac:dyDescent="0.2">
      <c r="A211" s="125" t="s">
        <v>838</v>
      </c>
      <c r="B211" s="125"/>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c r="AC211" s="126"/>
      <c r="AD211" s="126"/>
      <c r="AE211" s="126"/>
      <c r="AF211" s="126"/>
      <c r="AG211" s="77"/>
      <c r="AH211" s="77"/>
      <c r="AI211" s="77"/>
      <c r="AJ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t="s">
        <v>842</v>
      </c>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t="s">
        <v>749</v>
      </c>
      <c r="B214" s="77">
        <v>2021</v>
      </c>
      <c r="C214" s="77">
        <v>2022</v>
      </c>
      <c r="D214" s="77">
        <v>2023</v>
      </c>
      <c r="E214" s="77">
        <v>2024</v>
      </c>
      <c r="F214" s="77">
        <v>2025</v>
      </c>
      <c r="G214" s="77">
        <v>2026</v>
      </c>
      <c r="H214" s="77">
        <v>2027</v>
      </c>
      <c r="I214" s="77">
        <v>2028</v>
      </c>
      <c r="J214" s="77">
        <v>2029</v>
      </c>
      <c r="K214" s="77">
        <v>2030</v>
      </c>
      <c r="L214" s="77">
        <v>2031</v>
      </c>
      <c r="M214" s="77">
        <v>2032</v>
      </c>
      <c r="N214" s="77">
        <v>2033</v>
      </c>
      <c r="O214" s="77">
        <v>2034</v>
      </c>
      <c r="P214" s="77">
        <v>2035</v>
      </c>
      <c r="Q214" s="77">
        <v>2036</v>
      </c>
      <c r="R214" s="77">
        <v>2037</v>
      </c>
      <c r="S214" s="77">
        <v>2038</v>
      </c>
      <c r="T214" s="77">
        <v>2039</v>
      </c>
      <c r="U214" s="77">
        <v>2040</v>
      </c>
      <c r="V214" s="77">
        <v>2041</v>
      </c>
      <c r="W214" s="77">
        <v>2042</v>
      </c>
      <c r="X214" s="77">
        <v>2043</v>
      </c>
      <c r="Y214" s="77">
        <v>2044</v>
      </c>
      <c r="Z214" s="77">
        <v>2045</v>
      </c>
      <c r="AA214" s="77">
        <v>2046</v>
      </c>
      <c r="AB214" s="77">
        <v>2047</v>
      </c>
      <c r="AC214" s="77">
        <v>2048</v>
      </c>
      <c r="AD214" s="77">
        <v>2049</v>
      </c>
      <c r="AE214" s="77">
        <v>2050</v>
      </c>
      <c r="AF214" s="77">
        <v>2050</v>
      </c>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t="s">
        <v>841</v>
      </c>
      <c r="B215" s="77">
        <v>55.752400000000002</v>
      </c>
      <c r="C215" s="77">
        <v>53.080800000000004</v>
      </c>
      <c r="D215" s="77">
        <v>35.336100000000002</v>
      </c>
      <c r="E215" s="77">
        <v>32.708399999999997</v>
      </c>
      <c r="F215" s="77">
        <v>29.970099999999999</v>
      </c>
      <c r="G215" s="77">
        <v>27.5809</v>
      </c>
      <c r="H215" s="77">
        <v>25.226600000000001</v>
      </c>
      <c r="I215" s="77">
        <v>23.170400000000001</v>
      </c>
      <c r="J215" s="77">
        <v>21.188199999999998</v>
      </c>
      <c r="K215" s="77">
        <v>19.2439</v>
      </c>
      <c r="L215" s="77">
        <v>18.0886</v>
      </c>
      <c r="M215" s="77">
        <v>17.2057</v>
      </c>
      <c r="N215" s="77">
        <v>16.649100000000001</v>
      </c>
      <c r="O215" s="77">
        <v>16.277100000000001</v>
      </c>
      <c r="P215" s="77">
        <v>15.7676</v>
      </c>
      <c r="Q215" s="77">
        <v>15.270300000000001</v>
      </c>
      <c r="R215" s="77">
        <v>14.748900000000001</v>
      </c>
      <c r="S215" s="77">
        <v>14.2789</v>
      </c>
      <c r="T215" s="77">
        <v>13.9671</v>
      </c>
      <c r="U215" s="77">
        <v>13.742699999999999</v>
      </c>
      <c r="V215" s="77">
        <v>13.6432</v>
      </c>
      <c r="W215" s="77">
        <v>13.4938</v>
      </c>
      <c r="X215" s="77">
        <v>13.180400000000001</v>
      </c>
      <c r="Y215" s="77">
        <v>12.9552</v>
      </c>
      <c r="Z215" s="77">
        <v>12.834899999999999</v>
      </c>
      <c r="AA215" s="77">
        <v>12.4894</v>
      </c>
      <c r="AB215" s="77">
        <v>12.160399999999999</v>
      </c>
      <c r="AC215" s="77">
        <v>11.8597</v>
      </c>
      <c r="AD215" s="77">
        <v>11.572100000000001</v>
      </c>
      <c r="AE215" s="77">
        <v>11.3109</v>
      </c>
      <c r="AF215" s="77">
        <v>16.479299999999999</v>
      </c>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t="s">
        <v>839</v>
      </c>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t="s">
        <v>749</v>
      </c>
      <c r="B218" s="77">
        <v>2021</v>
      </c>
      <c r="C218" s="77">
        <v>2022</v>
      </c>
      <c r="D218" s="77">
        <v>2023</v>
      </c>
      <c r="E218" s="77">
        <v>2024</v>
      </c>
      <c r="F218" s="77">
        <v>2025</v>
      </c>
      <c r="G218" s="77">
        <v>2026</v>
      </c>
      <c r="H218" s="77">
        <v>2027</v>
      </c>
      <c r="I218" s="77">
        <v>2028</v>
      </c>
      <c r="J218" s="77">
        <v>2029</v>
      </c>
      <c r="K218" s="77">
        <v>2030</v>
      </c>
      <c r="L218" s="77">
        <v>2031</v>
      </c>
      <c r="M218" s="77">
        <v>2032</v>
      </c>
      <c r="N218" s="77">
        <v>2033</v>
      </c>
      <c r="O218" s="77">
        <v>2034</v>
      </c>
      <c r="P218" s="77">
        <v>2035</v>
      </c>
      <c r="Q218" s="77">
        <v>2036</v>
      </c>
      <c r="R218" s="77">
        <v>2037</v>
      </c>
      <c r="S218" s="77">
        <v>2038</v>
      </c>
      <c r="T218" s="77">
        <v>2039</v>
      </c>
      <c r="U218" s="77">
        <v>2040</v>
      </c>
      <c r="V218" s="77">
        <v>2041</v>
      </c>
      <c r="W218" s="77">
        <v>2042</v>
      </c>
      <c r="X218" s="77">
        <v>2043</v>
      </c>
      <c r="Y218" s="77">
        <v>2044</v>
      </c>
      <c r="Z218" s="77">
        <v>2045</v>
      </c>
      <c r="AA218" s="77">
        <v>2046</v>
      </c>
      <c r="AB218" s="77">
        <v>2047</v>
      </c>
      <c r="AC218" s="77">
        <v>2048</v>
      </c>
      <c r="AD218" s="77">
        <v>2049</v>
      </c>
      <c r="AE218" s="77">
        <v>2050</v>
      </c>
      <c r="AF218" s="77">
        <v>2050</v>
      </c>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t="s">
        <v>841</v>
      </c>
      <c r="B219" s="77">
        <v>46.671500000000002</v>
      </c>
      <c r="C219" s="77">
        <v>45.652999999999999</v>
      </c>
      <c r="D219" s="77">
        <v>35.264800000000001</v>
      </c>
      <c r="E219" s="77">
        <v>33.564799999999998</v>
      </c>
      <c r="F219" s="77">
        <v>31.793299999999999</v>
      </c>
      <c r="G219" s="77">
        <v>30.118400000000001</v>
      </c>
      <c r="H219" s="77">
        <v>28.4361</v>
      </c>
      <c r="I219" s="77">
        <v>27.102</v>
      </c>
      <c r="J219" s="77">
        <v>25.794699999999999</v>
      </c>
      <c r="K219" s="77">
        <v>24.5245</v>
      </c>
      <c r="L219" s="77">
        <v>23.755600000000001</v>
      </c>
      <c r="M219" s="77">
        <v>23.119700000000002</v>
      </c>
      <c r="N219" s="77">
        <v>22.690300000000001</v>
      </c>
      <c r="O219" s="77">
        <v>22.3383</v>
      </c>
      <c r="P219" s="77">
        <v>22.022300000000001</v>
      </c>
      <c r="Q219" s="77">
        <v>21.8232</v>
      </c>
      <c r="R219" s="77">
        <v>21.582899999999999</v>
      </c>
      <c r="S219" s="77">
        <v>21.334499999999998</v>
      </c>
      <c r="T219" s="77">
        <v>21.081600000000002</v>
      </c>
      <c r="U219" s="77">
        <v>20.8202</v>
      </c>
      <c r="V219" s="77">
        <v>20.532900000000001</v>
      </c>
      <c r="W219" s="77">
        <v>20.2607</v>
      </c>
      <c r="X219" s="77">
        <v>19.997599999999998</v>
      </c>
      <c r="Y219" s="77">
        <v>19.743200000000002</v>
      </c>
      <c r="Z219" s="77">
        <v>19.502700000000001</v>
      </c>
      <c r="AA219" s="77">
        <v>19.268799999999999</v>
      </c>
      <c r="AB219" s="77">
        <v>19.0518</v>
      </c>
      <c r="AC219" s="77">
        <v>18.849499999999999</v>
      </c>
      <c r="AD219" s="77">
        <v>18.651599999999998</v>
      </c>
      <c r="AE219" s="77">
        <v>18.467600000000001</v>
      </c>
      <c r="AF219" s="77">
        <v>16.521100000000001</v>
      </c>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t="s">
        <v>840</v>
      </c>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t="s">
        <v>749</v>
      </c>
      <c r="B222" s="77"/>
      <c r="C222" s="77"/>
      <c r="D222" s="77"/>
      <c r="E222" s="77">
        <v>2023</v>
      </c>
      <c r="F222" s="77">
        <v>2024</v>
      </c>
      <c r="G222" s="77">
        <v>2025</v>
      </c>
      <c r="H222" s="77">
        <v>2026</v>
      </c>
      <c r="I222" s="77">
        <v>2027</v>
      </c>
      <c r="J222" s="77">
        <v>2028</v>
      </c>
      <c r="K222" s="77">
        <v>2029</v>
      </c>
      <c r="L222" s="77">
        <v>2030</v>
      </c>
      <c r="M222" s="77">
        <v>2031</v>
      </c>
      <c r="N222" s="77">
        <v>2032</v>
      </c>
      <c r="O222" s="77">
        <v>2033</v>
      </c>
      <c r="P222" s="77">
        <v>2034</v>
      </c>
      <c r="Q222" s="77">
        <v>2035</v>
      </c>
      <c r="R222" s="77">
        <v>2036</v>
      </c>
      <c r="S222" s="77">
        <v>2037</v>
      </c>
      <c r="T222" s="77">
        <v>2038</v>
      </c>
      <c r="U222" s="77">
        <v>2039</v>
      </c>
      <c r="V222" s="77">
        <v>2040</v>
      </c>
      <c r="W222" s="77">
        <v>2041</v>
      </c>
      <c r="X222" s="77">
        <v>2042</v>
      </c>
      <c r="Y222" s="77">
        <v>2043</v>
      </c>
      <c r="Z222" s="77">
        <v>2044</v>
      </c>
      <c r="AA222" s="77">
        <v>2045</v>
      </c>
      <c r="AB222" s="77">
        <v>2046</v>
      </c>
      <c r="AC222" s="77">
        <v>2047</v>
      </c>
      <c r="AD222" s="77">
        <v>2048</v>
      </c>
      <c r="AE222" s="77">
        <v>2049</v>
      </c>
      <c r="AF222" s="77">
        <v>2050</v>
      </c>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t="s">
        <v>841</v>
      </c>
      <c r="B223" s="77"/>
      <c r="C223" s="77"/>
      <c r="D223" s="77"/>
      <c r="E223" s="77" t="str">
        <f t="shared" ref="E223:AF223" si="32">IF(E215&lt;E219,"PTC","ITC")</f>
        <v>PTC</v>
      </c>
      <c r="F223" s="77" t="str">
        <f t="shared" si="32"/>
        <v>PTC</v>
      </c>
      <c r="G223" s="77" t="str">
        <f t="shared" si="32"/>
        <v>PTC</v>
      </c>
      <c r="H223" s="77" t="str">
        <f t="shared" si="32"/>
        <v>PTC</v>
      </c>
      <c r="I223" s="77" t="str">
        <f t="shared" si="32"/>
        <v>PTC</v>
      </c>
      <c r="J223" s="77" t="str">
        <f t="shared" si="32"/>
        <v>PTC</v>
      </c>
      <c r="K223" s="77" t="str">
        <f t="shared" si="32"/>
        <v>PTC</v>
      </c>
      <c r="L223" s="77" t="str">
        <f t="shared" si="32"/>
        <v>PTC</v>
      </c>
      <c r="M223" s="77" t="str">
        <f t="shared" si="32"/>
        <v>PTC</v>
      </c>
      <c r="N223" s="77" t="str">
        <f t="shared" si="32"/>
        <v>PTC</v>
      </c>
      <c r="O223" s="77" t="str">
        <f t="shared" si="32"/>
        <v>PTC</v>
      </c>
      <c r="P223" s="77" t="str">
        <f t="shared" si="32"/>
        <v>PTC</v>
      </c>
      <c r="Q223" s="77" t="str">
        <f t="shared" si="32"/>
        <v>PTC</v>
      </c>
      <c r="R223" s="77" t="str">
        <f t="shared" si="32"/>
        <v>PTC</v>
      </c>
      <c r="S223" s="77" t="str">
        <f t="shared" si="32"/>
        <v>PTC</v>
      </c>
      <c r="T223" s="77" t="str">
        <f t="shared" si="32"/>
        <v>PTC</v>
      </c>
      <c r="U223" s="77" t="str">
        <f t="shared" si="32"/>
        <v>PTC</v>
      </c>
      <c r="V223" s="77" t="str">
        <f t="shared" si="32"/>
        <v>PTC</v>
      </c>
      <c r="W223" s="77" t="str">
        <f t="shared" si="32"/>
        <v>PTC</v>
      </c>
      <c r="X223" s="77" t="str">
        <f t="shared" si="32"/>
        <v>PTC</v>
      </c>
      <c r="Y223" s="77" t="str">
        <f t="shared" si="32"/>
        <v>PTC</v>
      </c>
      <c r="Z223" s="77" t="str">
        <f t="shared" si="32"/>
        <v>PTC</v>
      </c>
      <c r="AA223" s="77" t="str">
        <f t="shared" si="32"/>
        <v>PTC</v>
      </c>
      <c r="AB223" s="77" t="str">
        <f t="shared" si="32"/>
        <v>PTC</v>
      </c>
      <c r="AC223" s="77" t="str">
        <f t="shared" si="32"/>
        <v>PTC</v>
      </c>
      <c r="AD223" s="77" t="str">
        <f t="shared" si="32"/>
        <v>PTC</v>
      </c>
      <c r="AE223" s="77" t="str">
        <f t="shared" si="32"/>
        <v>PTC</v>
      </c>
      <c r="AF223" s="77" t="str">
        <f t="shared" si="32"/>
        <v>PTC</v>
      </c>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c r="AK238" s="77"/>
      <c r="AL238" s="77"/>
      <c r="AM238" s="77"/>
      <c r="AN238" s="77"/>
      <c r="AO238" s="77"/>
      <c r="AP238" s="77"/>
      <c r="AQ238" s="77"/>
      <c r="AR238" s="77"/>
      <c r="AS238" s="77"/>
      <c r="AT238" s="77"/>
      <c r="AU238" s="77"/>
      <c r="AV238" s="77"/>
      <c r="AW238" s="77"/>
      <c r="AX238" s="77"/>
      <c r="AY238" s="77"/>
      <c r="AZ238" s="77"/>
      <c r="BA238" s="77"/>
      <c r="BB238" s="77"/>
      <c r="BC238" s="77"/>
      <c r="BD238" s="77"/>
      <c r="BE238" s="77"/>
      <c r="BF238" s="77"/>
      <c r="BG238" s="77"/>
      <c r="BH238" s="77"/>
      <c r="BI238" s="77"/>
      <c r="BJ238" s="77"/>
      <c r="BK238" s="77"/>
      <c r="BL238" s="77"/>
      <c r="BM238" s="77"/>
      <c r="BN238" s="77"/>
      <c r="BO238" s="77"/>
      <c r="BP238" s="77"/>
      <c r="BQ238" s="77"/>
      <c r="BR238" s="77"/>
      <c r="BS238" s="77"/>
      <c r="BT238" s="77"/>
      <c r="BU238" s="77"/>
      <c r="BV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F29" sqref="F29"/>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 - Elec'!C129</f>
        <v>13.875</v>
      </c>
      <c r="F5" s="19">
        <f>'Inflation Reduction Act - Elec'!D129</f>
        <v>13.875</v>
      </c>
      <c r="G5" s="19">
        <f>'Inflation Reduction Act - Elec'!E129</f>
        <v>13.875</v>
      </c>
      <c r="H5" s="19">
        <f>'Inflation Reduction Act - Elec'!F129</f>
        <v>13.875</v>
      </c>
      <c r="I5" s="19">
        <f>'Inflation Reduction Act - Elec'!G129</f>
        <v>13.875</v>
      </c>
      <c r="J5" s="19">
        <f>'Inflation Reduction Act - Elec'!H129</f>
        <v>13.875</v>
      </c>
      <c r="K5" s="19">
        <f>'Inflation Reduction Act - Elec'!I129</f>
        <v>13.875</v>
      </c>
      <c r="L5" s="19">
        <f>'Inflation Reduction Act - Elec'!J129</f>
        <v>13.875</v>
      </c>
      <c r="M5" s="19">
        <f>'Inflation Reduction Act - Elec'!K129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Elec'!B112</f>
        <v>21.848852583482621</v>
      </c>
      <c r="E7" s="4">
        <f>'Inflation Reduction Act - Elec'!C112</f>
        <v>21.848852583482621</v>
      </c>
      <c r="F7" s="4">
        <f>'Inflation Reduction Act - Elec'!D112</f>
        <v>21.848852583482621</v>
      </c>
      <c r="G7" s="4">
        <f>'Inflation Reduction Act - Elec'!E112</f>
        <v>21.848852583482621</v>
      </c>
      <c r="H7" s="4">
        <f>'Inflation Reduction Act - Elec'!F112</f>
        <v>21.848852583482621</v>
      </c>
      <c r="I7" s="4">
        <f>'Inflation Reduction Act - Elec'!G112</f>
        <v>21.848852583482621</v>
      </c>
      <c r="J7" s="4">
        <f>'Inflation Reduction Act - Elec'!H112</f>
        <v>21.848852583482621</v>
      </c>
      <c r="K7" s="4">
        <f>'Inflation Reduction Act - Elec'!I112</f>
        <v>21.848852583482621</v>
      </c>
      <c r="L7" s="4">
        <f>'Inflation Reduction Act - Elec'!J112</f>
        <v>21.848852583482621</v>
      </c>
      <c r="M7" s="4">
        <f>'Inflation Reduction Act - Elec'!K112</f>
        <v>21.848852583482621</v>
      </c>
      <c r="N7" s="4">
        <f>'Inflation Reduction Act - Elec'!L112</f>
        <v>21.848852583482621</v>
      </c>
      <c r="O7" s="4">
        <f>'Inflation Reduction Act - Elec'!M112</f>
        <v>21.848852583482621</v>
      </c>
      <c r="P7" s="4">
        <f>'Inflation Reduction Act - Elec'!N112</f>
        <v>21.848852583482621</v>
      </c>
      <c r="Q7" s="4">
        <f>'Inflation Reduction Act - Elec'!O112</f>
        <v>21.848852583482621</v>
      </c>
      <c r="R7" s="4">
        <f>'Inflation Reduction Act - Elec'!P112</f>
        <v>21.848852583482621</v>
      </c>
      <c r="S7" s="4">
        <f>'Inflation Reduction Act - Elec'!Q112</f>
        <v>21.848852583482621</v>
      </c>
      <c r="T7" s="4">
        <f>'Inflation Reduction Act - Elec'!R112</f>
        <v>21.848852583482621</v>
      </c>
      <c r="U7" s="4">
        <f>'Inflation Reduction Act - Elec'!S112</f>
        <v>21.848852583482621</v>
      </c>
      <c r="V7" s="4">
        <f>'Inflation Reduction Act - Elec'!T112</f>
        <v>21.848852583482621</v>
      </c>
      <c r="W7" s="4">
        <f>'Inflation Reduction Act - Elec'!U112</f>
        <v>16.386639437611965</v>
      </c>
      <c r="X7" s="4">
        <f>'Inflation Reduction Act - Elec'!V112</f>
        <v>10.924426291741311</v>
      </c>
      <c r="Y7" s="4">
        <f>'Inflation Reduction Act - Elec'!W112</f>
        <v>0</v>
      </c>
      <c r="Z7" s="4">
        <f>'Inflation Reduction Act - Elec'!X112</f>
        <v>0</v>
      </c>
      <c r="AA7" s="4">
        <f>'Inflation Reduction Act - Elec'!Y112</f>
        <v>0</v>
      </c>
      <c r="AB7" s="4">
        <f>'Inflation Reduction Act - Elec'!Z112</f>
        <v>0</v>
      </c>
      <c r="AC7" s="4">
        <f>'Inflation Reduction Act - Elec'!AA112</f>
        <v>0</v>
      </c>
      <c r="AD7" s="4">
        <f>'Inflation Reduction Act - Elec'!AB112</f>
        <v>0</v>
      </c>
      <c r="AE7" s="4">
        <f>'Inflation Reduction Act - Elec'!AC112</f>
        <v>0</v>
      </c>
    </row>
    <row r="8" spans="1:33" x14ac:dyDescent="0.25">
      <c r="A8" t="s">
        <v>801</v>
      </c>
      <c r="B8" s="4">
        <v>0</v>
      </c>
      <c r="C8" s="4">
        <v>0</v>
      </c>
      <c r="D8" s="4">
        <f>'Inflation Reduction Act - Elec'!B115</f>
        <v>21.092049369375573</v>
      </c>
      <c r="E8" s="4">
        <f>'Inflation Reduction Act - Elec'!C115</f>
        <v>21.092049369375573</v>
      </c>
      <c r="F8" s="4">
        <f>'Inflation Reduction Act - Elec'!D115</f>
        <v>21.092049369375573</v>
      </c>
      <c r="G8" s="4">
        <f>'Inflation Reduction Act - Elec'!E115</f>
        <v>21.212665122239411</v>
      </c>
      <c r="H8" s="4">
        <f>'Inflation Reduction Act - Elec'!F115</f>
        <v>21.333280875103252</v>
      </c>
      <c r="I8" s="4">
        <f>'Inflation Reduction Act - Elec'!G115</f>
        <v>21.328900603055423</v>
      </c>
      <c r="J8" s="4">
        <f>'Inflation Reduction Act - Elec'!H115</f>
        <v>21.325396385417164</v>
      </c>
      <c r="K8" s="4">
        <f>'Inflation Reduction Act - Elec'!I115</f>
        <v>21.322529298258587</v>
      </c>
      <c r="L8" s="4">
        <f>'Inflation Reduction Act - Elec'!J115</f>
        <v>21.322529298258587</v>
      </c>
      <c r="M8" s="4">
        <f>'Inflation Reduction Act - Elec'!K115</f>
        <v>21.322529298258587</v>
      </c>
      <c r="N8" s="4">
        <f>'Inflation Reduction Act - Elec'!L115</f>
        <v>21.322529298258587</v>
      </c>
      <c r="O8" s="4">
        <f>'Inflation Reduction Act - Elec'!M115</f>
        <v>21.322529298258587</v>
      </c>
      <c r="P8" s="4">
        <f>'Inflation Reduction Act - Elec'!N115</f>
        <v>21.322529298258587</v>
      </c>
      <c r="Q8" s="4">
        <f>'Inflation Reduction Act - Elec'!O115</f>
        <v>21.322529298258587</v>
      </c>
      <c r="R8" s="4">
        <f>'Inflation Reduction Act - Elec'!P115</f>
        <v>21.322529298258587</v>
      </c>
      <c r="S8" s="4">
        <f>'Inflation Reduction Act - Elec'!Q115</f>
        <v>21.322529298258587</v>
      </c>
      <c r="T8" s="4">
        <f>'Inflation Reduction Act - Elec'!R115</f>
        <v>21.322529298258587</v>
      </c>
      <c r="U8" s="4">
        <f>'Inflation Reduction Act - Elec'!S115</f>
        <v>21.322529298258587</v>
      </c>
      <c r="V8" s="4">
        <f>'Inflation Reduction Act - Elec'!T115</f>
        <v>21.322529298258587</v>
      </c>
      <c r="W8" s="4">
        <f>'Inflation Reduction Act - Elec'!U115</f>
        <v>15.99189697369394</v>
      </c>
      <c r="X8" s="4">
        <f>'Inflation Reduction Act - Elec'!V115</f>
        <v>10.661264649129294</v>
      </c>
      <c r="Y8" s="4">
        <f>'Inflation Reduction Act - Elec'!W115</f>
        <v>0</v>
      </c>
      <c r="Z8" s="4">
        <f>'Inflation Reduction Act - Elec'!X115</f>
        <v>0</v>
      </c>
      <c r="AA8" s="4">
        <f>'Inflation Reduction Act - Elec'!Y115</f>
        <v>0</v>
      </c>
      <c r="AB8" s="4">
        <f>'Inflation Reduction Act - Elec'!Z115</f>
        <v>0</v>
      </c>
      <c r="AC8" s="4">
        <f>'Inflation Reduction Act - Elec'!AA115</f>
        <v>0</v>
      </c>
      <c r="AD8" s="4">
        <f>'Inflation Reduction Act - Elec'!AB115</f>
        <v>0</v>
      </c>
      <c r="AE8" s="4">
        <f>'Inflation Reduction Act - Elec'!AC115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 - Elec'!B126</f>
        <v>21.848852583482621</v>
      </c>
      <c r="E18" s="4">
        <f>'Inflation Reduction Act - Elec'!C126</f>
        <v>21.848852583482621</v>
      </c>
      <c r="F18" s="4">
        <f>'Inflation Reduction Act - Elec'!D126</f>
        <v>21.848852583482621</v>
      </c>
      <c r="G18" s="4">
        <f>'Inflation Reduction Act - Elec'!E126</f>
        <v>21.848852583482621</v>
      </c>
      <c r="H18" s="4">
        <f>'Inflation Reduction Act - Elec'!F126</f>
        <v>21.848852583482621</v>
      </c>
      <c r="I18" s="4">
        <f>'Inflation Reduction Act - Elec'!G126</f>
        <v>21.848852583482621</v>
      </c>
      <c r="J18" s="4">
        <f>'Inflation Reduction Act - Elec'!H126</f>
        <v>21.848852583482621</v>
      </c>
      <c r="K18" s="4">
        <f>'Inflation Reduction Act - Elec'!I126</f>
        <v>21.848852583482621</v>
      </c>
      <c r="L18" s="4">
        <f>'Inflation Reduction Act - Elec'!J126</f>
        <v>21.848852583482621</v>
      </c>
      <c r="M18" s="4">
        <f>'Inflation Reduction Act - Elec'!K126</f>
        <v>21.848852583482621</v>
      </c>
      <c r="N18" s="4">
        <f>'Inflation Reduction Act - Elec'!L126</f>
        <v>21.848852583482621</v>
      </c>
      <c r="O18" s="4">
        <f>'Inflation Reduction Act - Elec'!M126</f>
        <v>21.848852583482621</v>
      </c>
      <c r="P18" s="4">
        <f>'Inflation Reduction Act - Elec'!N126</f>
        <v>21.848852583482621</v>
      </c>
      <c r="Q18" s="4">
        <f>'Inflation Reduction Act - Elec'!O126</f>
        <v>21.848852583482621</v>
      </c>
      <c r="R18" s="4">
        <f>'Inflation Reduction Act - Elec'!P126</f>
        <v>21.848852583482621</v>
      </c>
      <c r="S18" s="4">
        <f>'Inflation Reduction Act - Elec'!Q126</f>
        <v>21.848852583482621</v>
      </c>
      <c r="T18" s="4">
        <f>'Inflation Reduction Act - Elec'!R126</f>
        <v>23.620381171332561</v>
      </c>
      <c r="U18" s="4">
        <f>'Inflation Reduction Act - Elec'!S126</f>
        <v>23.620381171332561</v>
      </c>
      <c r="V18" s="4">
        <f>'Inflation Reduction Act - Elec'!T126</f>
        <v>23.620381171332561</v>
      </c>
      <c r="W18" s="4">
        <f>'Inflation Reduction Act - Elec'!U126</f>
        <v>17.715285878499422</v>
      </c>
      <c r="X18" s="4">
        <f>'Inflation Reduction Act - Elec'!V126</f>
        <v>11.81019058566628</v>
      </c>
      <c r="Y18" s="4">
        <f>'Inflation Reduction Act - Elec'!W126</f>
        <v>0</v>
      </c>
      <c r="Z18" s="4">
        <f>'Inflation Reduction Act - Elec'!X126</f>
        <v>0</v>
      </c>
      <c r="AA18" s="4">
        <f>'Inflation Reduction Act - Elec'!Y126</f>
        <v>0</v>
      </c>
      <c r="AB18" s="4">
        <f>'Inflation Reduction Act - Elec'!Z126</f>
        <v>0</v>
      </c>
      <c r="AC18" s="4">
        <f>'Inflation Reduction Act - Elec'!AA126</f>
        <v>0</v>
      </c>
      <c r="AD18" s="4">
        <f>'Inflation Reduction Act - Elec'!AB126</f>
        <v>0</v>
      </c>
      <c r="AE18" s="4">
        <f>'Inflation Reduction Act - Elec'!AC126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 - Elec'!B149</f>
        <v>0.41625000000000001</v>
      </c>
      <c r="E9" s="19">
        <f>'Inflation Reduction Act - Elec'!C149</f>
        <v>0.41625000000000001</v>
      </c>
      <c r="F9" s="19">
        <f>'Inflation Reduction Act - Elec'!D149</f>
        <v>0.41625000000000001</v>
      </c>
      <c r="G9" s="19">
        <f>'Inflation Reduction Act - Elec'!E149</f>
        <v>0.41625000000000001</v>
      </c>
      <c r="H9" s="19">
        <f>'Inflation Reduction Act - Elec'!F149</f>
        <v>0.41625000000000001</v>
      </c>
      <c r="I9" s="19">
        <f>'Inflation Reduction Act - Elec'!G149</f>
        <v>0.41625000000000001</v>
      </c>
      <c r="J9" s="19">
        <f>'Inflation Reduction Act - Elec'!H149</f>
        <v>0.41625000000000001</v>
      </c>
      <c r="K9" s="19">
        <f>'Inflation Reduction Act - Elec'!I149</f>
        <v>0.41625000000000001</v>
      </c>
      <c r="L9" s="19">
        <f>'Inflation Reduction Act - Elec'!J149</f>
        <v>0.41625000000000001</v>
      </c>
      <c r="M9" s="19">
        <f>'Inflation Reduction Act - Elec'!K149</f>
        <v>0.41625000000000001</v>
      </c>
      <c r="N9" s="19">
        <f>'Inflation Reduction Act - Elec'!L149</f>
        <v>0.41625000000000001</v>
      </c>
      <c r="O9" s="19">
        <f>'Inflation Reduction Act - Elec'!M149</f>
        <v>0.41625000000000001</v>
      </c>
      <c r="P9" s="19">
        <f>'Inflation Reduction Act - Elec'!N149</f>
        <v>0.41625000000000001</v>
      </c>
      <c r="Q9" s="19">
        <f>'Inflation Reduction Act - Elec'!O149</f>
        <v>0.41625000000000001</v>
      </c>
      <c r="R9" s="19">
        <f>'Inflation Reduction Act - Elec'!P149</f>
        <v>0.41625000000000001</v>
      </c>
      <c r="S9" s="19">
        <f>'Inflation Reduction Act - Elec'!Q149</f>
        <v>0.41625000000000001</v>
      </c>
      <c r="T9" s="19">
        <f>'Inflation Reduction Act - Elec'!R149</f>
        <v>0.41625000000000001</v>
      </c>
      <c r="U9" s="19">
        <f>'Inflation Reduction Act - Elec'!S149</f>
        <v>0.41625000000000001</v>
      </c>
      <c r="V9" s="19">
        <f>'Inflation Reduction Act - Elec'!T149</f>
        <v>0.41625000000000001</v>
      </c>
      <c r="W9" s="19">
        <f>'Inflation Reduction Act - Elec'!U149</f>
        <v>0.31218750000000001</v>
      </c>
      <c r="X9" s="19">
        <f>'Inflation Reduction Act - Elec'!V149</f>
        <v>0.208125</v>
      </c>
      <c r="Y9" s="19">
        <f>'Inflation Reduction Act - Elec'!W149</f>
        <v>0</v>
      </c>
      <c r="Z9" s="19">
        <f>'Inflation Reduction Act - Elec'!X149</f>
        <v>0</v>
      </c>
      <c r="AA9" s="19">
        <f>'Inflation Reduction Act - Elec'!Y149</f>
        <v>0</v>
      </c>
      <c r="AB9" s="19">
        <f>'Inflation Reduction Act - Elec'!Z149</f>
        <v>0</v>
      </c>
      <c r="AC9" s="19">
        <f>'Inflation Reduction Act - Elec'!AA149</f>
        <v>0</v>
      </c>
      <c r="AD9" s="19">
        <f>'Inflation Reduction Act - Elec'!AB149</f>
        <v>0</v>
      </c>
      <c r="AE9" s="19">
        <f>'Inflation Reduction Act - Elec'!AC149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Elec'!B152</f>
        <v>0.41625000000000001</v>
      </c>
      <c r="E11" s="19">
        <f>'Inflation Reduction Act - Elec'!C152</f>
        <v>0.41625000000000001</v>
      </c>
      <c r="F11" s="19">
        <f>'Inflation Reduction Act - Elec'!D152</f>
        <v>0.41625000000000001</v>
      </c>
      <c r="G11" s="19">
        <f>'Inflation Reduction Act - Elec'!E152</f>
        <v>0.41625000000000001</v>
      </c>
      <c r="H11" s="19">
        <f>'Inflation Reduction Act - Elec'!F152</f>
        <v>0.41625000000000001</v>
      </c>
      <c r="I11" s="19">
        <f>'Inflation Reduction Act - Elec'!G152</f>
        <v>0.41625000000000001</v>
      </c>
      <c r="J11" s="19">
        <f>'Inflation Reduction Act - Elec'!H152</f>
        <v>0.41625000000000001</v>
      </c>
      <c r="K11" s="19">
        <f>'Inflation Reduction Act - Elec'!I152</f>
        <v>0.41625000000000001</v>
      </c>
      <c r="L11" s="19">
        <f>'Inflation Reduction Act - Elec'!J152</f>
        <v>0.41625000000000001</v>
      </c>
      <c r="M11" s="19">
        <f>'Inflation Reduction Act - Elec'!K152</f>
        <v>0.41625000000000001</v>
      </c>
      <c r="N11" s="19">
        <f>'Inflation Reduction Act - Elec'!L152</f>
        <v>0.41625000000000001</v>
      </c>
      <c r="O11" s="19">
        <f>'Inflation Reduction Act - Elec'!M152</f>
        <v>0.41625000000000001</v>
      </c>
      <c r="P11" s="19">
        <f>'Inflation Reduction Act - Elec'!N152</f>
        <v>0.41625000000000001</v>
      </c>
      <c r="Q11" s="19">
        <f>'Inflation Reduction Act - Elec'!O152</f>
        <v>0.41625000000000001</v>
      </c>
      <c r="R11" s="19">
        <f>'Inflation Reduction Act - Elec'!P152</f>
        <v>0.41625000000000001</v>
      </c>
      <c r="S11" s="19">
        <f>'Inflation Reduction Act - Elec'!Q152</f>
        <v>0.41625000000000001</v>
      </c>
      <c r="T11" s="19">
        <f>'Inflation Reduction Act - Elec'!R152</f>
        <v>0.41625000000000001</v>
      </c>
      <c r="U11" s="19">
        <f>'Inflation Reduction Act - Elec'!S152</f>
        <v>0.41625000000000001</v>
      </c>
      <c r="V11" s="19">
        <f>'Inflation Reduction Act - Elec'!T152</f>
        <v>0.41625000000000001</v>
      </c>
      <c r="W11" s="19">
        <f>'Inflation Reduction Act - Elec'!U152</f>
        <v>0.31218750000000001</v>
      </c>
      <c r="X11" s="19">
        <f>'Inflation Reduction Act - Elec'!V152</f>
        <v>0.208125</v>
      </c>
      <c r="Y11" s="19">
        <f>'Inflation Reduction Act - Elec'!W152</f>
        <v>0</v>
      </c>
      <c r="Z11" s="19">
        <f>'Inflation Reduction Act - Elec'!X152</f>
        <v>0</v>
      </c>
      <c r="AA11" s="19">
        <f>'Inflation Reduction Act - Elec'!Y152</f>
        <v>0</v>
      </c>
      <c r="AB11" s="19">
        <f>'Inflation Reduction Act - Elec'!Z152</f>
        <v>0</v>
      </c>
      <c r="AC11" s="19">
        <f>'Inflation Reduction Act - Elec'!AA152</f>
        <v>0</v>
      </c>
      <c r="AD11" s="19">
        <f>'Inflation Reduction Act - Elec'!AB152</f>
        <v>0</v>
      </c>
      <c r="AE11" s="19">
        <f>'Inflation Reduction Act - Elec'!AC152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 - Elec'!B155</f>
        <v>0.41625000000000001</v>
      </c>
      <c r="E15" s="19">
        <f>'Inflation Reduction Act - Elec'!C155</f>
        <v>0.41625000000000001</v>
      </c>
      <c r="F15" s="19">
        <f>'Inflation Reduction Act - Elec'!D155</f>
        <v>0.41625000000000001</v>
      </c>
      <c r="G15" s="19">
        <f>'Inflation Reduction Act - Elec'!E155</f>
        <v>0.41625000000000001</v>
      </c>
      <c r="H15" s="19">
        <f>'Inflation Reduction Act - Elec'!F155</f>
        <v>0.41625000000000001</v>
      </c>
      <c r="I15" s="19">
        <f>'Inflation Reduction Act - Elec'!G155</f>
        <v>0.41625000000000001</v>
      </c>
      <c r="J15" s="19">
        <f>'Inflation Reduction Act - Elec'!H155</f>
        <v>0.41625000000000001</v>
      </c>
      <c r="K15" s="19">
        <f>'Inflation Reduction Act - Elec'!I155</f>
        <v>0.41625000000000001</v>
      </c>
      <c r="L15" s="19">
        <f>'Inflation Reduction Act - Elec'!J155</f>
        <v>0.41625000000000001</v>
      </c>
      <c r="M15" s="19">
        <f>'Inflation Reduction Act - Elec'!K155</f>
        <v>0.41625000000000001</v>
      </c>
      <c r="N15" s="19">
        <f>'Inflation Reduction Act - Elec'!L155</f>
        <v>0.41625000000000001</v>
      </c>
      <c r="O15" s="19">
        <f>'Inflation Reduction Act - Elec'!M155</f>
        <v>0.41625000000000001</v>
      </c>
      <c r="P15" s="19">
        <f>'Inflation Reduction Act - Elec'!N155</f>
        <v>0.41625000000000001</v>
      </c>
      <c r="Q15" s="19">
        <f>'Inflation Reduction Act - Elec'!O155</f>
        <v>0.41625000000000001</v>
      </c>
      <c r="R15" s="19">
        <f>'Inflation Reduction Act - Elec'!P155</f>
        <v>0.41625000000000001</v>
      </c>
      <c r="S15" s="19">
        <f>'Inflation Reduction Act - Elec'!Q155</f>
        <v>0.41625000000000001</v>
      </c>
      <c r="T15" s="19">
        <f>'Inflation Reduction Act - Elec'!R155</f>
        <v>0.41625000000000001</v>
      </c>
      <c r="U15" s="19">
        <f>'Inflation Reduction Act - Elec'!S155</f>
        <v>0.41625000000000001</v>
      </c>
      <c r="V15" s="19">
        <f>'Inflation Reduction Act - Elec'!T155</f>
        <v>0.41625000000000001</v>
      </c>
      <c r="W15" s="19">
        <f>'Inflation Reduction Act - Elec'!U155</f>
        <v>0.31218750000000001</v>
      </c>
      <c r="X15" s="19">
        <f>'Inflation Reduction Act - Elec'!V155</f>
        <v>0.208125</v>
      </c>
      <c r="Y15" s="19">
        <f>'Inflation Reduction Act - Elec'!W155</f>
        <v>0</v>
      </c>
      <c r="Z15" s="19">
        <f>'Inflation Reduction Act - Elec'!X155</f>
        <v>0</v>
      </c>
      <c r="AA15" s="19">
        <f>'Inflation Reduction Act - Elec'!Y155</f>
        <v>0</v>
      </c>
      <c r="AB15" s="19">
        <f>'Inflation Reduction Act - Elec'!Z155</f>
        <v>0</v>
      </c>
      <c r="AC15" s="19">
        <f>'Inflation Reduction Act - Elec'!AA155</f>
        <v>0</v>
      </c>
      <c r="AD15" s="19">
        <f>'Inflation Reduction Act - Elec'!AB155</f>
        <v>0</v>
      </c>
      <c r="AE15" s="19">
        <f>'Inflation Reduction Act - Elec'!AC155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workbookViewId="0">
      <selection activeCell="A35" sqref="A35"/>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1068</v>
      </c>
      <c r="B1">
        <v>2023</v>
      </c>
      <c r="C1">
        <v>2030</v>
      </c>
      <c r="D1">
        <v>2050</v>
      </c>
    </row>
    <row r="2" spans="1:12" x14ac:dyDescent="0.25">
      <c r="A2" s="1" t="s">
        <v>1069</v>
      </c>
      <c r="B2" s="476">
        <v>4.8</v>
      </c>
      <c r="C2" s="476">
        <v>2.08</v>
      </c>
      <c r="D2" s="476">
        <v>0.82</v>
      </c>
    </row>
    <row r="3" spans="1:12" x14ac:dyDescent="0.25">
      <c r="A3" s="1" t="s">
        <v>1070</v>
      </c>
      <c r="B3" s="476">
        <v>2.5</v>
      </c>
      <c r="C3" s="476">
        <v>2.4500000000000002</v>
      </c>
      <c r="D3" s="476">
        <v>2.41</v>
      </c>
    </row>
    <row r="5" spans="1:12" x14ac:dyDescent="0.25">
      <c r="A5" s="1" t="s">
        <v>1071</v>
      </c>
      <c r="B5">
        <v>2023</v>
      </c>
      <c r="C5">
        <v>2030</v>
      </c>
      <c r="D5">
        <v>2050</v>
      </c>
    </row>
    <row r="6" spans="1:12" x14ac:dyDescent="0.25">
      <c r="A6" s="1" t="s">
        <v>1069</v>
      </c>
      <c r="B6" s="476">
        <f>B2*About!$A$84</f>
        <v>4.2581312231705768</v>
      </c>
      <c r="C6" s="476">
        <f>C2*About!$A$84</f>
        <v>1.8451901967072499</v>
      </c>
      <c r="D6" s="476">
        <f>D2*About!$A$84</f>
        <v>0.72743075062497342</v>
      </c>
      <c r="E6" s="476"/>
      <c r="F6" s="476"/>
      <c r="G6" s="476"/>
      <c r="H6" s="476"/>
      <c r="I6" s="476"/>
      <c r="J6" s="476"/>
      <c r="K6" s="476"/>
      <c r="L6" s="476"/>
    </row>
    <row r="7" spans="1:12" x14ac:dyDescent="0.25">
      <c r="A7" s="1" t="s">
        <v>1070</v>
      </c>
      <c r="B7" s="476">
        <f>B3*About!$A$84</f>
        <v>2.2177766787346753</v>
      </c>
      <c r="C7" s="476">
        <f>C3*About!$A$84</f>
        <v>2.1734211451599821</v>
      </c>
      <c r="D7" s="476">
        <f>D3*About!$A$84</f>
        <v>2.1379367183002271</v>
      </c>
    </row>
    <row r="9" spans="1:12" x14ac:dyDescent="0.25">
      <c r="A9" s="1" t="s">
        <v>1072</v>
      </c>
    </row>
    <row r="10" spans="1:12" x14ac:dyDescent="0.25">
      <c r="A10">
        <v>61013</v>
      </c>
      <c r="B10" t="s">
        <v>1073</v>
      </c>
    </row>
    <row r="11" spans="1:12" x14ac:dyDescent="0.25">
      <c r="A11" s="15" t="s">
        <v>1074</v>
      </c>
    </row>
    <row r="13" spans="1:12" x14ac:dyDescent="0.25">
      <c r="A13" s="1" t="s">
        <v>1075</v>
      </c>
    </row>
    <row r="14" spans="1:12" x14ac:dyDescent="0.25">
      <c r="A14">
        <v>2.2046199999999998</v>
      </c>
      <c r="B14" t="s">
        <v>1076</v>
      </c>
    </row>
    <row r="16" spans="1:12" x14ac:dyDescent="0.25">
      <c r="A16" t="s">
        <v>1077</v>
      </c>
    </row>
    <row r="17" spans="1:35" x14ac:dyDescent="0.25">
      <c r="A17" t="s">
        <v>1078</v>
      </c>
    </row>
    <row r="18" spans="1:35" x14ac:dyDescent="0.25">
      <c r="A18" t="s">
        <v>1079</v>
      </c>
    </row>
    <row r="20" spans="1:35" x14ac:dyDescent="0.25">
      <c r="A20" t="s">
        <v>1080</v>
      </c>
    </row>
    <row r="21" spans="1:35" x14ac:dyDescent="0.25">
      <c r="A21" t="s">
        <v>1081</v>
      </c>
    </row>
    <row r="22" spans="1:35" x14ac:dyDescent="0.25">
      <c r="A22" t="s">
        <v>1082</v>
      </c>
    </row>
    <row r="23" spans="1:35" x14ac:dyDescent="0.25">
      <c r="A23" t="s">
        <v>1083</v>
      </c>
    </row>
    <row r="24" spans="1:35" x14ac:dyDescent="0.25">
      <c r="A24" t="s">
        <v>1084</v>
      </c>
    </row>
    <row r="26" spans="1:35" x14ac:dyDescent="0.25">
      <c r="A26" t="s">
        <v>1085</v>
      </c>
      <c r="D26">
        <v>2023</v>
      </c>
      <c r="E26">
        <v>2030</v>
      </c>
      <c r="F26">
        <v>2050</v>
      </c>
    </row>
    <row r="27" spans="1:35" x14ac:dyDescent="0.25">
      <c r="A27" t="s">
        <v>1086</v>
      </c>
      <c r="D27" s="5">
        <f>B6/$A$14/$A$10</f>
        <v>3.1656501569774988E-5</v>
      </c>
      <c r="E27" s="5">
        <f t="shared" ref="E27:F28" si="0">C6/$A$14/$A$10</f>
        <v>1.3717817346902493E-5</v>
      </c>
      <c r="F27" s="5">
        <f t="shared" si="0"/>
        <v>5.4079856848365593E-6</v>
      </c>
    </row>
    <row r="28" spans="1:35" x14ac:dyDescent="0.25">
      <c r="A28" t="s">
        <v>1087</v>
      </c>
      <c r="D28" s="5">
        <f>B7/$A$14/$A$10</f>
        <v>1.6487761234257805E-5</v>
      </c>
      <c r="E28" s="5">
        <f t="shared" si="0"/>
        <v>1.6158006009572651E-5</v>
      </c>
      <c r="F28" s="5">
        <f t="shared" si="0"/>
        <v>1.5894201829824525E-5</v>
      </c>
      <c r="G28" s="5"/>
    </row>
    <row r="30" spans="1:35" x14ac:dyDescent="0.25">
      <c r="A30" s="477" t="s">
        <v>1046</v>
      </c>
      <c r="B30" s="478"/>
      <c r="C30" s="478"/>
      <c r="D30" s="478"/>
      <c r="E30" s="478"/>
      <c r="F30" s="478"/>
      <c r="G30" s="478"/>
      <c r="H30" s="478"/>
      <c r="I30" s="478"/>
      <c r="J30" s="478"/>
      <c r="K30" s="478"/>
      <c r="L30" s="478"/>
      <c r="M30" s="478"/>
      <c r="N30" s="478"/>
      <c r="O30" s="478"/>
      <c r="P30" s="478"/>
      <c r="Q30" s="478"/>
      <c r="R30" s="478"/>
      <c r="S30" s="478"/>
      <c r="T30" s="478"/>
      <c r="U30" s="478"/>
      <c r="V30" s="478"/>
      <c r="W30" s="478"/>
      <c r="X30" s="478"/>
      <c r="Y30" s="478"/>
      <c r="Z30" s="478"/>
      <c r="AA30" s="478"/>
      <c r="AB30" s="478"/>
      <c r="AC30" s="478"/>
      <c r="AD30" s="478"/>
      <c r="AE30" s="478"/>
      <c r="AF30" s="478"/>
      <c r="AG30" s="478"/>
      <c r="AH30" s="478"/>
      <c r="AI30" s="478"/>
    </row>
    <row r="31" spans="1:35" x14ac:dyDescent="0.25">
      <c r="A31" s="1" t="s">
        <v>1047</v>
      </c>
      <c r="B31" s="345">
        <v>2021</v>
      </c>
      <c r="C31">
        <v>2022</v>
      </c>
      <c r="D31" s="345">
        <v>2023</v>
      </c>
      <c r="E31">
        <v>2024</v>
      </c>
      <c r="F31" s="345">
        <v>2025</v>
      </c>
      <c r="G31">
        <v>2026</v>
      </c>
      <c r="H31" s="345">
        <v>2027</v>
      </c>
      <c r="I31">
        <v>2028</v>
      </c>
      <c r="J31" s="345">
        <v>2029</v>
      </c>
      <c r="K31">
        <v>2030</v>
      </c>
      <c r="L31" s="345">
        <v>2031</v>
      </c>
      <c r="M31">
        <v>2032</v>
      </c>
      <c r="N31" s="345">
        <v>2033</v>
      </c>
      <c r="O31">
        <v>2034</v>
      </c>
      <c r="P31" s="345">
        <v>2035</v>
      </c>
      <c r="Q31">
        <v>2036</v>
      </c>
      <c r="R31" s="345">
        <v>2037</v>
      </c>
      <c r="S31">
        <v>2038</v>
      </c>
      <c r="T31" s="345">
        <v>2039</v>
      </c>
      <c r="U31">
        <v>2040</v>
      </c>
      <c r="V31" s="345">
        <v>2041</v>
      </c>
      <c r="W31">
        <v>2042</v>
      </c>
      <c r="X31" s="345">
        <v>2043</v>
      </c>
      <c r="Y31">
        <v>2044</v>
      </c>
      <c r="Z31" s="345">
        <v>2045</v>
      </c>
      <c r="AA31">
        <v>2046</v>
      </c>
      <c r="AB31" s="345">
        <v>2047</v>
      </c>
      <c r="AC31">
        <v>2048</v>
      </c>
      <c r="AD31" s="345">
        <v>2049</v>
      </c>
      <c r="AE31">
        <v>2050</v>
      </c>
    </row>
    <row r="32" spans="1:35" x14ac:dyDescent="0.25">
      <c r="A32" t="s">
        <v>1048</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25">
      <c r="A33" t="s">
        <v>1049</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25">
      <c r="A34" t="s">
        <v>1050</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25">
      <c r="A35" t="s">
        <v>1051</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25">
      <c r="A36" t="s">
        <v>1052</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25">
      <c r="A37" t="s">
        <v>1053</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25">
      <c r="A38" t="s">
        <v>1054</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25">
      <c r="A40" s="477" t="s">
        <v>1089</v>
      </c>
      <c r="B40" s="478"/>
      <c r="C40" s="478"/>
      <c r="D40" s="478"/>
      <c r="E40" s="478"/>
      <c r="F40" s="478"/>
      <c r="G40" s="478"/>
      <c r="H40" s="478"/>
      <c r="I40" s="478"/>
      <c r="J40" s="478"/>
      <c r="K40" s="478"/>
      <c r="L40" s="478"/>
      <c r="M40" s="478"/>
      <c r="N40" s="478"/>
      <c r="O40" s="478"/>
      <c r="P40" s="478"/>
      <c r="Q40" s="478"/>
      <c r="R40" s="478"/>
      <c r="S40" s="478"/>
      <c r="T40" s="478"/>
      <c r="U40" s="478"/>
      <c r="V40" s="478"/>
      <c r="W40" s="478"/>
      <c r="X40" s="478"/>
      <c r="Y40" s="478"/>
      <c r="Z40" s="478"/>
      <c r="AA40" s="478"/>
      <c r="AB40" s="478"/>
      <c r="AC40" s="478"/>
      <c r="AD40" s="478"/>
      <c r="AE40" s="478"/>
      <c r="AF40" s="478"/>
      <c r="AG40" s="478"/>
      <c r="AH40" s="478"/>
      <c r="AI40" s="478"/>
    </row>
    <row r="41" spans="1:35" x14ac:dyDescent="0.25">
      <c r="A41" s="1" t="s">
        <v>821</v>
      </c>
      <c r="E41" s="1"/>
    </row>
    <row r="42" spans="1:35" x14ac:dyDescent="0.25">
      <c r="A42" s="1"/>
    </row>
    <row r="43" spans="1:35" x14ac:dyDescent="0.25">
      <c r="A43" t="s">
        <v>1044</v>
      </c>
      <c r="B43">
        <v>3</v>
      </c>
    </row>
    <row r="44" spans="1:35" x14ac:dyDescent="0.25">
      <c r="A44" t="s">
        <v>822</v>
      </c>
      <c r="B44">
        <v>61127.365236523648</v>
      </c>
    </row>
    <row r="45" spans="1:35" x14ac:dyDescent="0.25">
      <c r="A45" t="s">
        <v>824</v>
      </c>
      <c r="B45">
        <v>2.2046199999999998</v>
      </c>
    </row>
    <row r="46" spans="1:35" x14ac:dyDescent="0.25">
      <c r="A46" t="s">
        <v>825</v>
      </c>
      <c r="B46">
        <f>B44*B45</f>
        <v>134762.61194774476</v>
      </c>
    </row>
    <row r="47" spans="1:35" x14ac:dyDescent="0.25">
      <c r="A47" t="s">
        <v>823</v>
      </c>
      <c r="B47">
        <f>B43/B46*About!$A$84</f>
        <v>1.9748296474941895E-5</v>
      </c>
    </row>
    <row r="49" spans="1:31" x14ac:dyDescent="0.25">
      <c r="A49" t="s">
        <v>1045</v>
      </c>
      <c r="B49">
        <v>0.75</v>
      </c>
    </row>
    <row r="50" spans="1:31" x14ac:dyDescent="0.25">
      <c r="A50" t="s">
        <v>822</v>
      </c>
      <c r="B50">
        <v>61127.365236523648</v>
      </c>
    </row>
    <row r="51" spans="1:31" x14ac:dyDescent="0.25">
      <c r="A51" t="s">
        <v>824</v>
      </c>
      <c r="B51">
        <v>2.2046199999999998</v>
      </c>
    </row>
    <row r="52" spans="1:31" x14ac:dyDescent="0.25">
      <c r="A52" t="s">
        <v>825</v>
      </c>
      <c r="B52">
        <f>B50*B51</f>
        <v>134762.61194774476</v>
      </c>
    </row>
    <row r="53" spans="1:31" x14ac:dyDescent="0.25">
      <c r="A53" t="s">
        <v>823</v>
      </c>
      <c r="B53">
        <f>B49/B52*About!$A$84</f>
        <v>4.9370741187354737E-6</v>
      </c>
    </row>
    <row r="56" spans="1:31" x14ac:dyDescent="0.2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25">
      <c r="A57" s="1" t="s">
        <v>1090</v>
      </c>
      <c r="B57">
        <v>0</v>
      </c>
      <c r="C57">
        <v>0</v>
      </c>
      <c r="D57" s="5">
        <f>SUM(B32,B37)*$B$47+SUM(B33:B36,B38)*$B$53</f>
        <v>5.677635236545795E-6</v>
      </c>
      <c r="E57" s="5">
        <f t="shared" ref="E57:M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25">
      <c r="A58" s="1" t="s">
        <v>1091</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25">
      <c r="A59" s="1" t="s">
        <v>1088</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C59:AE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348" t="s">
        <v>1014</v>
      </c>
      <c r="B1" s="348"/>
      <c r="C1" s="348"/>
      <c r="D1" s="348"/>
      <c r="E1" s="348"/>
      <c r="F1" s="348"/>
      <c r="G1" s="348"/>
      <c r="H1" s="348"/>
      <c r="I1" s="348"/>
      <c r="J1" s="348"/>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349" t="s">
        <v>877</v>
      </c>
    </row>
    <row r="5" spans="1:108" ht="14.25" customHeight="1" x14ac:dyDescent="0.2">
      <c r="U5" s="350"/>
    </row>
    <row r="7" spans="1:108" ht="14.25" customHeight="1" x14ac:dyDescent="0.25">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x14ac:dyDescent="0.25">
      <c r="G8" s="143"/>
      <c r="U8" s="144"/>
    </row>
    <row r="9" spans="1:108" ht="14.25" customHeight="1" thickBot="1" x14ac:dyDescent="0.3">
      <c r="A9"/>
      <c r="G9" s="143"/>
      <c r="H9" s="353" t="s">
        <v>880</v>
      </c>
      <c r="J9" s="355" t="s">
        <v>881</v>
      </c>
      <c r="K9" s="356"/>
      <c r="L9" s="357"/>
      <c r="M9" s="358">
        <v>2021</v>
      </c>
      <c r="N9" s="359"/>
      <c r="O9" s="359"/>
      <c r="P9" s="359"/>
      <c r="Q9" s="360"/>
      <c r="R9" s="361"/>
    </row>
    <row r="10" spans="1:108" ht="14.25" customHeight="1" thickBot="1" x14ac:dyDescent="0.25">
      <c r="G10" s="143"/>
      <c r="H10" s="354"/>
      <c r="J10" s="146" t="s">
        <v>882</v>
      </c>
      <c r="K10" s="271"/>
      <c r="L10" s="271"/>
      <c r="M10" s="271"/>
      <c r="N10" s="271"/>
      <c r="O10" s="271"/>
      <c r="P10" s="272"/>
      <c r="Q10" s="271"/>
      <c r="R10" s="273"/>
    </row>
    <row r="11" spans="1:108" ht="13.5" customHeight="1" thickBot="1" x14ac:dyDescent="0.3">
      <c r="G11" s="143"/>
      <c r="H11" s="354"/>
      <c r="J11" s="362" t="s">
        <v>1016</v>
      </c>
      <c r="K11" s="363"/>
      <c r="L11" s="363"/>
      <c r="M11" s="363"/>
      <c r="N11" s="363"/>
      <c r="O11" s="363"/>
      <c r="P11" s="363"/>
      <c r="Q11" s="363"/>
      <c r="R11" s="364"/>
      <c r="W11" s="274"/>
      <c r="X11" s="275"/>
      <c r="Y11" s="275"/>
      <c r="Z11" s="275"/>
      <c r="AA11" s="275"/>
    </row>
    <row r="12" spans="1:108" ht="13.5" customHeight="1" thickBot="1" x14ac:dyDescent="0.3">
      <c r="G12" s="143"/>
      <c r="H12" s="354"/>
      <c r="J12" s="365" t="s">
        <v>1017</v>
      </c>
      <c r="K12" s="366"/>
      <c r="L12" s="366"/>
      <c r="M12" s="366"/>
      <c r="N12" s="366"/>
      <c r="O12" s="366"/>
      <c r="P12" s="366"/>
      <c r="Q12" s="366"/>
      <c r="R12" s="367"/>
      <c r="W12" s="274"/>
      <c r="X12" s="275"/>
      <c r="Y12" s="275"/>
      <c r="Z12" s="275"/>
      <c r="AA12" s="275"/>
    </row>
    <row r="13" spans="1:108" ht="13.5" customHeight="1" thickBot="1" x14ac:dyDescent="0.3">
      <c r="G13" s="143"/>
      <c r="H13" s="354"/>
      <c r="J13" s="365" t="s">
        <v>1018</v>
      </c>
      <c r="K13" s="366"/>
      <c r="L13" s="366"/>
      <c r="M13" s="366"/>
      <c r="N13" s="366"/>
      <c r="O13" s="366"/>
      <c r="P13" s="366"/>
      <c r="Q13" s="366"/>
      <c r="R13" s="367"/>
      <c r="W13" s="274"/>
      <c r="X13" s="275"/>
      <c r="Y13" s="275"/>
      <c r="Z13" s="275"/>
      <c r="AA13" s="275"/>
    </row>
    <row r="14" spans="1:108" ht="13.5" customHeight="1" thickBot="1" x14ac:dyDescent="0.3">
      <c r="G14" s="143"/>
      <c r="H14" s="354"/>
      <c r="J14" s="365" t="s">
        <v>1019</v>
      </c>
      <c r="K14" s="366"/>
      <c r="L14" s="366"/>
      <c r="M14" s="366"/>
      <c r="N14" s="366"/>
      <c r="O14" s="366"/>
      <c r="P14" s="366"/>
      <c r="Q14" s="366"/>
      <c r="R14" s="367"/>
      <c r="W14" s="275"/>
      <c r="X14" s="275"/>
      <c r="Y14" s="275"/>
      <c r="Z14" s="275"/>
      <c r="AA14" s="275"/>
    </row>
    <row r="15" spans="1:108" ht="14.25" customHeight="1" thickBot="1" x14ac:dyDescent="0.3">
      <c r="G15" s="143"/>
      <c r="H15" s="354"/>
      <c r="J15" s="368" t="s">
        <v>1020</v>
      </c>
      <c r="K15" s="369"/>
      <c r="L15" s="369"/>
      <c r="M15" s="369"/>
      <c r="N15" s="369"/>
      <c r="O15" s="369"/>
      <c r="P15" s="369"/>
      <c r="Q15" s="369"/>
      <c r="R15" s="370"/>
      <c r="W15" s="275"/>
      <c r="X15" s="275"/>
      <c r="Y15" s="275"/>
      <c r="Z15" s="275"/>
      <c r="AA15" s="275"/>
    </row>
    <row r="16" spans="1:108" ht="14.25" customHeight="1" thickTop="1" x14ac:dyDescent="0.25">
      <c r="G16" s="143"/>
      <c r="H16" s="354"/>
      <c r="J16" s="371" t="s">
        <v>1021</v>
      </c>
      <c r="K16" s="372"/>
      <c r="L16" s="372"/>
      <c r="M16" s="372"/>
      <c r="N16" s="372"/>
      <c r="O16" s="372"/>
      <c r="P16" s="372"/>
      <c r="Q16" s="372"/>
      <c r="R16" s="373"/>
      <c r="W16" s="275"/>
      <c r="X16" s="275"/>
      <c r="Y16" s="275"/>
      <c r="Z16" s="275"/>
      <c r="AA16" s="275"/>
    </row>
    <row r="17" spans="7:27" ht="14.25" customHeight="1" x14ac:dyDescent="0.25">
      <c r="G17" s="143"/>
      <c r="H17" s="354"/>
      <c r="J17" s="374"/>
      <c r="K17" s="375"/>
      <c r="L17" s="375"/>
      <c r="M17" s="375"/>
      <c r="N17" s="375"/>
      <c r="O17" s="375"/>
      <c r="P17" s="375"/>
      <c r="Q17" s="375"/>
      <c r="R17" s="376"/>
      <c r="W17" s="275"/>
      <c r="X17" s="275"/>
      <c r="Y17" s="275"/>
      <c r="Z17" s="275"/>
      <c r="AA17" s="275"/>
    </row>
    <row r="18" spans="7:27" ht="14.25" customHeight="1" thickBot="1" x14ac:dyDescent="0.3">
      <c r="G18" s="143"/>
      <c r="H18" s="354"/>
      <c r="J18" s="377"/>
      <c r="K18" s="378"/>
      <c r="L18" s="378"/>
      <c r="M18" s="378"/>
      <c r="N18" s="378"/>
      <c r="O18" s="378"/>
      <c r="P18" s="378"/>
      <c r="Q18" s="378"/>
      <c r="R18" s="379"/>
      <c r="W18" s="275"/>
      <c r="X18" s="275"/>
      <c r="Y18" s="275"/>
      <c r="Z18" s="275"/>
      <c r="AA18" s="275"/>
    </row>
    <row r="19" spans="7:27" ht="24" customHeight="1" thickTop="1" thickBot="1" x14ac:dyDescent="0.3">
      <c r="G19" s="143"/>
      <c r="H19" s="354"/>
      <c r="J19" s="380">
        <v>118918</v>
      </c>
      <c r="K19" s="381"/>
      <c r="L19" s="381"/>
      <c r="M19" s="381"/>
      <c r="N19" s="381"/>
      <c r="O19" s="381"/>
      <c r="P19" s="381"/>
      <c r="Q19" s="381"/>
      <c r="R19" s="382"/>
      <c r="W19" s="275"/>
      <c r="X19" s="275"/>
      <c r="Y19" s="275"/>
      <c r="Z19" s="275"/>
      <c r="AA19" s="275"/>
    </row>
    <row r="20" spans="7:27" ht="14.25" customHeight="1" thickTop="1" x14ac:dyDescent="0.25">
      <c r="G20" s="143"/>
      <c r="H20" s="354"/>
      <c r="J20" s="276"/>
      <c r="K20" s="277"/>
      <c r="L20" s="278"/>
      <c r="M20" s="383" t="s">
        <v>1022</v>
      </c>
      <c r="N20" s="384"/>
      <c r="O20" s="384"/>
      <c r="P20" s="384"/>
      <c r="Q20" s="384"/>
      <c r="R20" s="385"/>
      <c r="V20" s="279"/>
      <c r="W20" s="275"/>
      <c r="X20" s="275"/>
      <c r="Y20" s="275"/>
      <c r="Z20" s="275"/>
      <c r="AA20" s="275"/>
    </row>
    <row r="21" spans="7:27" ht="14.25" customHeight="1" x14ac:dyDescent="0.25">
      <c r="G21" s="143"/>
      <c r="H21" s="354"/>
      <c r="J21" s="280"/>
      <c r="M21" s="386"/>
      <c r="N21" s="387"/>
      <c r="O21" s="387"/>
      <c r="P21" s="387"/>
      <c r="Q21" s="387"/>
      <c r="R21" s="388"/>
      <c r="S21"/>
      <c r="V21" s="279"/>
      <c r="W21" s="275"/>
      <c r="X21" s="275"/>
      <c r="Y21" s="275"/>
      <c r="Z21" s="275"/>
      <c r="AA21" s="275"/>
    </row>
    <row r="22" spans="7:27" ht="14.25" customHeight="1" x14ac:dyDescent="0.25">
      <c r="G22" s="143"/>
      <c r="H22" s="354"/>
      <c r="J22" s="280"/>
      <c r="M22" s="386"/>
      <c r="N22" s="387"/>
      <c r="O22" s="387"/>
      <c r="P22" s="387"/>
      <c r="Q22" s="387"/>
      <c r="R22" s="388"/>
      <c r="S22"/>
      <c r="V22" s="279"/>
      <c r="W22" s="275"/>
      <c r="X22" s="275"/>
      <c r="Y22" s="275"/>
      <c r="Z22" s="275"/>
      <c r="AA22" s="275"/>
    </row>
    <row r="23" spans="7:27" ht="14.25" customHeight="1" x14ac:dyDescent="0.25">
      <c r="G23" s="143"/>
      <c r="H23" s="354"/>
      <c r="J23" s="280"/>
      <c r="M23" s="386"/>
      <c r="N23" s="387"/>
      <c r="O23" s="387"/>
      <c r="P23" s="387"/>
      <c r="Q23" s="387"/>
      <c r="R23" s="388"/>
      <c r="S23"/>
      <c r="V23" s="279"/>
      <c r="W23" s="275"/>
      <c r="X23" s="275"/>
      <c r="Y23" s="275"/>
      <c r="Z23" s="275"/>
      <c r="AA23" s="275"/>
    </row>
    <row r="24" spans="7:27" ht="14.25" customHeight="1" thickBot="1" x14ac:dyDescent="0.3">
      <c r="G24" s="143"/>
      <c r="H24" s="354"/>
      <c r="J24" s="282"/>
      <c r="K24" s="283"/>
      <c r="M24" s="389"/>
      <c r="N24" s="390"/>
      <c r="O24" s="390"/>
      <c r="P24" s="390"/>
      <c r="Q24" s="390"/>
      <c r="R24" s="391"/>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95" t="s">
        <v>932</v>
      </c>
      <c r="J38" s="397" t="s">
        <v>933</v>
      </c>
      <c r="K38" s="398"/>
      <c r="L38" s="398"/>
      <c r="M38" s="398"/>
      <c r="N38" s="398"/>
      <c r="O38" s="399"/>
      <c r="U38" s="275"/>
      <c r="W38" s="275"/>
      <c r="X38" s="275"/>
      <c r="Y38" s="275"/>
      <c r="Z38" s="275"/>
      <c r="AA38" s="275"/>
    </row>
    <row r="39" spans="6:27" ht="14.25" customHeight="1" thickBot="1" x14ac:dyDescent="0.3">
      <c r="G39" s="143"/>
      <c r="H39" s="396"/>
      <c r="J39" s="400" t="s">
        <v>935</v>
      </c>
      <c r="K39" s="401"/>
      <c r="L39" s="401"/>
      <c r="M39" s="401"/>
      <c r="N39" s="401"/>
      <c r="O39" s="290">
        <v>20</v>
      </c>
      <c r="P39" s="291"/>
      <c r="Q39" s="135" t="s">
        <v>931</v>
      </c>
      <c r="S39" s="162" t="s">
        <v>1043</v>
      </c>
      <c r="U39" s="275"/>
    </row>
    <row r="40" spans="6:27" ht="14.25" customHeight="1" x14ac:dyDescent="0.25">
      <c r="G40" s="143"/>
      <c r="H40" s="396"/>
      <c r="J40" s="168" t="s">
        <v>936</v>
      </c>
      <c r="K40" s="169"/>
      <c r="L40" s="169"/>
      <c r="M40" s="169"/>
      <c r="N40" s="169"/>
      <c r="O40" s="170">
        <v>5</v>
      </c>
      <c r="Q40" s="135" t="s">
        <v>934</v>
      </c>
      <c r="S40" s="163">
        <v>20</v>
      </c>
      <c r="U40" s="275"/>
    </row>
    <row r="41" spans="6:27" ht="14.65" customHeight="1" thickBot="1" x14ac:dyDescent="0.25">
      <c r="F41" s="143"/>
      <c r="G41" s="143"/>
      <c r="H41" s="396"/>
      <c r="J41" s="292" t="s">
        <v>937</v>
      </c>
      <c r="K41" s="293"/>
      <c r="L41" s="293"/>
      <c r="M41" s="293"/>
      <c r="N41" s="293"/>
      <c r="O41" s="171">
        <v>0.02</v>
      </c>
      <c r="Z41" s="294"/>
      <c r="AA41" s="294"/>
    </row>
    <row r="42" spans="6:27" ht="15" customHeight="1" x14ac:dyDescent="0.2">
      <c r="F42" s="143"/>
      <c r="G42" s="143"/>
      <c r="H42" s="396"/>
      <c r="J42" s="295" t="s">
        <v>938</v>
      </c>
      <c r="K42" s="296"/>
      <c r="L42" s="296"/>
      <c r="M42" s="296"/>
      <c r="N42" s="296"/>
      <c r="O42" s="175">
        <v>1</v>
      </c>
    </row>
    <row r="43" spans="6:27" ht="15" customHeight="1" x14ac:dyDescent="0.25">
      <c r="G43" s="143"/>
      <c r="H43" s="396"/>
      <c r="J43" s="297" t="s">
        <v>172</v>
      </c>
      <c r="K43" s="298" t="s">
        <v>939</v>
      </c>
      <c r="L43" s="402" t="s">
        <v>940</v>
      </c>
      <c r="M43" s="405" t="s">
        <v>941</v>
      </c>
      <c r="O43"/>
    </row>
    <row r="44" spans="6:27" ht="15" customHeight="1" x14ac:dyDescent="0.25">
      <c r="G44" s="143"/>
      <c r="H44" s="396"/>
      <c r="J44" s="299" t="s">
        <v>942</v>
      </c>
      <c r="K44" s="145" t="s">
        <v>943</v>
      </c>
      <c r="L44" s="403"/>
      <c r="M44" s="406"/>
      <c r="O44"/>
    </row>
    <row r="45" spans="6:27" ht="15" customHeight="1" x14ac:dyDescent="0.25">
      <c r="G45" s="143"/>
      <c r="H45" s="396"/>
      <c r="J45" s="299"/>
      <c r="K45" s="145"/>
      <c r="L45" s="403"/>
      <c r="M45" s="406"/>
      <c r="O45"/>
    </row>
    <row r="46" spans="6:27" ht="15" customHeight="1" x14ac:dyDescent="0.25">
      <c r="G46" s="143"/>
      <c r="H46" s="396"/>
      <c r="J46" s="299"/>
      <c r="K46" s="145"/>
      <c r="L46" s="404"/>
      <c r="M46" s="407"/>
      <c r="O46"/>
    </row>
    <row r="47" spans="6:27" ht="14.25" customHeight="1" x14ac:dyDescent="0.2">
      <c r="G47" s="143"/>
      <c r="H47" s="396"/>
      <c r="J47" s="180">
        <v>0</v>
      </c>
      <c r="K47" s="181">
        <v>1</v>
      </c>
      <c r="L47" s="181">
        <v>0.8</v>
      </c>
      <c r="M47" s="300">
        <v>0.19999999999999996</v>
      </c>
      <c r="O47" s="185"/>
    </row>
    <row r="48" spans="6:27" ht="14.25" customHeight="1" x14ac:dyDescent="0.2">
      <c r="G48" s="143"/>
      <c r="H48" s="396"/>
      <c r="J48" s="183">
        <v>1</v>
      </c>
      <c r="K48" s="184">
        <v>0</v>
      </c>
      <c r="L48" s="184">
        <v>0.8</v>
      </c>
      <c r="M48" s="301">
        <v>0.19999999999999996</v>
      </c>
      <c r="O48" s="185"/>
    </row>
    <row r="49" spans="7:42" ht="14.25" customHeight="1" thickBot="1" x14ac:dyDescent="0.25">
      <c r="G49" s="143"/>
      <c r="H49" s="396"/>
      <c r="J49" s="186">
        <v>2</v>
      </c>
      <c r="K49" s="187">
        <v>0</v>
      </c>
      <c r="L49" s="187">
        <v>0.8</v>
      </c>
      <c r="M49" s="302">
        <v>0.19999999999999996</v>
      </c>
    </row>
    <row r="50" spans="7:42" ht="14.25" customHeight="1" x14ac:dyDescent="0.2">
      <c r="G50" s="143"/>
      <c r="H50" s="396"/>
      <c r="J50" s="303"/>
      <c r="K50" s="303"/>
      <c r="L50" s="303"/>
      <c r="M50" s="303"/>
      <c r="N50" s="185"/>
      <c r="O50" s="294"/>
    </row>
    <row r="51" spans="7:42" ht="14.25" customHeight="1" x14ac:dyDescent="0.2">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93"/>
      <c r="J213" s="206"/>
      <c r="K213" s="140"/>
      <c r="L213" s="140"/>
    </row>
    <row r="214" spans="1:89" ht="14.25" customHeight="1" x14ac:dyDescent="0.2">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93"/>
      <c r="J245" s="206"/>
      <c r="K245" s="140"/>
      <c r="L245" s="140"/>
      <c r="AX245"/>
      <c r="AY245"/>
    </row>
    <row r="246" spans="1:97" ht="14.25" customHeight="1" x14ac:dyDescent="0.2">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x14ac:dyDescent="0.25">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x14ac:dyDescent="0.2">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x14ac:dyDescent="0.25">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x14ac:dyDescent="0.25">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x14ac:dyDescent="0.2">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x14ac:dyDescent="0.25">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x14ac:dyDescent="0.25">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x14ac:dyDescent="0.2">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x14ac:dyDescent="0.2">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x14ac:dyDescent="0.2">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x14ac:dyDescent="0.25">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x14ac:dyDescent="0.2">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x14ac:dyDescent="0.2">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x14ac:dyDescent="0.25">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349" t="s">
        <v>877</v>
      </c>
    </row>
    <row r="5" spans="1:110" ht="14.25" customHeight="1" x14ac:dyDescent="0.2">
      <c r="U5" s="350"/>
    </row>
    <row r="7" spans="1:110" ht="14.25" customHeight="1" x14ac:dyDescent="0.25">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x14ac:dyDescent="0.25">
      <c r="G8" s="143"/>
      <c r="X8" s="144"/>
    </row>
    <row r="9" spans="1:110" ht="14.25" customHeight="1" thickBot="1" x14ac:dyDescent="0.25">
      <c r="G9" s="143"/>
      <c r="H9" s="445" t="s">
        <v>880</v>
      </c>
      <c r="J9" s="355" t="s">
        <v>881</v>
      </c>
      <c r="K9" s="356"/>
      <c r="L9" s="357"/>
      <c r="M9" s="447">
        <v>2021</v>
      </c>
      <c r="N9" s="448"/>
      <c r="O9" s="448"/>
      <c r="P9" s="449"/>
      <c r="R9" s="145"/>
      <c r="X9" s="144"/>
    </row>
    <row r="10" spans="1:110" ht="14.25" customHeight="1" thickBot="1" x14ac:dyDescent="0.3">
      <c r="G10" s="143"/>
      <c r="H10" s="446"/>
      <c r="J10" s="146" t="s">
        <v>882</v>
      </c>
      <c r="P10" s="144"/>
      <c r="R10"/>
      <c r="S10"/>
      <c r="T10"/>
      <c r="U10"/>
      <c r="V10"/>
      <c r="X10" s="144"/>
      <c r="AB10"/>
      <c r="AC10"/>
    </row>
    <row r="11" spans="1:110" ht="14.25" customHeight="1" x14ac:dyDescent="0.25">
      <c r="G11" s="143"/>
      <c r="H11" s="446"/>
      <c r="J11" s="147" t="s">
        <v>883</v>
      </c>
      <c r="K11" s="148"/>
      <c r="L11" s="148"/>
      <c r="M11" s="148"/>
      <c r="N11" s="148"/>
      <c r="P11"/>
      <c r="Q11"/>
      <c r="R11"/>
      <c r="S11"/>
      <c r="T11"/>
      <c r="X11" s="144"/>
    </row>
    <row r="12" spans="1:110" ht="13.5" customHeight="1" thickBot="1" x14ac:dyDescent="0.25">
      <c r="G12" s="143"/>
      <c r="H12" s="446"/>
      <c r="X12" s="144"/>
    </row>
    <row r="13" spans="1:110" ht="45.75" customHeight="1" thickBot="1" x14ac:dyDescent="0.25">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46"/>
      <c r="J17" s="392"/>
      <c r="K17" s="154" t="s">
        <v>906</v>
      </c>
      <c r="L17" s="154" t="s">
        <v>894</v>
      </c>
      <c r="M17" s="154" t="s">
        <v>907</v>
      </c>
      <c r="N17" s="154" t="s">
        <v>896</v>
      </c>
      <c r="O17" s="154" t="s">
        <v>897</v>
      </c>
      <c r="P17" s="154" t="s">
        <v>907</v>
      </c>
      <c r="Q17" s="154" t="s">
        <v>908</v>
      </c>
      <c r="R17" s="155">
        <v>8.5</v>
      </c>
      <c r="X17" s="144"/>
    </row>
    <row r="18" spans="7:29" ht="14.25" customHeight="1" x14ac:dyDescent="0.2">
      <c r="G18" s="143"/>
      <c r="H18" s="446"/>
      <c r="J18" s="392"/>
      <c r="K18" s="156" t="s">
        <v>909</v>
      </c>
      <c r="L18" s="156" t="s">
        <v>894</v>
      </c>
      <c r="M18" s="156" t="s">
        <v>910</v>
      </c>
      <c r="N18" s="156" t="s">
        <v>896</v>
      </c>
      <c r="O18" s="156" t="s">
        <v>897</v>
      </c>
      <c r="P18" s="156" t="s">
        <v>910</v>
      </c>
      <c r="Q18" s="156" t="s">
        <v>911</v>
      </c>
      <c r="R18" s="157">
        <v>8.1999999999999993</v>
      </c>
    </row>
    <row r="19" spans="7:29" ht="14.25" customHeight="1" x14ac:dyDescent="0.2">
      <c r="G19" s="143"/>
      <c r="H19" s="446"/>
      <c r="J19" s="392"/>
      <c r="K19" s="158" t="s">
        <v>912</v>
      </c>
      <c r="L19" s="158" t="s">
        <v>894</v>
      </c>
      <c r="M19" s="158" t="s">
        <v>913</v>
      </c>
      <c r="N19" s="158" t="s">
        <v>896</v>
      </c>
      <c r="O19" s="158" t="s">
        <v>897</v>
      </c>
      <c r="P19" s="158" t="s">
        <v>913</v>
      </c>
      <c r="Q19" s="158" t="s">
        <v>914</v>
      </c>
      <c r="R19" s="159">
        <v>7.8</v>
      </c>
    </row>
    <row r="20" spans="7:29" ht="14.25" customHeight="1" x14ac:dyDescent="0.2">
      <c r="G20" s="143"/>
      <c r="H20" s="446"/>
      <c r="J20" s="392"/>
      <c r="K20" s="156" t="s">
        <v>915</v>
      </c>
      <c r="L20" s="156" t="s">
        <v>894</v>
      </c>
      <c r="M20" s="156" t="s">
        <v>916</v>
      </c>
      <c r="N20" s="156" t="s">
        <v>896</v>
      </c>
      <c r="O20" s="156" t="s">
        <v>897</v>
      </c>
      <c r="P20" s="156" t="s">
        <v>916</v>
      </c>
      <c r="Q20" s="156" t="s">
        <v>917</v>
      </c>
      <c r="R20" s="157">
        <v>7.4</v>
      </c>
    </row>
    <row r="21" spans="7:29" ht="14.25" customHeight="1" x14ac:dyDescent="0.2">
      <c r="G21" s="143"/>
      <c r="H21" s="446"/>
      <c r="J21" s="392"/>
      <c r="K21" s="154" t="s">
        <v>918</v>
      </c>
      <c r="L21" s="154" t="s">
        <v>919</v>
      </c>
      <c r="M21" s="154" t="s">
        <v>920</v>
      </c>
      <c r="N21" s="154" t="s">
        <v>896</v>
      </c>
      <c r="O21" s="154" t="s">
        <v>897</v>
      </c>
      <c r="P21" s="154" t="s">
        <v>920</v>
      </c>
      <c r="Q21" s="154" t="s">
        <v>921</v>
      </c>
      <c r="R21" s="155">
        <v>6.8</v>
      </c>
    </row>
    <row r="22" spans="7:29" ht="14.25" customHeight="1" x14ac:dyDescent="0.2">
      <c r="G22" s="143"/>
      <c r="H22" s="446"/>
      <c r="J22" s="392"/>
      <c r="K22" s="156" t="s">
        <v>922</v>
      </c>
      <c r="L22" s="156" t="s">
        <v>923</v>
      </c>
      <c r="M22" s="156" t="s">
        <v>924</v>
      </c>
      <c r="N22" s="156" t="s">
        <v>896</v>
      </c>
      <c r="O22" s="156" t="s">
        <v>897</v>
      </c>
      <c r="P22" s="156" t="s">
        <v>924</v>
      </c>
      <c r="Q22" s="156" t="s">
        <v>925</v>
      </c>
      <c r="R22" s="157">
        <v>6.2</v>
      </c>
    </row>
    <row r="23" spans="7:29" ht="14.25" customHeight="1" thickBot="1" x14ac:dyDescent="0.25">
      <c r="G23" s="143"/>
      <c r="H23" s="446"/>
      <c r="J23" s="392"/>
      <c r="K23" s="160" t="s">
        <v>926</v>
      </c>
      <c r="L23" s="160" t="s">
        <v>927</v>
      </c>
      <c r="M23" s="160" t="s">
        <v>928</v>
      </c>
      <c r="N23" s="160" t="s">
        <v>896</v>
      </c>
      <c r="O23" s="160" t="s">
        <v>897</v>
      </c>
      <c r="P23" s="160" t="s">
        <v>928</v>
      </c>
      <c r="Q23" s="160" t="s">
        <v>929</v>
      </c>
      <c r="R23" s="161">
        <v>5.2</v>
      </c>
    </row>
    <row r="24" spans="7:29" ht="14.25" customHeight="1" x14ac:dyDescent="0.2">
      <c r="G24" s="143"/>
      <c r="H24" s="446"/>
      <c r="J24" s="392"/>
    </row>
    <row r="25" spans="7:29" ht="14.25" customHeight="1" x14ac:dyDescent="0.2">
      <c r="G25" s="143"/>
      <c r="H25" s="446"/>
      <c r="J25" s="392"/>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0" t="s">
        <v>932</v>
      </c>
      <c r="J28" s="397" t="s">
        <v>933</v>
      </c>
      <c r="K28" s="398"/>
      <c r="L28" s="398"/>
      <c r="M28" s="398"/>
      <c r="N28" s="398"/>
      <c r="O28" s="399"/>
      <c r="Q28" s="135" t="s">
        <v>934</v>
      </c>
      <c r="S28" s="163">
        <v>20</v>
      </c>
    </row>
    <row r="29" spans="7:29" ht="14.25" customHeight="1" thickBot="1" x14ac:dyDescent="0.25">
      <c r="G29" s="143"/>
      <c r="H29" s="451"/>
      <c r="J29" s="164" t="s">
        <v>935</v>
      </c>
      <c r="K29" s="165"/>
      <c r="L29" s="165"/>
      <c r="M29" s="165"/>
      <c r="N29" s="165"/>
      <c r="O29" s="166">
        <v>20</v>
      </c>
      <c r="Z29" s="167"/>
      <c r="AA29" s="167"/>
      <c r="AB29" s="167"/>
      <c r="AC29" s="167"/>
    </row>
    <row r="30" spans="7:29" ht="14.25" customHeight="1" x14ac:dyDescent="0.2">
      <c r="G30" s="143"/>
      <c r="H30" s="451"/>
      <c r="J30" s="168" t="s">
        <v>936</v>
      </c>
      <c r="K30" s="169"/>
      <c r="L30" s="169"/>
      <c r="M30" s="169"/>
      <c r="N30" s="169"/>
      <c r="O30" s="170">
        <v>5</v>
      </c>
    </row>
    <row r="31" spans="7:29" ht="14.25" customHeight="1" thickBot="1" x14ac:dyDescent="0.25">
      <c r="G31" s="143"/>
      <c r="H31" s="451"/>
      <c r="J31" s="452" t="s">
        <v>937</v>
      </c>
      <c r="K31" s="453"/>
      <c r="L31" s="453"/>
      <c r="M31" s="453"/>
      <c r="N31" s="453"/>
      <c r="O31" s="171">
        <v>0.02</v>
      </c>
    </row>
    <row r="32" spans="7:29" ht="14.25" customHeight="1" x14ac:dyDescent="0.2">
      <c r="G32" s="143"/>
      <c r="H32" s="451"/>
      <c r="J32" s="172" t="s">
        <v>938</v>
      </c>
      <c r="K32" s="173"/>
      <c r="L32" s="173"/>
      <c r="N32" s="174"/>
      <c r="O32" s="175">
        <v>3</v>
      </c>
    </row>
    <row r="33" spans="7:42" ht="26.25" customHeight="1" x14ac:dyDescent="0.2">
      <c r="G33" s="143"/>
      <c r="H33" s="451"/>
      <c r="J33" s="176" t="s">
        <v>172</v>
      </c>
      <c r="K33" s="177" t="s">
        <v>939</v>
      </c>
      <c r="L33" s="454" t="s">
        <v>940</v>
      </c>
      <c r="M33" s="456" t="s">
        <v>941</v>
      </c>
    </row>
    <row r="34" spans="7:42" ht="26.25" customHeight="1" x14ac:dyDescent="0.2">
      <c r="G34" s="143"/>
      <c r="H34" s="451"/>
      <c r="J34" s="178" t="s">
        <v>942</v>
      </c>
      <c r="K34" s="179" t="s">
        <v>943</v>
      </c>
      <c r="L34" s="455"/>
      <c r="M34" s="457"/>
    </row>
    <row r="35" spans="7:42" ht="14.25" customHeight="1" x14ac:dyDescent="0.2">
      <c r="G35" s="143"/>
      <c r="H35" s="451"/>
      <c r="J35" s="180">
        <v>0</v>
      </c>
      <c r="K35" s="181">
        <v>0.8</v>
      </c>
      <c r="L35" s="181">
        <v>0.8</v>
      </c>
      <c r="M35" s="182">
        <v>0.19999999999999996</v>
      </c>
    </row>
    <row r="36" spans="7:42" ht="14.25" customHeight="1" x14ac:dyDescent="0.2">
      <c r="G36" s="143"/>
      <c r="H36" s="451"/>
      <c r="J36" s="183">
        <v>1</v>
      </c>
      <c r="K36" s="184">
        <v>0.1</v>
      </c>
      <c r="L36" s="184">
        <v>0.8</v>
      </c>
      <c r="M36" s="182">
        <v>0.19999999999999996</v>
      </c>
      <c r="O36" s="185"/>
    </row>
    <row r="37" spans="7:42" ht="14.25" customHeight="1" thickBot="1" x14ac:dyDescent="0.25">
      <c r="G37" s="143"/>
      <c r="H37" s="451"/>
      <c r="J37" s="186">
        <v>2</v>
      </c>
      <c r="K37" s="187">
        <v>0.1</v>
      </c>
      <c r="L37" s="187">
        <v>0.8</v>
      </c>
      <c r="M37" s="188">
        <v>0.19999999999999996</v>
      </c>
    </row>
    <row r="38" spans="7:42" ht="14.25" customHeight="1" x14ac:dyDescent="0.2">
      <c r="G38" s="143"/>
      <c r="H38" s="451"/>
      <c r="M38" s="189"/>
    </row>
    <row r="39" spans="7:42" ht="14.25" customHeight="1" x14ac:dyDescent="0.25">
      <c r="H39" s="451"/>
      <c r="P39"/>
      <c r="Q39"/>
      <c r="R39"/>
      <c r="S39"/>
      <c r="T39"/>
    </row>
    <row r="40" spans="7:42" ht="14.25" customHeight="1" x14ac:dyDescent="0.2">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x14ac:dyDescent="0.2">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x14ac:dyDescent="0.25">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x14ac:dyDescent="0.25">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x14ac:dyDescent="0.25">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x14ac:dyDescent="0.25">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x14ac:dyDescent="0.2">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x14ac:dyDescent="0.2">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x14ac:dyDescent="0.2">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x14ac:dyDescent="0.2">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x14ac:dyDescent="0.25">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x14ac:dyDescent="0.25">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x14ac:dyDescent="0.25">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x14ac:dyDescent="0.25">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x14ac:dyDescent="0.2">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x14ac:dyDescent="0.2">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x14ac:dyDescent="0.2">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x14ac:dyDescent="0.2">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2025-01-23T18:48:41Z</dcterms:modified>
</cp:coreProperties>
</file>