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SYFAFE\"/>
    </mc:Choice>
  </mc:AlternateContent>
  <xr:revisionPtr revIDLastSave="0" documentId="13_ncr:1_{BCF03B9E-B65D-4DD3-AE12-55BAC4E8438B}" xr6:coauthVersionLast="47" xr6:coauthVersionMax="47" xr10:uidLastSave="{00000000-0000-0000-0000-000000000000}"/>
  <bookViews>
    <workbookView xWindow="-35" yWindow="145" windowWidth="9625" windowHeight="10155" firstSheet="2" activeTab="2"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SYFAFE-psgr" sheetId="23" r:id="rId29"/>
    <sheet name="SYFAFE-frgt" sheetId="24" r:id="rId30"/>
  </sheets>
  <externalReferences>
    <externalReference r:id="rId31"/>
    <externalReference r:id="rId32"/>
  </externalReferences>
  <definedNames>
    <definedName name="billion">About!$A$79</definedName>
    <definedName name="Eno_TM" localSheetId="24">'[1]1997  Table 1a Modified'!#REF!</definedName>
    <definedName name="Eno_TM" localSheetId="29">'[1]1997  Table 1a Modified'!#REF!</definedName>
    <definedName name="Eno_TM">'[1]1997  Table 1a Modified'!#REF!</definedName>
    <definedName name="Eno_Tons" localSheetId="24">'[1]1997  Table 1a Modified'!#REF!</definedName>
    <definedName name="Eno_Tons" localSheetId="29">'[1]1997  Table 1a Modified'!#REF!</definedName>
    <definedName name="Eno_Tons">'[1]1997  Table 1a Modified'!#REF!</definedName>
    <definedName name="NTS_YR">[2]About!$B$136</definedName>
    <definedName name="Sum_T2" localSheetId="24">'[1]1997  Table 1a Modified'!#REF!</definedName>
    <definedName name="Sum_T2" localSheetId="29">'[1]1997  Table 1a Modified'!#REF!</definedName>
    <definedName name="Sum_T2">'[1]1997  Table 1a Modified'!#REF!</definedName>
    <definedName name="Sum_TTM" localSheetId="24">'[1]1997  Table 1a Modified'!#REF!</definedName>
    <definedName name="Sum_TTM" localSheetId="29">'[1]1997  Table 1a Modified'!#REF!</definedName>
    <definedName name="Sum_TTM">'[1]1997  Table 1a Modified'!#REF!</definedName>
    <definedName name="ti_tbl_50" localSheetId="24">#REF!</definedName>
    <definedName name="ti_tbl_50" localSheetId="29">#REF!</definedName>
    <definedName name="ti_tbl_50">#REF!</definedName>
    <definedName name="ti_tbl_69" localSheetId="24">#REF!</definedName>
    <definedName name="ti_tbl_69" localSheetId="29">#REF!</definedName>
    <definedName name="ti_tbl_69">#REF!</definedName>
    <definedName name="trillion">About!$A$80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3" l="1"/>
  <c r="D3" i="23"/>
  <c r="C3" i="23"/>
  <c r="I4" i="46"/>
  <c r="I8" i="46"/>
  <c r="I6" i="46"/>
  <c r="H8" i="46"/>
  <c r="H6" i="46"/>
  <c r="H4" i="46"/>
  <c r="G8" i="46" l="1"/>
  <c r="G6" i="46"/>
  <c r="G4" i="46"/>
  <c r="D8" i="46"/>
  <c r="C8" i="46"/>
  <c r="D6" i="46"/>
  <c r="C6" i="46"/>
  <c r="D4" i="46"/>
  <c r="C4" i="46"/>
  <c r="F10" i="46"/>
  <c r="F8" i="46"/>
  <c r="F6" i="46"/>
  <c r="F4" i="46"/>
  <c r="D10" i="46"/>
  <c r="C10" i="46"/>
  <c r="G2" i="24" l="1"/>
  <c r="E2" i="24"/>
  <c r="D2" i="24"/>
  <c r="C2" i="24"/>
  <c r="B2" i="24"/>
  <c r="B3" i="38"/>
  <c r="B4" i="38"/>
  <c r="B5" i="38"/>
  <c r="B6" i="38"/>
  <c r="B7" i="38"/>
  <c r="B2" i="38"/>
  <c r="H3" i="24" l="1"/>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0" i="1" l="1"/>
  <c r="A79" i="1"/>
  <c r="E51" i="18" l="1"/>
  <c r="E50" i="18"/>
  <c r="E53" i="18" l="1"/>
  <c r="E5" i="23" s="1"/>
  <c r="E52" i="18"/>
  <c r="B5" i="23" s="1"/>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<sst xmlns="http://schemas.openxmlformats.org/spreadsheetml/2006/main" count="5312" uniqueCount="2506">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</sst>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s>
  <fonts count="72">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s>
  <fills count="6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3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0" fontId="3" fillId="0" borderId="2" xfId="2">
      <alignment wrapText="1"/>
    </xf>
    <xf numFmtId="0" fontId="4" fillId="0" borderId="2" xfId="199" applyFont="1">
      <alignment wrapText="1"/>
    </xf>
    <xf numFmtId="0" fontId="3" fillId="0" borderId="2" xfId="1" applyBorder="1"/>
    <xf numFmtId="0" fontId="3" fillId="0" borderId="0" xfId="1"/>
    <xf numFmtId="0" fontId="2" fillId="3" borderId="0" xfId="0" applyFont="1" applyFill="1" applyAlignment="1">
      <alignment horizontal="center"/>
    </xf>
    <xf numFmtId="49" fontId="43"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xf numFmtId="49" fontId="45" fillId="0" borderId="0" xfId="0" applyNumberFormat="1" applyFont="1" applyAlignment="1">
      <alignment wrapText="1"/>
    </xf>
    <xf numFmtId="49" fontId="44" fillId="0" borderId="0" xfId="0" applyNumberFormat="1" applyFont="1" applyAlignment="1">
      <alignment wrapText="1"/>
    </xf>
    <xf numFmtId="0" fontId="43" fillId="0" borderId="0" xfId="0" applyFont="1" applyAlignment="1">
      <alignment wrapText="1"/>
    </xf>
    <xf numFmtId="0" fontId="44" fillId="0" borderId="0" xfId="131" applyFont="1" applyAlignment="1">
      <alignment wrapText="1"/>
    </xf>
    <xf numFmtId="0" fontId="43" fillId="0" borderId="0" xfId="133" applyFont="1" applyAlignment="1">
      <alignment wrapText="1"/>
    </xf>
    <xf numFmtId="0" fontId="45" fillId="0" borderId="0" xfId="131" applyFont="1" applyAlignment="1">
      <alignment wrapText="1"/>
    </xf>
    <xf numFmtId="0" fontId="43" fillId="0" borderId="0" xfId="133" applyFont="1" applyAlignment="1">
      <alignment horizontal="left" wrapText="1"/>
    </xf>
    <xf numFmtId="0" fontId="44" fillId="0" borderId="0" xfId="0"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0" applyFont="1"/>
    <xf numFmtId="0" fontId="45" fillId="0" borderId="0" xfId="133" applyFont="1" applyAlignment="1">
      <alignment wrapText="1"/>
    </xf>
    <xf numFmtId="4" fontId="0" fillId="0" borderId="0" xfId="0" applyNumberFormat="1"/>
    <xf numFmtId="0" fontId="71" fillId="0" borderId="0" xfId="0" applyFont="1"/>
    <xf numFmtId="2" fontId="0" fillId="0" borderId="0" xfId="0" applyNumberFormat="1"/>
    <xf numFmtId="0" fontId="2" fillId="0" borderId="0" xfId="0" applyFont="1" applyAlignmen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cellXfs>
  <cellStyles count="203">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0"/>
  <sheetViews>
    <sheetView topLeftCell="B18" workbookViewId="0">
      <selection activeCell="B24" sqref="B24"/>
    </sheetView>
  </sheetViews>
  <sheetFormatPr defaultRowHeight="15"/>
  <cols>
    <col min="1" max="1" width="13.42578125" customWidth="1"/>
    <col min="2" max="2" width="68.710937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5" spans="1:2">
      <c r="B35" t="s">
        <v>220</v>
      </c>
    </row>
    <row r="37" spans="1:2">
      <c r="A37" s="1" t="s">
        <v>110</v>
      </c>
    </row>
    <row r="38" spans="1:2">
      <c r="A38" t="s">
        <v>272</v>
      </c>
    </row>
    <row r="40" spans="1:2">
      <c r="A40" s="1" t="s">
        <v>1346</v>
      </c>
    </row>
    <row r="41" spans="1:2">
      <c r="A41" s="7" t="s">
        <v>1348</v>
      </c>
    </row>
    <row r="42" spans="1:2">
      <c r="A42" t="s">
        <v>1347</v>
      </c>
    </row>
    <row r="43" spans="1:2">
      <c r="A43" t="s">
        <v>1342</v>
      </c>
    </row>
    <row r="44" spans="1:2">
      <c r="A44" t="s">
        <v>1343</v>
      </c>
    </row>
    <row r="45" spans="1:2">
      <c r="A45" t="s">
        <v>1344</v>
      </c>
    </row>
    <row r="47" spans="1:2">
      <c r="A47" s="1" t="s">
        <v>162</v>
      </c>
    </row>
    <row r="48" spans="1:2">
      <c r="A48" s="7" t="s">
        <v>227</v>
      </c>
    </row>
    <row r="49" spans="1:1">
      <c r="A49" t="s">
        <v>226</v>
      </c>
    </row>
    <row r="51" spans="1:1">
      <c r="A51" s="1" t="s">
        <v>163</v>
      </c>
    </row>
    <row r="52" spans="1:1">
      <c r="A52" s="7" t="s">
        <v>300</v>
      </c>
    </row>
    <row r="53" spans="1:1">
      <c r="A53" t="s">
        <v>301</v>
      </c>
    </row>
    <row r="54" spans="1:1">
      <c r="A54" t="s">
        <v>302</v>
      </c>
    </row>
    <row r="55" spans="1:1">
      <c r="A55" t="s">
        <v>299</v>
      </c>
    </row>
    <row r="57" spans="1:1">
      <c r="A57" s="1" t="s">
        <v>138</v>
      </c>
    </row>
    <row r="58" spans="1:1">
      <c r="A58" s="7" t="s">
        <v>160</v>
      </c>
    </row>
    <row r="59" spans="1:1">
      <c r="A59" t="s">
        <v>139</v>
      </c>
    </row>
    <row r="60" spans="1:1">
      <c r="A60" t="s">
        <v>228</v>
      </c>
    </row>
    <row r="62" spans="1:1">
      <c r="A62" s="1" t="s">
        <v>1356</v>
      </c>
    </row>
    <row r="63" spans="1:1">
      <c r="A63" s="7" t="s">
        <v>1358</v>
      </c>
    </row>
    <row r="64" spans="1:1">
      <c r="A64" t="s">
        <v>1352</v>
      </c>
    </row>
    <row r="65" spans="1:2">
      <c r="A65" t="s">
        <v>1353</v>
      </c>
    </row>
    <row r="67" spans="1:2">
      <c r="A67" t="s">
        <v>1357</v>
      </c>
    </row>
    <row r="68" spans="1:2">
      <c r="A68" t="s">
        <v>1354</v>
      </c>
    </row>
    <row r="69" spans="1:2">
      <c r="A69" t="s">
        <v>1355</v>
      </c>
    </row>
    <row r="71" spans="1:2">
      <c r="A71" s="1" t="s">
        <v>194</v>
      </c>
    </row>
    <row r="72" spans="1:2">
      <c r="A72" t="s">
        <v>195</v>
      </c>
    </row>
    <row r="74" spans="1:2">
      <c r="A74" s="13" t="s">
        <v>243</v>
      </c>
      <c r="B74" s="14"/>
    </row>
    <row r="75" spans="1:2">
      <c r="A75" t="s">
        <v>244</v>
      </c>
    </row>
    <row r="76" spans="1:2">
      <c r="A76" t="s">
        <v>245</v>
      </c>
    </row>
    <row r="77" spans="1:2">
      <c r="A77" t="s">
        <v>246</v>
      </c>
    </row>
    <row r="79" spans="1:2">
      <c r="A79">
        <f>10^9</f>
        <v>1000000000</v>
      </c>
    </row>
    <row r="80" spans="1:2">
      <c r="A80">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08" t="s">
        <v>2433</v>
      </c>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row>
    <row r="1169" spans="2:34">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row>
    <row r="1713" spans="2:34">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row>
    <row r="3777" spans="2:34">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08" t="s">
        <v>2354</v>
      </c>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row>
    <row r="1169" spans="2:34">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row>
    <row r="1713" spans="2:34">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row>
    <row r="3777" spans="2:34">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08" t="s">
        <v>2294</v>
      </c>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c r="AI969" s="110"/>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c r="AI1071" s="110"/>
    </row>
    <row r="1169" spans="3:35">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c r="AI1169" s="110"/>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c r="AI1269" s="110"/>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c r="AI1495" s="110"/>
    </row>
    <row r="1713" spans="3:35">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c r="AI1713" s="110"/>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c r="AI1990" s="110"/>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c r="AI2325" s="110"/>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c r="AI2645" s="110"/>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c r="AI2971" s="110"/>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c r="AI3293" s="110"/>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c r="AI3402" s="110"/>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c r="AI3527" s="110"/>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c r="AI3652" s="110"/>
    </row>
    <row r="3777" spans="3:35">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c r="AI3777" s="110"/>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c r="AI3902" s="110"/>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c r="AI4027" s="110"/>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c r="AI4152" s="110"/>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c r="AI4277" s="110"/>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c r="AI4402" s="110"/>
    </row>
  </sheetData>
  <mergeCells count="29">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28">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11" t="s">
        <v>1339</v>
      </c>
      <c r="K1" s="111"/>
      <c r="L1" s="111"/>
      <c r="M1" s="111"/>
      <c r="N1" s="111"/>
      <c r="O1" s="111"/>
      <c r="P1" s="111"/>
      <c r="Q1" s="111"/>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13" t="s">
        <v>189</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14" t="s">
        <v>1263</v>
      </c>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38" s="65" customFormat="1" ht="12.7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38" s="53" customFormat="1" ht="38.25" customHeight="1">
      <c r="A28" s="124" t="s">
        <v>1264</v>
      </c>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38" s="53" customFormat="1" ht="12.75" customHeight="1">
      <c r="A29" s="124" t="s">
        <v>1265</v>
      </c>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38" s="53" customFormat="1" ht="12.75" customHeight="1">
      <c r="A30" s="124" t="s">
        <v>1266</v>
      </c>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38" s="53" customFormat="1" ht="25.5" customHeight="1">
      <c r="A31" s="124" t="s">
        <v>1267</v>
      </c>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38" s="53" customFormat="1" ht="12.75" customHeight="1">
      <c r="A32" s="124" t="s">
        <v>1268</v>
      </c>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s="53" customFormat="1" ht="12.75" customHeight="1">
      <c r="A33" s="124" t="s">
        <v>1269</v>
      </c>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s="53" customFormat="1" ht="12.75" customHeight="1">
      <c r="A34" s="124" t="s">
        <v>1270</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s="53" customFormat="1" ht="12.75" customHeight="1">
      <c r="A35" s="125" t="s">
        <v>1271</v>
      </c>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spans="1:26" s="53" customFormat="1" ht="12.75" customHeight="1">
      <c r="A36" s="124" t="s">
        <v>1272</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s="53" customFormat="1" ht="25.5" customHeight="1">
      <c r="A37" s="124" t="s">
        <v>1273</v>
      </c>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s="53" customFormat="1" ht="12.75" customHeight="1">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spans="1:26" s="53" customFormat="1" ht="12.75" customHeight="1">
      <c r="A39" s="127" t="s">
        <v>180</v>
      </c>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s="53" customFormat="1" ht="12.75" customHeight="1">
      <c r="A40" s="120" t="s">
        <v>1274</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53" customFormat="1" ht="38.25" customHeight="1">
      <c r="A41" s="120" t="s">
        <v>179</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53" customFormat="1" ht="25.5" customHeight="1">
      <c r="A42" s="120" t="s">
        <v>1275</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53" customFormat="1" ht="25.5" customHeight="1">
      <c r="A43" s="120" t="s">
        <v>1276</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53" customFormat="1" ht="12.75" customHeight="1">
      <c r="A44" s="122" t="s">
        <v>178</v>
      </c>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spans="1:26" s="53" customFormat="1" ht="24.75" customHeight="1">
      <c r="A45" s="122" t="s">
        <v>1277</v>
      </c>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spans="1:26" s="53" customFormat="1" ht="12.75" customHeight="1">
      <c r="A46" s="118" t="s">
        <v>1278</v>
      </c>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spans="1:26" s="53" customFormat="1" ht="12.75" customHeight="1">
      <c r="A47" s="123" t="s">
        <v>177</v>
      </c>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row>
    <row r="48" spans="1:26" s="53" customFormat="1" ht="12.75" customHeight="1">
      <c r="A48" s="120" t="s">
        <v>176</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53" customFormat="1" ht="12.75" customHeight="1">
      <c r="A49" s="120" t="s">
        <v>1279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53" customFormat="1" ht="12.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spans="1:26" s="53" customFormat="1" ht="12.75" customHeight="1">
      <c r="A51" s="121" t="s">
        <v>175</v>
      </c>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s="53" customFormat="1" ht="12.75" customHeight="1">
      <c r="A52" s="121" t="s">
        <v>174</v>
      </c>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s="53" customFormat="1" ht="12.75" customHeight="1">
      <c r="A53" s="119" t="s">
        <v>1280</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53" customFormat="1" ht="12.75" customHeight="1">
      <c r="A54" s="112" t="s">
        <v>173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53" customFormat="1" ht="12.75" customHeight="1">
      <c r="A55" s="112" t="s">
        <v>1281</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53" customFormat="1" ht="12.75" customHeight="1">
      <c r="A56" s="118" t="s">
        <v>1282</v>
      </c>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spans="1:26" s="53" customFormat="1" ht="12.75" customHeight="1">
      <c r="A57" s="118" t="s">
        <v>1283</v>
      </c>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spans="1:26" s="53" customFormat="1" ht="12.95" customHeight="1">
      <c r="A58" s="119" t="s">
        <v>1284</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53" customFormat="1" ht="12.95" customHeight="1">
      <c r="A59" s="118" t="s">
        <v>1285</v>
      </c>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s="53" customFormat="1" ht="12.75" customHeight="1">
      <c r="A60" s="116" t="s">
        <v>172</v>
      </c>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s="53" customFormat="1" ht="12.75" customHeight="1">
      <c r="A61" s="117" t="s">
        <v>1286</v>
      </c>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spans="1:26" s="53" customFormat="1" ht="12.75" customHeight="1">
      <c r="A62" s="118" t="s">
        <v>1287</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s="54" customFormat="1" ht="12.75" customHeight="1">
      <c r="A63" s="112" t="s">
        <v>1288</v>
      </c>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1:26" s="54" customFormat="1" ht="12.75" customHeight="1">
      <c r="A64" s="117" t="s">
        <v>167</v>
      </c>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spans="1:26" s="53" customFormat="1" ht="12.75" customHeight="1">
      <c r="A65" s="118" t="s">
        <v>1289</v>
      </c>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s="54" customFormat="1" ht="12.75" customHeight="1">
      <c r="A66" s="112" t="s">
        <v>1290</v>
      </c>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1:26" s="54" customFormat="1" ht="12.75" customHeight="1">
      <c r="A67" s="116" t="s">
        <v>171</v>
      </c>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s="54" customFormat="1" ht="12.75" customHeight="1">
      <c r="A68" s="117" t="s">
        <v>170</v>
      </c>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spans="1:26" s="54" customFormat="1" ht="12.75" customHeight="1">
      <c r="A69" s="112" t="s">
        <v>169</v>
      </c>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spans="1:26" s="53" customFormat="1" ht="12.75" customHeight="1">
      <c r="A70" s="112" t="s">
        <v>168</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53" customFormat="1" ht="12.75" customHeight="1">
      <c r="A71" s="112" t="s">
        <v>1291</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53" customFormat="1" ht="12.75" customHeight="1">
      <c r="A72" s="112" t="s">
        <v>1292</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53" customFormat="1" ht="12.75" customHeight="1">
      <c r="A73" s="117" t="s">
        <v>167</v>
      </c>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spans="1:26" s="54" customFormat="1" ht="12.75" customHeight="1">
      <c r="A74" s="112" t="s">
        <v>166</v>
      </c>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spans="1:26" s="53" customFormat="1" ht="12.75" customHeight="1">
      <c r="A75" s="112" t="s">
        <v>1293</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53" customFormat="1" ht="12.75" customHeight="1">
      <c r="A76" s="112" t="s">
        <v>1294</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53" customFormat="1" ht="12.75" customHeight="1">
      <c r="A77" s="116" t="s">
        <v>1295</v>
      </c>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s="53" customFormat="1" ht="12.75" customHeight="1">
      <c r="A78" s="112" t="s">
        <v>165</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53" customFormat="1" ht="12.75" customHeight="1">
      <c r="A79" s="112" t="s">
        <v>164</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53" customFormat="1" ht="12.75" customHeight="1">
      <c r="A80" s="112" t="s">
        <v>1296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12" t="s">
        <v>1297</v>
      </c>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1:26" ht="12.75" customHeight="1">
      <c r="A82" s="116" t="s">
        <v>1298</v>
      </c>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2.75" customHeight="1">
      <c r="A83" s="112" t="s">
        <v>1299</v>
      </c>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E3" sqref="E3"/>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'Calculations Etc'!E52*'Calibration Adjustments'!B22</f>
        <v>1.232672246515414E-3</v>
      </c>
      <c r="C5" s="15">
        <f>$E5*'Calibration Adjustments'!C22</f>
        <v>4.2170366328158899E-4</v>
      </c>
      <c r="D5" s="15">
        <f>$E5*'Calibration Adjustments'!D22</f>
        <v>4.2170366328158899E-4</v>
      </c>
      <c r="E5" s="15">
        <f>'Calculations Etc'!E53*'Calibration Adjustments'!E22</f>
        <v>4.2170366328158899E-4</v>
      </c>
      <c r="F5">
        <v>0</v>
      </c>
      <c r="G5">
        <v>0</v>
      </c>
      <c r="H5" s="15">
        <f>$E5*'Calculations Etc'!$B$39*'Calibration Adjustments'!H22</f>
        <v>1.2651109898447668E-3</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33"/>
      <c r="D9" s="133"/>
      <c r="E9" s="133"/>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tabSelected="1"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34" t="s">
        <v>2502</v>
      </c>
    </row>
    <row r="3" spans="2:9">
      <c r="B3" s="129" t="s">
        <v>2471</v>
      </c>
      <c r="I3" s="135"/>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36">
        <f>H4/G4</f>
        <v>9.1563612345912568E-4</v>
      </c>
    </row>
    <row r="5" spans="2:9">
      <c r="B5" s="129" t="s">
        <v>2470</v>
      </c>
      <c r="C5" s="130"/>
      <c r="D5" s="130"/>
      <c r="I5" s="135"/>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36">
        <f>H6/G6</f>
        <v>1.0581562199094108E-3</v>
      </c>
    </row>
    <row r="7" spans="2:9">
      <c r="B7" s="129" t="s">
        <v>2461</v>
      </c>
      <c r="C7" s="130"/>
      <c r="D7" s="130"/>
      <c r="I7" s="135"/>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36">
        <f>H8/G8</f>
        <v>2.8226770072497282E-3</v>
      </c>
    </row>
    <row r="9" spans="2:9">
      <c r="B9" s="129" t="s">
        <v>2458</v>
      </c>
      <c r="C9" s="130"/>
      <c r="D9" s="130"/>
    </row>
    <row r="10" spans="2:9">
      <c r="B10" t="s">
        <v>436</v>
      </c>
      <c r="C10" s="132">
        <f>'EPA_Table 3-13'!B41</f>
        <v>0</v>
      </c>
      <c r="D10" s="132">
        <f>'EPA_Table 3-13'!C41</f>
        <v>0</v>
      </c>
      <c r="F10">
        <f>'PEI-TFPEI-HDVs'!J2</f>
        <v>6.7030064624894622E-2</v>
      </c>
    </row>
    <row r="11" spans="2:9">
      <c r="B11" s="1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3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07" t="s">
        <v>1369</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2023-10-16T19:45:28Z</dcterms:modified>
</cp:coreProperties>
</file>