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elec\BCRbQ\"/>
    </mc:Choice>
  </mc:AlternateContent>
  <xr:revisionPtr revIDLastSave="0" documentId="13_ncr:1_{832EE388-40DA-45C6-A215-8F3763F78ABF}" xr6:coauthVersionLast="47" xr6:coauthVersionMax="47" xr10:uidLastSave="{00000000-0000-0000-0000-000000000000}"/>
  <bookViews>
    <workbookView xWindow="-120" yWindow="-120" windowWidth="57840" windowHeight="23640" activeTab="8" xr2:uid="{00000000-000D-0000-FFFF-FFFF00000000}"/>
  </bookViews>
  <sheets>
    <sheet name="About" sheetId="14" r:id="rId1"/>
    <sheet name="Cross-Page Data" sheetId="26" r:id="rId2"/>
    <sheet name="2020 Retirements Past" sheetId="20" r:id="rId3"/>
    <sheet name="2021 Retirements Past" sheetId="28" r:id="rId4"/>
    <sheet name="Technology Types" sheetId="4" r:id="rId5"/>
    <sheet name="AEO Table 9 2022" sheetId="29" r:id="rId6"/>
    <sheet name="Calcs" sheetId="22" r:id="rId7"/>
    <sheet name="MPPC" sheetId="21" r:id="rId8"/>
    <sheet name="BCRbQ" sheetId="2" r:id="rId9"/>
  </sheets>
  <definedNames>
    <definedName name="_xlnm.Print_Titles" localSheetId="2">'2020 Retirements Past'!$1:$2</definedName>
    <definedName name="_xlnm.Print_Titles" localSheetId="3">'2021 Retirements Past'!$1:$2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2" l="1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E2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H6" i="22"/>
  <c r="AH7" i="22"/>
  <c r="AH8" i="22"/>
  <c r="AH9" i="22"/>
  <c r="AH10" i="22"/>
  <c r="AH11" i="22"/>
  <c r="AH13" i="22"/>
  <c r="AH14" i="22"/>
  <c r="AH15" i="22"/>
  <c r="AH16" i="22"/>
  <c r="AH17" i="22"/>
  <c r="E12" i="22"/>
  <c r="E5" i="22"/>
  <c r="E4" i="22"/>
  <c r="E3" i="22"/>
  <c r="D12" i="22"/>
  <c r="D5" i="22"/>
  <c r="D4" i="22"/>
  <c r="D3" i="22"/>
  <c r="D2" i="22"/>
  <c r="C12" i="22"/>
  <c r="C11" i="22"/>
  <c r="C3" i="22"/>
  <c r="C4" i="22"/>
  <c r="C5" i="22"/>
  <c r="C2" i="22"/>
  <c r="B12" i="22"/>
  <c r="B11" i="22"/>
  <c r="B5" i="22"/>
  <c r="B4" i="22"/>
  <c r="B3" i="22"/>
  <c r="B2" i="22"/>
  <c r="Q8" i="28"/>
  <c r="Q7" i="28"/>
  <c r="Q6" i="28"/>
  <c r="Q5" i="28"/>
  <c r="Q4" i="28"/>
  <c r="Q3" i="28"/>
  <c r="AH12" i="22" l="1"/>
  <c r="AH5" i="22"/>
  <c r="AH4" i="22"/>
  <c r="AH3" i="22"/>
  <c r="D61" i="22"/>
  <c r="D6" i="2" s="1"/>
  <c r="E61" i="22"/>
  <c r="E6" i="2" s="1"/>
  <c r="F61" i="22"/>
  <c r="F6" i="2" s="1"/>
  <c r="G61" i="22"/>
  <c r="G6" i="2" s="1"/>
  <c r="H61" i="22"/>
  <c r="H6" i="2" s="1"/>
  <c r="I61" i="22"/>
  <c r="I6" i="2" s="1"/>
  <c r="J61" i="22"/>
  <c r="J6" i="2" s="1"/>
  <c r="K61" i="22"/>
  <c r="K6" i="2" s="1"/>
  <c r="L61" i="22"/>
  <c r="L6" i="2" s="1"/>
  <c r="M61" i="22"/>
  <c r="M6" i="2" s="1"/>
  <c r="N61" i="22"/>
  <c r="N6" i="2" s="1"/>
  <c r="O61" i="22"/>
  <c r="O6" i="2" s="1"/>
  <c r="P61" i="22"/>
  <c r="P6" i="2" s="1"/>
  <c r="Q61" i="22"/>
  <c r="Q6" i="2" s="1"/>
  <c r="R61" i="22"/>
  <c r="R6" i="2" s="1"/>
  <c r="S61" i="22"/>
  <c r="S6" i="2" s="1"/>
  <c r="T61" i="22"/>
  <c r="T6" i="2" s="1"/>
  <c r="U61" i="22"/>
  <c r="U6" i="2" s="1"/>
  <c r="V61" i="22"/>
  <c r="V6" i="2" s="1"/>
  <c r="W61" i="22"/>
  <c r="W6" i="2" s="1"/>
  <c r="X61" i="22"/>
  <c r="X6" i="2" s="1"/>
  <c r="Y61" i="22"/>
  <c r="Y6" i="2" s="1"/>
  <c r="Z61" i="22"/>
  <c r="Z6" i="2" s="1"/>
  <c r="AA61" i="22"/>
  <c r="AA6" i="2" s="1"/>
  <c r="AB61" i="22"/>
  <c r="AB6" i="2" s="1"/>
  <c r="AC61" i="22"/>
  <c r="AC6" i="2" s="1"/>
  <c r="AD61" i="22"/>
  <c r="AD6" i="2" s="1"/>
  <c r="AE61" i="22"/>
  <c r="AE6" i="2" s="1"/>
  <c r="AF61" i="22"/>
  <c r="AF6" i="2" s="1"/>
  <c r="D62" i="22"/>
  <c r="D7" i="2" s="1"/>
  <c r="E62" i="22"/>
  <c r="E7" i="2" s="1"/>
  <c r="F62" i="22"/>
  <c r="F7" i="2" s="1"/>
  <c r="G62" i="22"/>
  <c r="G7" i="2" s="1"/>
  <c r="H62" i="22"/>
  <c r="H7" i="2" s="1"/>
  <c r="I62" i="22"/>
  <c r="I7" i="2" s="1"/>
  <c r="J62" i="22"/>
  <c r="J7" i="2" s="1"/>
  <c r="K62" i="22"/>
  <c r="K7" i="2" s="1"/>
  <c r="L62" i="22"/>
  <c r="L7" i="2" s="1"/>
  <c r="M62" i="22"/>
  <c r="M7" i="2" s="1"/>
  <c r="N62" i="22"/>
  <c r="N7" i="2" s="1"/>
  <c r="O62" i="22"/>
  <c r="O7" i="2" s="1"/>
  <c r="P62" i="22"/>
  <c r="P7" i="2" s="1"/>
  <c r="Q62" i="22"/>
  <c r="Q7" i="2" s="1"/>
  <c r="R62" i="22"/>
  <c r="R7" i="2" s="1"/>
  <c r="S62" i="22"/>
  <c r="S7" i="2" s="1"/>
  <c r="T62" i="22"/>
  <c r="T7" i="2" s="1"/>
  <c r="U62" i="22"/>
  <c r="U7" i="2" s="1"/>
  <c r="V62" i="22"/>
  <c r="V7" i="2" s="1"/>
  <c r="W62" i="22"/>
  <c r="W7" i="2" s="1"/>
  <c r="X62" i="22"/>
  <c r="X7" i="2" s="1"/>
  <c r="Y62" i="22"/>
  <c r="Y7" i="2" s="1"/>
  <c r="Z62" i="22"/>
  <c r="Z7" i="2" s="1"/>
  <c r="AA62" i="22"/>
  <c r="AA7" i="2" s="1"/>
  <c r="AB62" i="22"/>
  <c r="AB7" i="2" s="1"/>
  <c r="AC62" i="22"/>
  <c r="AC7" i="2" s="1"/>
  <c r="AD62" i="22"/>
  <c r="AD7" i="2" s="1"/>
  <c r="AE62" i="22"/>
  <c r="AE7" i="2" s="1"/>
  <c r="AF62" i="22"/>
  <c r="AF7" i="2" s="1"/>
  <c r="D63" i="22"/>
  <c r="D8" i="2" s="1"/>
  <c r="E63" i="22"/>
  <c r="E8" i="2" s="1"/>
  <c r="F63" i="22"/>
  <c r="F8" i="2" s="1"/>
  <c r="G63" i="22"/>
  <c r="G8" i="2" s="1"/>
  <c r="H63" i="22"/>
  <c r="H8" i="2" s="1"/>
  <c r="I63" i="22"/>
  <c r="I8" i="2" s="1"/>
  <c r="J63" i="22"/>
  <c r="J8" i="2" s="1"/>
  <c r="K63" i="22"/>
  <c r="K8" i="2" s="1"/>
  <c r="L63" i="22"/>
  <c r="L8" i="2" s="1"/>
  <c r="M63" i="22"/>
  <c r="M8" i="2" s="1"/>
  <c r="N63" i="22"/>
  <c r="N8" i="2" s="1"/>
  <c r="O63" i="22"/>
  <c r="O8" i="2" s="1"/>
  <c r="P63" i="22"/>
  <c r="P8" i="2" s="1"/>
  <c r="Q63" i="22"/>
  <c r="Q8" i="2" s="1"/>
  <c r="R63" i="22"/>
  <c r="R8" i="2" s="1"/>
  <c r="S63" i="22"/>
  <c r="S8" i="2" s="1"/>
  <c r="T63" i="22"/>
  <c r="T8" i="2" s="1"/>
  <c r="U63" i="22"/>
  <c r="U8" i="2" s="1"/>
  <c r="V63" i="22"/>
  <c r="V8" i="2" s="1"/>
  <c r="W63" i="22"/>
  <c r="W8" i="2" s="1"/>
  <c r="X63" i="22"/>
  <c r="X8" i="2" s="1"/>
  <c r="Y63" i="22"/>
  <c r="Y8" i="2" s="1"/>
  <c r="Z63" i="22"/>
  <c r="Z8" i="2" s="1"/>
  <c r="AA63" i="22"/>
  <c r="AA8" i="2" s="1"/>
  <c r="AB63" i="22"/>
  <c r="AB8" i="2" s="1"/>
  <c r="AC63" i="22"/>
  <c r="AC8" i="2" s="1"/>
  <c r="AD63" i="22"/>
  <c r="AD8" i="2" s="1"/>
  <c r="AE63" i="22"/>
  <c r="AE8" i="2" s="1"/>
  <c r="AF63" i="22"/>
  <c r="AF8" i="2" s="1"/>
  <c r="D64" i="22"/>
  <c r="D9" i="2" s="1"/>
  <c r="E64" i="22"/>
  <c r="E9" i="2" s="1"/>
  <c r="F64" i="22"/>
  <c r="F9" i="2" s="1"/>
  <c r="G64" i="22"/>
  <c r="G9" i="2" s="1"/>
  <c r="H64" i="22"/>
  <c r="H9" i="2" s="1"/>
  <c r="I64" i="22"/>
  <c r="I9" i="2" s="1"/>
  <c r="J64" i="22"/>
  <c r="J9" i="2" s="1"/>
  <c r="K64" i="22"/>
  <c r="K9" i="2" s="1"/>
  <c r="L64" i="22"/>
  <c r="L9" i="2" s="1"/>
  <c r="M64" i="22"/>
  <c r="M9" i="2" s="1"/>
  <c r="N64" i="22"/>
  <c r="N9" i="2" s="1"/>
  <c r="O64" i="22"/>
  <c r="O9" i="2" s="1"/>
  <c r="P64" i="22"/>
  <c r="P9" i="2" s="1"/>
  <c r="Q64" i="22"/>
  <c r="Q9" i="2" s="1"/>
  <c r="R64" i="22"/>
  <c r="R9" i="2" s="1"/>
  <c r="S64" i="22"/>
  <c r="S9" i="2" s="1"/>
  <c r="T64" i="22"/>
  <c r="T9" i="2" s="1"/>
  <c r="U64" i="22"/>
  <c r="U9" i="2" s="1"/>
  <c r="V64" i="22"/>
  <c r="V9" i="2" s="1"/>
  <c r="W64" i="22"/>
  <c r="W9" i="2" s="1"/>
  <c r="X64" i="22"/>
  <c r="X9" i="2" s="1"/>
  <c r="Y64" i="22"/>
  <c r="Y9" i="2" s="1"/>
  <c r="Z64" i="22"/>
  <c r="Z9" i="2" s="1"/>
  <c r="AA64" i="22"/>
  <c r="AA9" i="2" s="1"/>
  <c r="AB64" i="22"/>
  <c r="AB9" i="2" s="1"/>
  <c r="AC64" i="22"/>
  <c r="AC9" i="2" s="1"/>
  <c r="AD64" i="22"/>
  <c r="AD9" i="2" s="1"/>
  <c r="AE64" i="22"/>
  <c r="AE9" i="2" s="1"/>
  <c r="AF64" i="22"/>
  <c r="AF9" i="2" s="1"/>
  <c r="D65" i="22"/>
  <c r="D10" i="2" s="1"/>
  <c r="E65" i="22"/>
  <c r="E10" i="2" s="1"/>
  <c r="F65" i="22"/>
  <c r="F10" i="2" s="1"/>
  <c r="G65" i="22"/>
  <c r="G10" i="2" s="1"/>
  <c r="H65" i="22"/>
  <c r="H10" i="2" s="1"/>
  <c r="I65" i="22"/>
  <c r="I10" i="2" s="1"/>
  <c r="J65" i="22"/>
  <c r="J10" i="2" s="1"/>
  <c r="K65" i="22"/>
  <c r="K10" i="2" s="1"/>
  <c r="L65" i="22"/>
  <c r="L10" i="2" s="1"/>
  <c r="M65" i="22"/>
  <c r="M10" i="2" s="1"/>
  <c r="N65" i="22"/>
  <c r="N10" i="2" s="1"/>
  <c r="O65" i="22"/>
  <c r="O10" i="2" s="1"/>
  <c r="P65" i="22"/>
  <c r="P10" i="2" s="1"/>
  <c r="Q65" i="22"/>
  <c r="Q10" i="2" s="1"/>
  <c r="R65" i="22"/>
  <c r="R10" i="2" s="1"/>
  <c r="S65" i="22"/>
  <c r="S10" i="2" s="1"/>
  <c r="T65" i="22"/>
  <c r="T10" i="2" s="1"/>
  <c r="U65" i="22"/>
  <c r="U10" i="2" s="1"/>
  <c r="V65" i="22"/>
  <c r="V10" i="2" s="1"/>
  <c r="W65" i="22"/>
  <c r="W10" i="2" s="1"/>
  <c r="X65" i="22"/>
  <c r="X10" i="2" s="1"/>
  <c r="Y65" i="22"/>
  <c r="Y10" i="2" s="1"/>
  <c r="Z65" i="22"/>
  <c r="Z10" i="2" s="1"/>
  <c r="AA65" i="22"/>
  <c r="AA10" i="2" s="1"/>
  <c r="AB65" i="22"/>
  <c r="AB10" i="2" s="1"/>
  <c r="AC65" i="22"/>
  <c r="AC10" i="2" s="1"/>
  <c r="AD65" i="22"/>
  <c r="AD10" i="2" s="1"/>
  <c r="AE65" i="22"/>
  <c r="AE10" i="2" s="1"/>
  <c r="AF65" i="22"/>
  <c r="AF10" i="2" s="1"/>
  <c r="D68" i="22"/>
  <c r="D13" i="2" s="1"/>
  <c r="E68" i="22"/>
  <c r="E13" i="2" s="1"/>
  <c r="F68" i="22"/>
  <c r="F13" i="2" s="1"/>
  <c r="G68" i="22"/>
  <c r="G13" i="2" s="1"/>
  <c r="H68" i="22"/>
  <c r="H13" i="2" s="1"/>
  <c r="I68" i="22"/>
  <c r="I13" i="2" s="1"/>
  <c r="J68" i="22"/>
  <c r="J13" i="2" s="1"/>
  <c r="K68" i="22"/>
  <c r="K13" i="2" s="1"/>
  <c r="L68" i="22"/>
  <c r="L13" i="2" s="1"/>
  <c r="M68" i="22"/>
  <c r="M13" i="2" s="1"/>
  <c r="N68" i="22"/>
  <c r="N13" i="2" s="1"/>
  <c r="O68" i="22"/>
  <c r="O13" i="2" s="1"/>
  <c r="P68" i="22"/>
  <c r="P13" i="2" s="1"/>
  <c r="Q68" i="22"/>
  <c r="Q13" i="2" s="1"/>
  <c r="R68" i="22"/>
  <c r="R13" i="2" s="1"/>
  <c r="S68" i="22"/>
  <c r="S13" i="2" s="1"/>
  <c r="T68" i="22"/>
  <c r="T13" i="2" s="1"/>
  <c r="U68" i="22"/>
  <c r="U13" i="2" s="1"/>
  <c r="V68" i="22"/>
  <c r="V13" i="2" s="1"/>
  <c r="W68" i="22"/>
  <c r="W13" i="2" s="1"/>
  <c r="X68" i="22"/>
  <c r="X13" i="2" s="1"/>
  <c r="Y68" i="22"/>
  <c r="Y13" i="2" s="1"/>
  <c r="Z68" i="22"/>
  <c r="Z13" i="2" s="1"/>
  <c r="AA68" i="22"/>
  <c r="AA13" i="2" s="1"/>
  <c r="AB68" i="22"/>
  <c r="AB13" i="2" s="1"/>
  <c r="AC68" i="22"/>
  <c r="AC13" i="2" s="1"/>
  <c r="AD68" i="22"/>
  <c r="AD13" i="2" s="1"/>
  <c r="AE68" i="22"/>
  <c r="AE13" i="2" s="1"/>
  <c r="AF68" i="22"/>
  <c r="AF13" i="2" s="1"/>
  <c r="D69" i="22"/>
  <c r="D14" i="2" s="1"/>
  <c r="E69" i="22"/>
  <c r="E14" i="2" s="1"/>
  <c r="F69" i="22"/>
  <c r="F14" i="2" s="1"/>
  <c r="G69" i="22"/>
  <c r="G14" i="2" s="1"/>
  <c r="H69" i="22"/>
  <c r="H14" i="2" s="1"/>
  <c r="I69" i="22"/>
  <c r="I14" i="2" s="1"/>
  <c r="J69" i="22"/>
  <c r="J14" i="2" s="1"/>
  <c r="K69" i="22"/>
  <c r="K14" i="2" s="1"/>
  <c r="L69" i="22"/>
  <c r="L14" i="2" s="1"/>
  <c r="M69" i="22"/>
  <c r="M14" i="2" s="1"/>
  <c r="N69" i="22"/>
  <c r="N14" i="2" s="1"/>
  <c r="O69" i="22"/>
  <c r="O14" i="2" s="1"/>
  <c r="P69" i="22"/>
  <c r="P14" i="2" s="1"/>
  <c r="Q69" i="22"/>
  <c r="Q14" i="2" s="1"/>
  <c r="R69" i="22"/>
  <c r="R14" i="2" s="1"/>
  <c r="S69" i="22"/>
  <c r="S14" i="2" s="1"/>
  <c r="T69" i="22"/>
  <c r="T14" i="2" s="1"/>
  <c r="U69" i="22"/>
  <c r="U14" i="2" s="1"/>
  <c r="V69" i="22"/>
  <c r="V14" i="2" s="1"/>
  <c r="W69" i="22"/>
  <c r="W14" i="2" s="1"/>
  <c r="X69" i="22"/>
  <c r="X14" i="2" s="1"/>
  <c r="Y69" i="22"/>
  <c r="Y14" i="2" s="1"/>
  <c r="Z69" i="22"/>
  <c r="Z14" i="2" s="1"/>
  <c r="AA69" i="22"/>
  <c r="AA14" i="2" s="1"/>
  <c r="AB69" i="22"/>
  <c r="AB14" i="2" s="1"/>
  <c r="AC69" i="22"/>
  <c r="AC14" i="2" s="1"/>
  <c r="AD69" i="22"/>
  <c r="AD14" i="2" s="1"/>
  <c r="AE69" i="22"/>
  <c r="AE14" i="2" s="1"/>
  <c r="AF69" i="22"/>
  <c r="AF14" i="2" s="1"/>
  <c r="D70" i="22"/>
  <c r="D15" i="2" s="1"/>
  <c r="E70" i="22"/>
  <c r="E15" i="2" s="1"/>
  <c r="F70" i="22"/>
  <c r="F15" i="2" s="1"/>
  <c r="G70" i="22"/>
  <c r="G15" i="2" s="1"/>
  <c r="H70" i="22"/>
  <c r="H15" i="2" s="1"/>
  <c r="I70" i="22"/>
  <c r="I15" i="2" s="1"/>
  <c r="J70" i="22"/>
  <c r="J15" i="2" s="1"/>
  <c r="K70" i="22"/>
  <c r="K15" i="2" s="1"/>
  <c r="L70" i="22"/>
  <c r="L15" i="2" s="1"/>
  <c r="M70" i="22"/>
  <c r="M15" i="2" s="1"/>
  <c r="N70" i="22"/>
  <c r="N15" i="2" s="1"/>
  <c r="O70" i="22"/>
  <c r="O15" i="2" s="1"/>
  <c r="P70" i="22"/>
  <c r="P15" i="2" s="1"/>
  <c r="Q70" i="22"/>
  <c r="Q15" i="2" s="1"/>
  <c r="R70" i="22"/>
  <c r="R15" i="2" s="1"/>
  <c r="S70" i="22"/>
  <c r="S15" i="2" s="1"/>
  <c r="T70" i="22"/>
  <c r="T15" i="2" s="1"/>
  <c r="U70" i="22"/>
  <c r="U15" i="2" s="1"/>
  <c r="V70" i="22"/>
  <c r="V15" i="2" s="1"/>
  <c r="W70" i="22"/>
  <c r="W15" i="2" s="1"/>
  <c r="X70" i="22"/>
  <c r="X15" i="2" s="1"/>
  <c r="Y70" i="22"/>
  <c r="Y15" i="2" s="1"/>
  <c r="Z70" i="22"/>
  <c r="Z15" i="2" s="1"/>
  <c r="AA70" i="22"/>
  <c r="AA15" i="2" s="1"/>
  <c r="AB70" i="22"/>
  <c r="AB15" i="2" s="1"/>
  <c r="AC70" i="22"/>
  <c r="AC15" i="2" s="1"/>
  <c r="AD70" i="22"/>
  <c r="AD15" i="2" s="1"/>
  <c r="AE70" i="22"/>
  <c r="AE15" i="2" s="1"/>
  <c r="AF70" i="22"/>
  <c r="AF15" i="2" s="1"/>
  <c r="D71" i="22"/>
  <c r="D16" i="2" s="1"/>
  <c r="E71" i="22"/>
  <c r="E16" i="2" s="1"/>
  <c r="F71" i="22"/>
  <c r="F16" i="2" s="1"/>
  <c r="G71" i="22"/>
  <c r="G16" i="2" s="1"/>
  <c r="H71" i="22"/>
  <c r="H16" i="2" s="1"/>
  <c r="I71" i="22"/>
  <c r="I16" i="2" s="1"/>
  <c r="J71" i="22"/>
  <c r="J16" i="2" s="1"/>
  <c r="K71" i="22"/>
  <c r="K16" i="2" s="1"/>
  <c r="L71" i="22"/>
  <c r="L16" i="2" s="1"/>
  <c r="M71" i="22"/>
  <c r="M16" i="2" s="1"/>
  <c r="N71" i="22"/>
  <c r="N16" i="2" s="1"/>
  <c r="O71" i="22"/>
  <c r="O16" i="2" s="1"/>
  <c r="P71" i="22"/>
  <c r="P16" i="2" s="1"/>
  <c r="Q71" i="22"/>
  <c r="Q16" i="2" s="1"/>
  <c r="R71" i="22"/>
  <c r="R16" i="2" s="1"/>
  <c r="S71" i="22"/>
  <c r="S16" i="2" s="1"/>
  <c r="T71" i="22"/>
  <c r="T16" i="2" s="1"/>
  <c r="U71" i="22"/>
  <c r="U16" i="2" s="1"/>
  <c r="V71" i="22"/>
  <c r="V16" i="2" s="1"/>
  <c r="W71" i="22"/>
  <c r="W16" i="2" s="1"/>
  <c r="X71" i="22"/>
  <c r="X16" i="2" s="1"/>
  <c r="Y71" i="22"/>
  <c r="Y16" i="2" s="1"/>
  <c r="Z71" i="22"/>
  <c r="Z16" i="2" s="1"/>
  <c r="AA71" i="22"/>
  <c r="AA16" i="2" s="1"/>
  <c r="AB71" i="22"/>
  <c r="AB16" i="2" s="1"/>
  <c r="AC71" i="22"/>
  <c r="AC16" i="2" s="1"/>
  <c r="AD71" i="22"/>
  <c r="AD16" i="2" s="1"/>
  <c r="AE71" i="22"/>
  <c r="AE16" i="2" s="1"/>
  <c r="AF71" i="22"/>
  <c r="AF16" i="2" s="1"/>
  <c r="D72" i="22"/>
  <c r="D17" i="2" s="1"/>
  <c r="E72" i="22"/>
  <c r="E17" i="2" s="1"/>
  <c r="F72" i="22"/>
  <c r="F17" i="2" s="1"/>
  <c r="G72" i="22"/>
  <c r="G17" i="2" s="1"/>
  <c r="H72" i="22"/>
  <c r="H17" i="2" s="1"/>
  <c r="I72" i="22"/>
  <c r="I17" i="2" s="1"/>
  <c r="J72" i="22"/>
  <c r="J17" i="2" s="1"/>
  <c r="K72" i="22"/>
  <c r="K17" i="2" s="1"/>
  <c r="L72" i="22"/>
  <c r="L17" i="2" s="1"/>
  <c r="M72" i="22"/>
  <c r="M17" i="2" s="1"/>
  <c r="N72" i="22"/>
  <c r="N17" i="2" s="1"/>
  <c r="O72" i="22"/>
  <c r="O17" i="2" s="1"/>
  <c r="P72" i="22"/>
  <c r="P17" i="2" s="1"/>
  <c r="Q72" i="22"/>
  <c r="Q17" i="2" s="1"/>
  <c r="R72" i="22"/>
  <c r="R17" i="2" s="1"/>
  <c r="S72" i="22"/>
  <c r="S17" i="2" s="1"/>
  <c r="T72" i="22"/>
  <c r="T17" i="2" s="1"/>
  <c r="U72" i="22"/>
  <c r="U17" i="2" s="1"/>
  <c r="V72" i="22"/>
  <c r="V17" i="2" s="1"/>
  <c r="W72" i="22"/>
  <c r="W17" i="2" s="1"/>
  <c r="X72" i="22"/>
  <c r="X17" i="2" s="1"/>
  <c r="Y72" i="22"/>
  <c r="Y17" i="2" s="1"/>
  <c r="Z72" i="22"/>
  <c r="Z17" i="2" s="1"/>
  <c r="AA72" i="22"/>
  <c r="AA17" i="2" s="1"/>
  <c r="AB72" i="22"/>
  <c r="AB17" i="2" s="1"/>
  <c r="AC72" i="22"/>
  <c r="AC17" i="2" s="1"/>
  <c r="AD72" i="22"/>
  <c r="AD17" i="2" s="1"/>
  <c r="AE72" i="22"/>
  <c r="AE17" i="2" s="1"/>
  <c r="AF72" i="22"/>
  <c r="AF17" i="2" s="1"/>
  <c r="C61" i="22"/>
  <c r="C6" i="2" s="1"/>
  <c r="C62" i="22"/>
  <c r="C7" i="2" s="1"/>
  <c r="C63" i="22"/>
  <c r="C8" i="2" s="1"/>
  <c r="C64" i="22"/>
  <c r="C9" i="2" s="1"/>
  <c r="C65" i="22"/>
  <c r="C10" i="2" s="1"/>
  <c r="C68" i="22"/>
  <c r="C13" i="2" s="1"/>
  <c r="C69" i="22"/>
  <c r="C14" i="2" s="1"/>
  <c r="C70" i="22"/>
  <c r="C15" i="2" s="1"/>
  <c r="C71" i="22"/>
  <c r="C16" i="2" s="1"/>
  <c r="C72" i="22"/>
  <c r="C17" i="2" s="1"/>
  <c r="B25" i="22"/>
  <c r="B43" i="22" s="1"/>
  <c r="B61" i="22" s="1"/>
  <c r="C25" i="22"/>
  <c r="C43" i="22" s="1"/>
  <c r="D25" i="22"/>
  <c r="D43" i="22" s="1"/>
  <c r="E25" i="22"/>
  <c r="E43" i="22" s="1"/>
  <c r="F25" i="22"/>
  <c r="F43" i="22" s="1"/>
  <c r="G25" i="22"/>
  <c r="H25" i="22"/>
  <c r="H43" i="22" s="1"/>
  <c r="I25" i="22"/>
  <c r="J25" i="22"/>
  <c r="K25" i="22"/>
  <c r="K43" i="22" s="1"/>
  <c r="L25" i="22"/>
  <c r="L43" i="22" s="1"/>
  <c r="M25" i="22"/>
  <c r="M43" i="22" s="1"/>
  <c r="N25" i="22"/>
  <c r="N43" i="22" s="1"/>
  <c r="O25" i="22"/>
  <c r="O43" i="22" s="1"/>
  <c r="P25" i="22"/>
  <c r="Q25" i="22"/>
  <c r="R25" i="22"/>
  <c r="R43" i="22" s="1"/>
  <c r="S25" i="22"/>
  <c r="S43" i="22" s="1"/>
  <c r="T25" i="22"/>
  <c r="T43" i="22" s="1"/>
  <c r="U25" i="22"/>
  <c r="U43" i="22" s="1"/>
  <c r="V25" i="22"/>
  <c r="V43" i="22" s="1"/>
  <c r="W25" i="22"/>
  <c r="X25" i="22"/>
  <c r="Y25" i="22"/>
  <c r="Z25" i="22"/>
  <c r="Z43" i="22" s="1"/>
  <c r="AA25" i="22"/>
  <c r="AA43" i="22" s="1"/>
  <c r="AB25" i="22"/>
  <c r="AB43" i="22" s="1"/>
  <c r="AC25" i="22"/>
  <c r="AC43" i="22" s="1"/>
  <c r="AD25" i="22"/>
  <c r="AD43" i="22" s="1"/>
  <c r="AE25" i="22"/>
  <c r="AF25" i="22"/>
  <c r="AF43" i="22" s="1"/>
  <c r="B26" i="22"/>
  <c r="B44" i="22" s="1"/>
  <c r="B62" i="22" s="1"/>
  <c r="C26" i="22"/>
  <c r="C44" i="22" s="1"/>
  <c r="D26" i="22"/>
  <c r="D44" i="22" s="1"/>
  <c r="E26" i="22"/>
  <c r="E44" i="22" s="1"/>
  <c r="F26" i="22"/>
  <c r="F44" i="22" s="1"/>
  <c r="G26" i="22"/>
  <c r="H26" i="22"/>
  <c r="I26" i="22"/>
  <c r="I44" i="22" s="1"/>
  <c r="J26" i="22"/>
  <c r="J44" i="22" s="1"/>
  <c r="K26" i="22"/>
  <c r="K44" i="22" s="1"/>
  <c r="L26" i="22"/>
  <c r="L44" i="22" s="1"/>
  <c r="M26" i="22"/>
  <c r="M44" i="22" s="1"/>
  <c r="N26" i="22"/>
  <c r="N44" i="22" s="1"/>
  <c r="O26" i="22"/>
  <c r="P26" i="22"/>
  <c r="Q26" i="22"/>
  <c r="Q44" i="22" s="1"/>
  <c r="R26" i="22"/>
  <c r="R44" i="22" s="1"/>
  <c r="S26" i="22"/>
  <c r="S44" i="22" s="1"/>
  <c r="T26" i="22"/>
  <c r="T44" i="22" s="1"/>
  <c r="U26" i="22"/>
  <c r="U44" i="22" s="1"/>
  <c r="V26" i="22"/>
  <c r="V44" i="22" s="1"/>
  <c r="W26" i="22"/>
  <c r="W44" i="22" s="1"/>
  <c r="X26" i="22"/>
  <c r="Y26" i="22"/>
  <c r="Y44" i="22" s="1"/>
  <c r="Z26" i="22"/>
  <c r="Z44" i="22" s="1"/>
  <c r="AA26" i="22"/>
  <c r="AA44" i="22" s="1"/>
  <c r="AB26" i="22"/>
  <c r="AB44" i="22" s="1"/>
  <c r="AC26" i="22"/>
  <c r="AC44" i="22" s="1"/>
  <c r="AD26" i="22"/>
  <c r="AD44" i="22" s="1"/>
  <c r="AE26" i="22"/>
  <c r="AE44" i="22" s="1"/>
  <c r="AF26" i="22"/>
  <c r="AF44" i="22" s="1"/>
  <c r="B27" i="22"/>
  <c r="B45" i="22" s="1"/>
  <c r="B63" i="22" s="1"/>
  <c r="C27" i="22"/>
  <c r="C45" i="22" s="1"/>
  <c r="D27" i="22"/>
  <c r="D45" i="22" s="1"/>
  <c r="E27" i="22"/>
  <c r="E45" i="22" s="1"/>
  <c r="F27" i="22"/>
  <c r="F45" i="22" s="1"/>
  <c r="G27" i="22"/>
  <c r="G45" i="22" s="1"/>
  <c r="H27" i="22"/>
  <c r="I27" i="22"/>
  <c r="I45" i="22" s="1"/>
  <c r="J27" i="22"/>
  <c r="J45" i="22" s="1"/>
  <c r="K27" i="22"/>
  <c r="K45" i="22" s="1"/>
  <c r="L27" i="22"/>
  <c r="L45" i="22" s="1"/>
  <c r="M27" i="22"/>
  <c r="M45" i="22" s="1"/>
  <c r="N27" i="22"/>
  <c r="N45" i="22" s="1"/>
  <c r="O27" i="22"/>
  <c r="O45" i="22" s="1"/>
  <c r="P27" i="22"/>
  <c r="P45" i="22" s="1"/>
  <c r="Q27" i="22"/>
  <c r="Q45" i="22" s="1"/>
  <c r="R27" i="22"/>
  <c r="R45" i="22" s="1"/>
  <c r="S27" i="22"/>
  <c r="S45" i="22" s="1"/>
  <c r="T27" i="22"/>
  <c r="U27" i="22"/>
  <c r="U45" i="22" s="1"/>
  <c r="V27" i="22"/>
  <c r="V45" i="22" s="1"/>
  <c r="W27" i="22"/>
  <c r="W45" i="22" s="1"/>
  <c r="X27" i="22"/>
  <c r="X45" i="22" s="1"/>
  <c r="Y27" i="22"/>
  <c r="Y45" i="22" s="1"/>
  <c r="Z27" i="22"/>
  <c r="Z45" i="22" s="1"/>
  <c r="AA27" i="22"/>
  <c r="AA45" i="22" s="1"/>
  <c r="AB27" i="22"/>
  <c r="AB45" i="22" s="1"/>
  <c r="AC27" i="22"/>
  <c r="AC45" i="22" s="1"/>
  <c r="AD27" i="22"/>
  <c r="AD45" i="22" s="1"/>
  <c r="AE27" i="22"/>
  <c r="AE45" i="22" s="1"/>
  <c r="AF27" i="22"/>
  <c r="B28" i="22"/>
  <c r="C28" i="22"/>
  <c r="C46" i="22" s="1"/>
  <c r="D28" i="22"/>
  <c r="D46" i="22" s="1"/>
  <c r="E28" i="22"/>
  <c r="E46" i="22" s="1"/>
  <c r="F28" i="22"/>
  <c r="F46" i="22" s="1"/>
  <c r="G28" i="22"/>
  <c r="G46" i="22" s="1"/>
  <c r="H28" i="22"/>
  <c r="H46" i="22" s="1"/>
  <c r="I28" i="22"/>
  <c r="J28" i="22"/>
  <c r="J46" i="22" s="1"/>
  <c r="K28" i="22"/>
  <c r="K46" i="22" s="1"/>
  <c r="L28" i="22"/>
  <c r="L46" i="22" s="1"/>
  <c r="M28" i="22"/>
  <c r="M46" i="22" s="1"/>
  <c r="N28" i="22"/>
  <c r="N46" i="22" s="1"/>
  <c r="O28" i="22"/>
  <c r="O46" i="22" s="1"/>
  <c r="P28" i="22"/>
  <c r="P46" i="22" s="1"/>
  <c r="Q28" i="22"/>
  <c r="Q46" i="22" s="1"/>
  <c r="R28" i="22"/>
  <c r="S28" i="22"/>
  <c r="S46" i="22" s="1"/>
  <c r="T28" i="22"/>
  <c r="T46" i="22" s="1"/>
  <c r="U28" i="22"/>
  <c r="U46" i="22" s="1"/>
  <c r="V28" i="22"/>
  <c r="V46" i="22" s="1"/>
  <c r="W28" i="22"/>
  <c r="W46" i="22" s="1"/>
  <c r="X28" i="22"/>
  <c r="X46" i="22" s="1"/>
  <c r="Y28" i="22"/>
  <c r="Z28" i="22"/>
  <c r="Z46" i="22" s="1"/>
  <c r="AA28" i="22"/>
  <c r="AA46" i="22" s="1"/>
  <c r="AB28" i="22"/>
  <c r="AB46" i="22" s="1"/>
  <c r="AC28" i="22"/>
  <c r="AD28" i="22"/>
  <c r="AD46" i="22" s="1"/>
  <c r="AE28" i="22"/>
  <c r="AE46" i="22" s="1"/>
  <c r="AF28" i="22"/>
  <c r="AF46" i="22" s="1"/>
  <c r="B29" i="22"/>
  <c r="C29" i="22"/>
  <c r="D29" i="22"/>
  <c r="D47" i="22" s="1"/>
  <c r="E29" i="22"/>
  <c r="E47" i="22" s="1"/>
  <c r="F29" i="22"/>
  <c r="F47" i="22" s="1"/>
  <c r="G29" i="22"/>
  <c r="G47" i="22" s="1"/>
  <c r="H29" i="22"/>
  <c r="H47" i="22" s="1"/>
  <c r="I29" i="22"/>
  <c r="I47" i="22" s="1"/>
  <c r="J29" i="22"/>
  <c r="J47" i="22" s="1"/>
  <c r="K29" i="22"/>
  <c r="L29" i="22"/>
  <c r="M29" i="22"/>
  <c r="M47" i="22" s="1"/>
  <c r="N29" i="22"/>
  <c r="O29" i="22"/>
  <c r="O47" i="22" s="1"/>
  <c r="P29" i="22"/>
  <c r="P47" i="22" s="1"/>
  <c r="Q29" i="22"/>
  <c r="Q47" i="22" s="1"/>
  <c r="R29" i="22"/>
  <c r="S29" i="22"/>
  <c r="S47" i="22" s="1"/>
  <c r="T29" i="22"/>
  <c r="T47" i="22" s="1"/>
  <c r="U29" i="22"/>
  <c r="U47" i="22" s="1"/>
  <c r="V29" i="22"/>
  <c r="V47" i="22" s="1"/>
  <c r="W29" i="22"/>
  <c r="W47" i="22" s="1"/>
  <c r="X29" i="22"/>
  <c r="X47" i="22" s="1"/>
  <c r="Y29" i="22"/>
  <c r="Y47" i="22" s="1"/>
  <c r="Z29" i="22"/>
  <c r="AA29" i="22"/>
  <c r="AB29" i="22"/>
  <c r="AB47" i="22" s="1"/>
  <c r="AC29" i="22"/>
  <c r="AC47" i="22" s="1"/>
  <c r="AD29" i="22"/>
  <c r="AD47" i="22" s="1"/>
  <c r="AE29" i="22"/>
  <c r="AE47" i="22" s="1"/>
  <c r="AF29" i="22"/>
  <c r="AF47" i="22" s="1"/>
  <c r="B32" i="22"/>
  <c r="B50" i="22" s="1"/>
  <c r="B68" i="22" s="1"/>
  <c r="C32" i="22"/>
  <c r="C50" i="22" s="1"/>
  <c r="D32" i="22"/>
  <c r="D50" i="22" s="1"/>
  <c r="E32" i="22"/>
  <c r="F32" i="22"/>
  <c r="G32" i="22"/>
  <c r="G50" i="22" s="1"/>
  <c r="H32" i="22"/>
  <c r="H50" i="22" s="1"/>
  <c r="I32" i="22"/>
  <c r="J32" i="22"/>
  <c r="J50" i="22" s="1"/>
  <c r="K32" i="22"/>
  <c r="L32" i="22"/>
  <c r="L50" i="22" s="1"/>
  <c r="M32" i="22"/>
  <c r="M50" i="22" s="1"/>
  <c r="N32" i="22"/>
  <c r="O32" i="22"/>
  <c r="O50" i="22" s="1"/>
  <c r="P32" i="22"/>
  <c r="P50" i="22" s="1"/>
  <c r="Q32" i="22"/>
  <c r="R32" i="22"/>
  <c r="R50" i="22" s="1"/>
  <c r="S32" i="22"/>
  <c r="S50" i="22" s="1"/>
  <c r="T32" i="22"/>
  <c r="T50" i="22" s="1"/>
  <c r="U32" i="22"/>
  <c r="V32" i="22"/>
  <c r="W32" i="22"/>
  <c r="X32" i="22"/>
  <c r="X50" i="22" s="1"/>
  <c r="Y32" i="22"/>
  <c r="Y50" i="22" s="1"/>
  <c r="Z32" i="22"/>
  <c r="Z50" i="22" s="1"/>
  <c r="AA32" i="22"/>
  <c r="AA50" i="22" s="1"/>
  <c r="AB32" i="22"/>
  <c r="AB50" i="22" s="1"/>
  <c r="AC32" i="22"/>
  <c r="AD32" i="22"/>
  <c r="AE32" i="22"/>
  <c r="AE50" i="22" s="1"/>
  <c r="AF32" i="22"/>
  <c r="AF50" i="22" s="1"/>
  <c r="B33" i="22"/>
  <c r="C33" i="22"/>
  <c r="C51" i="22" s="1"/>
  <c r="D33" i="22"/>
  <c r="D51" i="22" s="1"/>
  <c r="E33" i="22"/>
  <c r="E51" i="22" s="1"/>
  <c r="F33" i="22"/>
  <c r="F51" i="22" s="1"/>
  <c r="G33" i="22"/>
  <c r="H33" i="22"/>
  <c r="H51" i="22" s="1"/>
  <c r="I33" i="22"/>
  <c r="I51" i="22" s="1"/>
  <c r="J33" i="22"/>
  <c r="J51" i="22" s="1"/>
  <c r="K33" i="22"/>
  <c r="K51" i="22" s="1"/>
  <c r="L33" i="22"/>
  <c r="L51" i="22" s="1"/>
  <c r="M33" i="22"/>
  <c r="M51" i="22" s="1"/>
  <c r="N33" i="22"/>
  <c r="O33" i="22"/>
  <c r="P33" i="22"/>
  <c r="P51" i="22" s="1"/>
  <c r="Q33" i="22"/>
  <c r="Q51" i="22" s="1"/>
  <c r="R33" i="22"/>
  <c r="R51" i="22" s="1"/>
  <c r="S33" i="22"/>
  <c r="S51" i="22" s="1"/>
  <c r="T33" i="22"/>
  <c r="T51" i="22" s="1"/>
  <c r="U33" i="22"/>
  <c r="U51" i="22" s="1"/>
  <c r="V33" i="22"/>
  <c r="W33" i="22"/>
  <c r="X33" i="22"/>
  <c r="X51" i="22" s="1"/>
  <c r="Y33" i="22"/>
  <c r="Y51" i="22" s="1"/>
  <c r="Z33" i="22"/>
  <c r="Z51" i="22" s="1"/>
  <c r="AA33" i="22"/>
  <c r="AA51" i="22" s="1"/>
  <c r="AB33" i="22"/>
  <c r="AB51" i="22" s="1"/>
  <c r="AC33" i="22"/>
  <c r="AC51" i="22" s="1"/>
  <c r="AD33" i="22"/>
  <c r="AD51" i="22" s="1"/>
  <c r="AE33" i="22"/>
  <c r="AF33" i="22"/>
  <c r="AF51" i="22" s="1"/>
  <c r="B34" i="22"/>
  <c r="B52" i="22" s="1"/>
  <c r="B70" i="22" s="1"/>
  <c r="C34" i="22"/>
  <c r="C52" i="22" s="1"/>
  <c r="D34" i="22"/>
  <c r="D52" i="22" s="1"/>
  <c r="E34" i="22"/>
  <c r="E52" i="22" s="1"/>
  <c r="F34" i="22"/>
  <c r="F52" i="22" s="1"/>
  <c r="G34" i="22"/>
  <c r="G52" i="22" s="1"/>
  <c r="H34" i="22"/>
  <c r="I34" i="22"/>
  <c r="I52" i="22" s="1"/>
  <c r="J34" i="22"/>
  <c r="J52" i="22" s="1"/>
  <c r="K34" i="22"/>
  <c r="K52" i="22" s="1"/>
  <c r="L34" i="22"/>
  <c r="L52" i="22" s="1"/>
  <c r="M34" i="22"/>
  <c r="M52" i="22" s="1"/>
  <c r="N34" i="22"/>
  <c r="N52" i="22" s="1"/>
  <c r="O34" i="22"/>
  <c r="O52" i="22" s="1"/>
  <c r="P34" i="22"/>
  <c r="Q34" i="22"/>
  <c r="Q52" i="22" s="1"/>
  <c r="R34" i="22"/>
  <c r="R52" i="22" s="1"/>
  <c r="S34" i="22"/>
  <c r="T34" i="22"/>
  <c r="T52" i="22" s="1"/>
  <c r="U34" i="22"/>
  <c r="U52" i="22" s="1"/>
  <c r="V34" i="22"/>
  <c r="V52" i="22" s="1"/>
  <c r="W34" i="22"/>
  <c r="W52" i="22" s="1"/>
  <c r="X34" i="22"/>
  <c r="Y34" i="22"/>
  <c r="Y52" i="22" s="1"/>
  <c r="Z34" i="22"/>
  <c r="Z52" i="22" s="1"/>
  <c r="AA34" i="22"/>
  <c r="AA52" i="22" s="1"/>
  <c r="AB34" i="22"/>
  <c r="AB52" i="22" s="1"/>
  <c r="AC34" i="22"/>
  <c r="AC52" i="22" s="1"/>
  <c r="AD34" i="22"/>
  <c r="AD52" i="22" s="1"/>
  <c r="AE34" i="22"/>
  <c r="AE52" i="22" s="1"/>
  <c r="AF34" i="22"/>
  <c r="B35" i="22"/>
  <c r="C35" i="22"/>
  <c r="C53" i="22" s="1"/>
  <c r="D35" i="22"/>
  <c r="D53" i="22" s="1"/>
  <c r="E35" i="22"/>
  <c r="E53" i="22" s="1"/>
  <c r="F35" i="22"/>
  <c r="F53" i="22" s="1"/>
  <c r="G35" i="22"/>
  <c r="G53" i="22" s="1"/>
  <c r="H35" i="22"/>
  <c r="I35" i="22"/>
  <c r="J35" i="22"/>
  <c r="J53" i="22" s="1"/>
  <c r="K35" i="22"/>
  <c r="K53" i="22" s="1"/>
  <c r="L35" i="22"/>
  <c r="M35" i="22"/>
  <c r="M53" i="22" s="1"/>
  <c r="N35" i="22"/>
  <c r="N53" i="22" s="1"/>
  <c r="O35" i="22"/>
  <c r="O53" i="22" s="1"/>
  <c r="P35" i="22"/>
  <c r="Q35" i="22"/>
  <c r="R35" i="22"/>
  <c r="R53" i="22" s="1"/>
  <c r="S35" i="22"/>
  <c r="S53" i="22" s="1"/>
  <c r="T35" i="22"/>
  <c r="T53" i="22" s="1"/>
  <c r="U35" i="22"/>
  <c r="U53" i="22" s="1"/>
  <c r="V35" i="22"/>
  <c r="V53" i="22" s="1"/>
  <c r="W35" i="22"/>
  <c r="W53" i="22" s="1"/>
  <c r="X35" i="22"/>
  <c r="X53" i="22" s="1"/>
  <c r="Y35" i="22"/>
  <c r="Z35" i="22"/>
  <c r="Z53" i="22" s="1"/>
  <c r="AA35" i="22"/>
  <c r="AA53" i="22" s="1"/>
  <c r="AB35" i="22"/>
  <c r="AB53" i="22" s="1"/>
  <c r="AC35" i="22"/>
  <c r="AC53" i="22" s="1"/>
  <c r="AD35" i="22"/>
  <c r="AD53" i="22" s="1"/>
  <c r="AE35" i="22"/>
  <c r="AE53" i="22" s="1"/>
  <c r="AF35" i="22"/>
  <c r="AF53" i="22" s="1"/>
  <c r="B36" i="22"/>
  <c r="C36" i="22"/>
  <c r="C54" i="22" s="1"/>
  <c r="D36" i="22"/>
  <c r="D54" i="22" s="1"/>
  <c r="E36" i="22"/>
  <c r="F36" i="22"/>
  <c r="F54" i="22" s="1"/>
  <c r="G36" i="22"/>
  <c r="G54" i="22" s="1"/>
  <c r="H36" i="22"/>
  <c r="H54" i="22" s="1"/>
  <c r="I36" i="22"/>
  <c r="I54" i="22" s="1"/>
  <c r="J36" i="22"/>
  <c r="K36" i="22"/>
  <c r="K54" i="22" s="1"/>
  <c r="L36" i="22"/>
  <c r="L54" i="22" s="1"/>
  <c r="M36" i="22"/>
  <c r="M54" i="22" s="1"/>
  <c r="N36" i="22"/>
  <c r="N54" i="22" s="1"/>
  <c r="O36" i="22"/>
  <c r="O54" i="22" s="1"/>
  <c r="P36" i="22"/>
  <c r="P54" i="22" s="1"/>
  <c r="Q36" i="22"/>
  <c r="R36" i="22"/>
  <c r="S36" i="22"/>
  <c r="S54" i="22" s="1"/>
  <c r="T36" i="22"/>
  <c r="T54" i="22" s="1"/>
  <c r="U36" i="22"/>
  <c r="U54" i="22" s="1"/>
  <c r="V36" i="22"/>
  <c r="V54" i="22" s="1"/>
  <c r="W36" i="22"/>
  <c r="W54" i="22" s="1"/>
  <c r="X36" i="22"/>
  <c r="X54" i="22" s="1"/>
  <c r="Y36" i="22"/>
  <c r="Y54" i="22" s="1"/>
  <c r="Z36" i="22"/>
  <c r="AA36" i="22"/>
  <c r="AA54" i="22" s="1"/>
  <c r="AB36" i="22"/>
  <c r="AB54" i="22" s="1"/>
  <c r="AC36" i="22"/>
  <c r="AC54" i="22" s="1"/>
  <c r="AD36" i="22"/>
  <c r="AD54" i="22" s="1"/>
  <c r="AE36" i="22"/>
  <c r="AE54" i="22" s="1"/>
  <c r="AF36" i="22"/>
  <c r="AF54" i="22" s="1"/>
  <c r="G43" i="22"/>
  <c r="I43" i="22"/>
  <c r="J43" i="22"/>
  <c r="P43" i="22"/>
  <c r="Q43" i="22"/>
  <c r="W43" i="22"/>
  <c r="X43" i="22"/>
  <c r="Y43" i="22"/>
  <c r="AE43" i="22"/>
  <c r="G44" i="22"/>
  <c r="H44" i="22"/>
  <c r="O44" i="22"/>
  <c r="P44" i="22"/>
  <c r="X44" i="22"/>
  <c r="H45" i="22"/>
  <c r="T45" i="22"/>
  <c r="AF45" i="22"/>
  <c r="I46" i="22"/>
  <c r="R46" i="22"/>
  <c r="Y46" i="22"/>
  <c r="AC46" i="22"/>
  <c r="C47" i="22"/>
  <c r="K47" i="22"/>
  <c r="L47" i="22"/>
  <c r="N47" i="22"/>
  <c r="R47" i="22"/>
  <c r="Z47" i="22"/>
  <c r="AA47" i="22"/>
  <c r="E50" i="22"/>
  <c r="F50" i="22"/>
  <c r="I50" i="22"/>
  <c r="K50" i="22"/>
  <c r="N50" i="22"/>
  <c r="Q50" i="22"/>
  <c r="U50" i="22"/>
  <c r="V50" i="22"/>
  <c r="W50" i="22"/>
  <c r="AC50" i="22"/>
  <c r="AD50" i="22"/>
  <c r="G51" i="22"/>
  <c r="N51" i="22"/>
  <c r="O51" i="22"/>
  <c r="V51" i="22"/>
  <c r="W51" i="22"/>
  <c r="AE51" i="22"/>
  <c r="H52" i="22"/>
  <c r="P52" i="22"/>
  <c r="S52" i="22"/>
  <c r="X52" i="22"/>
  <c r="AF52" i="22"/>
  <c r="H53" i="22"/>
  <c r="I53" i="22"/>
  <c r="L53" i="22"/>
  <c r="P53" i="22"/>
  <c r="Q53" i="22"/>
  <c r="Y53" i="22"/>
  <c r="E54" i="22"/>
  <c r="J54" i="22"/>
  <c r="Q54" i="22"/>
  <c r="R54" i="22"/>
  <c r="Z54" i="22"/>
  <c r="B46" i="22"/>
  <c r="B64" i="22" s="1"/>
  <c r="B9" i="2" s="1"/>
  <c r="B47" i="22"/>
  <c r="B65" i="22" s="1"/>
  <c r="B51" i="22"/>
  <c r="B69" i="22" s="1"/>
  <c r="B53" i="22"/>
  <c r="B71" i="22" s="1"/>
  <c r="B54" i="22"/>
  <c r="B72" i="22" s="1"/>
  <c r="AH64" i="22" l="1"/>
  <c r="AI64" i="22" s="1"/>
  <c r="B10" i="2"/>
  <c r="AH65" i="22"/>
  <c r="AI65" i="22" s="1"/>
  <c r="B13" i="2"/>
  <c r="AH68" i="22"/>
  <c r="AI68" i="22" s="1"/>
  <c r="B14" i="2"/>
  <c r="AH69" i="22"/>
  <c r="AI69" i="22" s="1"/>
  <c r="AH72" i="22"/>
  <c r="AI72" i="22" s="1"/>
  <c r="B17" i="2"/>
  <c r="AH63" i="22"/>
  <c r="AI63" i="22" s="1"/>
  <c r="B8" i="2"/>
  <c r="AH71" i="22"/>
  <c r="AI71" i="22" s="1"/>
  <c r="B16" i="2"/>
  <c r="AH62" i="22"/>
  <c r="AI62" i="22" s="1"/>
  <c r="B7" i="2"/>
  <c r="AH70" i="22"/>
  <c r="AI70" i="22" s="1"/>
  <c r="B15" i="2"/>
  <c r="B6" i="2"/>
  <c r="AH61" i="22"/>
  <c r="AI61" i="22" s="1"/>
  <c r="AD60" i="22"/>
  <c r="AD5" i="2" s="1"/>
  <c r="Y60" i="22"/>
  <c r="Y5" i="2" s="1"/>
  <c r="X60" i="22"/>
  <c r="X5" i="2" s="1"/>
  <c r="W60" i="22"/>
  <c r="W5" i="2" s="1"/>
  <c r="V60" i="22"/>
  <c r="V5" i="2" s="1"/>
  <c r="T60" i="22"/>
  <c r="T5" i="2" s="1"/>
  <c r="R60" i="22"/>
  <c r="R5" i="2" s="1"/>
  <c r="Q60" i="22"/>
  <c r="Q5" i="2" s="1"/>
  <c r="N60" i="22"/>
  <c r="N5" i="2" s="1"/>
  <c r="AF59" i="22"/>
  <c r="AF4" i="2" s="1"/>
  <c r="AE59" i="22"/>
  <c r="AE4" i="2" s="1"/>
  <c r="AB59" i="22"/>
  <c r="AB4" i="2" s="1"/>
  <c r="AA59" i="22"/>
  <c r="AA4" i="2" s="1"/>
  <c r="X59" i="22"/>
  <c r="X4" i="2" s="1"/>
  <c r="W59" i="22"/>
  <c r="W4" i="2" s="1"/>
  <c r="V59" i="22"/>
  <c r="V4" i="2" s="1"/>
  <c r="U59" i="22"/>
  <c r="U4" i="2" s="1"/>
  <c r="F59" i="22"/>
  <c r="F4" i="2" s="1"/>
  <c r="E59" i="22"/>
  <c r="E4" i="2" s="1"/>
  <c r="AB58" i="22"/>
  <c r="AB3" i="2" s="1"/>
  <c r="Y58" i="22"/>
  <c r="Y3" i="2" s="1"/>
  <c r="W58" i="22"/>
  <c r="W3" i="2" s="1"/>
  <c r="Q4" i="20"/>
  <c r="Q3" i="20"/>
  <c r="D21" i="22" l="1"/>
  <c r="D39" i="22" s="1"/>
  <c r="B21" i="22"/>
  <c r="B39" i="22" s="1"/>
  <c r="B57" i="22" s="1"/>
  <c r="C21" i="22"/>
  <c r="C39" i="22" s="1"/>
  <c r="C22" i="22"/>
  <c r="C40" i="22" s="1"/>
  <c r="K22" i="22"/>
  <c r="K40" i="22" s="1"/>
  <c r="S22" i="22"/>
  <c r="S40" i="22" s="1"/>
  <c r="AA22" i="22"/>
  <c r="AA40" i="22" s="1"/>
  <c r="D22" i="22"/>
  <c r="D40" i="22" s="1"/>
  <c r="L22" i="22"/>
  <c r="L40" i="22" s="1"/>
  <c r="T22" i="22"/>
  <c r="T40" i="22" s="1"/>
  <c r="T58" i="22" s="1"/>
  <c r="T3" i="2" s="1"/>
  <c r="AB22" i="22"/>
  <c r="AB40" i="22" s="1"/>
  <c r="E22" i="22"/>
  <c r="E40" i="22" s="1"/>
  <c r="M22" i="22"/>
  <c r="M40" i="22" s="1"/>
  <c r="U22" i="22"/>
  <c r="U40" i="22" s="1"/>
  <c r="AC22" i="22"/>
  <c r="AC40" i="22" s="1"/>
  <c r="F22" i="22"/>
  <c r="F40" i="22" s="1"/>
  <c r="N22" i="22"/>
  <c r="N40" i="22" s="1"/>
  <c r="V22" i="22"/>
  <c r="V40" i="22" s="1"/>
  <c r="V58" i="22" s="1"/>
  <c r="V3" i="2" s="1"/>
  <c r="AD22" i="22"/>
  <c r="AD40" i="22" s="1"/>
  <c r="G22" i="22"/>
  <c r="G40" i="22" s="1"/>
  <c r="O22" i="22"/>
  <c r="O40" i="22" s="1"/>
  <c r="W22" i="22"/>
  <c r="W40" i="22" s="1"/>
  <c r="AE22" i="22"/>
  <c r="AE40" i="22" s="1"/>
  <c r="I22" i="22"/>
  <c r="I40" i="22" s="1"/>
  <c r="Q22" i="22"/>
  <c r="Q40" i="22" s="1"/>
  <c r="Y22" i="22"/>
  <c r="Y40" i="22" s="1"/>
  <c r="R22" i="22"/>
  <c r="R40" i="22" s="1"/>
  <c r="X22" i="22"/>
  <c r="X40" i="22" s="1"/>
  <c r="Z22" i="22"/>
  <c r="Z40" i="22" s="1"/>
  <c r="AF22" i="22"/>
  <c r="AF40" i="22" s="1"/>
  <c r="H22" i="22"/>
  <c r="H40" i="22" s="1"/>
  <c r="B22" i="22"/>
  <c r="B40" i="22" s="1"/>
  <c r="B58" i="22" s="1"/>
  <c r="J22" i="22"/>
  <c r="J40" i="22" s="1"/>
  <c r="P22" i="22"/>
  <c r="P40" i="22" s="1"/>
  <c r="Q8" i="20"/>
  <c r="Q7" i="20"/>
  <c r="Q6" i="20"/>
  <c r="Q5" i="20"/>
  <c r="K21" i="22" l="1"/>
  <c r="K39" i="22" s="1"/>
  <c r="K57" i="22" s="1"/>
  <c r="K2" i="2" s="1"/>
  <c r="P21" i="22"/>
  <c r="P39" i="22" s="1"/>
  <c r="AH2" i="22"/>
  <c r="S21" i="22"/>
  <c r="S39" i="22" s="1"/>
  <c r="S57" i="22" s="1"/>
  <c r="S2" i="2" s="1"/>
  <c r="H21" i="22"/>
  <c r="H39" i="22" s="1"/>
  <c r="F21" i="22"/>
  <c r="F39" i="22" s="1"/>
  <c r="J21" i="22"/>
  <c r="J39" i="22" s="1"/>
  <c r="AE21" i="22"/>
  <c r="AE39" i="22" s="1"/>
  <c r="AE57" i="22" s="1"/>
  <c r="AE2" i="2" s="1"/>
  <c r="AC21" i="22"/>
  <c r="AC39" i="22" s="1"/>
  <c r="AC57" i="22" s="1"/>
  <c r="AC2" i="2" s="1"/>
  <c r="Y21" i="22"/>
  <c r="Y39" i="22" s="1"/>
  <c r="AA21" i="22"/>
  <c r="AA39" i="22" s="1"/>
  <c r="W21" i="22"/>
  <c r="W39" i="22" s="1"/>
  <c r="U21" i="22"/>
  <c r="U39" i="22" s="1"/>
  <c r="L21" i="22"/>
  <c r="L39" i="22" s="1"/>
  <c r="R21" i="22"/>
  <c r="R39" i="22" s="1"/>
  <c r="O21" i="22"/>
  <c r="O39" i="22" s="1"/>
  <c r="Q21" i="22"/>
  <c r="Q39" i="22" s="1"/>
  <c r="R57" i="22" s="1"/>
  <c r="R2" i="2" s="1"/>
  <c r="E21" i="22"/>
  <c r="E39" i="22" s="1"/>
  <c r="AF21" i="22"/>
  <c r="AF39" i="22" s="1"/>
  <c r="AF57" i="22" s="1"/>
  <c r="AF2" i="2" s="1"/>
  <c r="AD21" i="22"/>
  <c r="AD39" i="22" s="1"/>
  <c r="AB21" i="22"/>
  <c r="AB39" i="22" s="1"/>
  <c r="N21" i="22"/>
  <c r="N39" i="22" s="1"/>
  <c r="I21" i="22"/>
  <c r="I39" i="22" s="1"/>
  <c r="M21" i="22"/>
  <c r="M39" i="22" s="1"/>
  <c r="G21" i="22"/>
  <c r="G39" i="22" s="1"/>
  <c r="Z21" i="22"/>
  <c r="Z39" i="22" s="1"/>
  <c r="X21" i="22"/>
  <c r="X39" i="22" s="1"/>
  <c r="X57" i="22" s="1"/>
  <c r="X2" i="2" s="1"/>
  <c r="V21" i="22"/>
  <c r="V39" i="22" s="1"/>
  <c r="T21" i="22"/>
  <c r="T39" i="22" s="1"/>
  <c r="U57" i="22" s="1"/>
  <c r="U2" i="2" s="1"/>
  <c r="Z58" i="22"/>
  <c r="Z3" i="2" s="1"/>
  <c r="J57" i="22"/>
  <c r="J2" i="2" s="1"/>
  <c r="AF58" i="22"/>
  <c r="AF3" i="2" s="1"/>
  <c r="S58" i="22"/>
  <c r="S3" i="2" s="1"/>
  <c r="AD58" i="22"/>
  <c r="AD3" i="2" s="1"/>
  <c r="M58" i="22"/>
  <c r="M3" i="2" s="1"/>
  <c r="N58" i="22"/>
  <c r="N3" i="2" s="1"/>
  <c r="H58" i="22"/>
  <c r="H3" i="2" s="1"/>
  <c r="AA58" i="22"/>
  <c r="AA3" i="2" s="1"/>
  <c r="R58" i="22"/>
  <c r="R3" i="2" s="1"/>
  <c r="O58" i="22"/>
  <c r="O3" i="2" s="1"/>
  <c r="D58" i="22"/>
  <c r="D3" i="2" s="1"/>
  <c r="F58" i="22"/>
  <c r="F3" i="2" s="1"/>
  <c r="X58" i="22"/>
  <c r="X3" i="2" s="1"/>
  <c r="U58" i="22"/>
  <c r="U3" i="2" s="1"/>
  <c r="L58" i="22"/>
  <c r="L3" i="2" s="1"/>
  <c r="E58" i="22"/>
  <c r="E3" i="2" s="1"/>
  <c r="Q58" i="22"/>
  <c r="Q3" i="2" s="1"/>
  <c r="AE58" i="22"/>
  <c r="AE3" i="2" s="1"/>
  <c r="J58" i="22"/>
  <c r="J3" i="2" s="1"/>
  <c r="I58" i="22"/>
  <c r="I3" i="2" s="1"/>
  <c r="AC58" i="22"/>
  <c r="AC3" i="2" s="1"/>
  <c r="G58" i="22"/>
  <c r="G3" i="2" s="1"/>
  <c r="K58" i="22"/>
  <c r="K3" i="2" s="1"/>
  <c r="C58" i="22"/>
  <c r="C3" i="2" s="1"/>
  <c r="E57" i="22"/>
  <c r="E2" i="2" s="1"/>
  <c r="AD57" i="22"/>
  <c r="AD2" i="2" s="1"/>
  <c r="I57" i="22"/>
  <c r="I2" i="2" s="1"/>
  <c r="Z57" i="22"/>
  <c r="Z2" i="2" s="1"/>
  <c r="Y57" i="22"/>
  <c r="Y2" i="2" s="1"/>
  <c r="D57" i="22"/>
  <c r="D2" i="2" s="1"/>
  <c r="AB57" i="22"/>
  <c r="AB2" i="2" s="1"/>
  <c r="C57" i="22"/>
  <c r="C2" i="2" s="1"/>
  <c r="E24" i="22"/>
  <c r="E42" i="22" s="1"/>
  <c r="M24" i="22"/>
  <c r="M42" i="22" s="1"/>
  <c r="U24" i="22"/>
  <c r="U42" i="22" s="1"/>
  <c r="U60" i="22" s="1"/>
  <c r="U5" i="2" s="1"/>
  <c r="AC24" i="22"/>
  <c r="AC42" i="22" s="1"/>
  <c r="F24" i="22"/>
  <c r="F42" i="22" s="1"/>
  <c r="N24" i="22"/>
  <c r="N42" i="22" s="1"/>
  <c r="V24" i="22"/>
  <c r="V42" i="22" s="1"/>
  <c r="AD24" i="22"/>
  <c r="AD42" i="22" s="1"/>
  <c r="G24" i="22"/>
  <c r="G42" i="22" s="1"/>
  <c r="O24" i="22"/>
  <c r="O42" i="22" s="1"/>
  <c r="W24" i="22"/>
  <c r="W42" i="22" s="1"/>
  <c r="AE24" i="22"/>
  <c r="AE42" i="22" s="1"/>
  <c r="H24" i="22"/>
  <c r="H42" i="22" s="1"/>
  <c r="P24" i="22"/>
  <c r="P42" i="22" s="1"/>
  <c r="P60" i="22" s="1"/>
  <c r="P5" i="2" s="1"/>
  <c r="X24" i="22"/>
  <c r="X42" i="22" s="1"/>
  <c r="AF24" i="22"/>
  <c r="AF42" i="22" s="1"/>
  <c r="I24" i="22"/>
  <c r="I42" i="22" s="1"/>
  <c r="Q24" i="22"/>
  <c r="Q42" i="22" s="1"/>
  <c r="Y24" i="22"/>
  <c r="Y42" i="22" s="1"/>
  <c r="C24" i="22"/>
  <c r="C42" i="22" s="1"/>
  <c r="C60" i="22" s="1"/>
  <c r="C5" i="2" s="1"/>
  <c r="K24" i="22"/>
  <c r="K42" i="22" s="1"/>
  <c r="S24" i="22"/>
  <c r="S42" i="22" s="1"/>
  <c r="AA24" i="22"/>
  <c r="AA42" i="22" s="1"/>
  <c r="T24" i="22"/>
  <c r="T42" i="22" s="1"/>
  <c r="Z24" i="22"/>
  <c r="Z42" i="22" s="1"/>
  <c r="AB24" i="22"/>
  <c r="AB42" i="22" s="1"/>
  <c r="J24" i="22"/>
  <c r="J42" i="22" s="1"/>
  <c r="B24" i="22"/>
  <c r="B42" i="22" s="1"/>
  <c r="B60" i="22" s="1"/>
  <c r="D24" i="22"/>
  <c r="D42" i="22" s="1"/>
  <c r="L24" i="22"/>
  <c r="L42" i="22" s="1"/>
  <c r="R24" i="22"/>
  <c r="R42" i="22" s="1"/>
  <c r="P58" i="22"/>
  <c r="P3" i="2" s="1"/>
  <c r="B30" i="22"/>
  <c r="B48" i="22" s="1"/>
  <c r="B66" i="22" s="1"/>
  <c r="B3" i="2"/>
  <c r="B2" i="2"/>
  <c r="B31" i="22"/>
  <c r="B49" i="22" s="1"/>
  <c r="B67" i="22" s="1"/>
  <c r="C31" i="22"/>
  <c r="C49" i="22" s="1"/>
  <c r="C67" i="22" s="1"/>
  <c r="C12" i="2" s="1"/>
  <c r="D23" i="22"/>
  <c r="D41" i="22" s="1"/>
  <c r="L23" i="22"/>
  <c r="L41" i="22" s="1"/>
  <c r="L59" i="22" s="1"/>
  <c r="L4" i="2" s="1"/>
  <c r="T23" i="22"/>
  <c r="T41" i="22" s="1"/>
  <c r="AB23" i="22"/>
  <c r="AB41" i="22" s="1"/>
  <c r="E23" i="22"/>
  <c r="E41" i="22" s="1"/>
  <c r="M23" i="22"/>
  <c r="M41" i="22" s="1"/>
  <c r="U23" i="22"/>
  <c r="U41" i="22" s="1"/>
  <c r="AC23" i="22"/>
  <c r="AC41" i="22" s="1"/>
  <c r="F23" i="22"/>
  <c r="F41" i="22" s="1"/>
  <c r="N23" i="22"/>
  <c r="N41" i="22" s="1"/>
  <c r="V23" i="22"/>
  <c r="V41" i="22" s="1"/>
  <c r="AD23" i="22"/>
  <c r="AD41" i="22" s="1"/>
  <c r="G23" i="22"/>
  <c r="G41" i="22" s="1"/>
  <c r="O23" i="22"/>
  <c r="O41" i="22" s="1"/>
  <c r="W23" i="22"/>
  <c r="W41" i="22" s="1"/>
  <c r="AE23" i="22"/>
  <c r="AE41" i="22" s="1"/>
  <c r="H23" i="22"/>
  <c r="H41" i="22" s="1"/>
  <c r="P23" i="22"/>
  <c r="P41" i="22" s="1"/>
  <c r="X23" i="22"/>
  <c r="X41" i="22" s="1"/>
  <c r="AF23" i="22"/>
  <c r="AF41" i="22" s="1"/>
  <c r="B23" i="22"/>
  <c r="B41" i="22" s="1"/>
  <c r="B59" i="22" s="1"/>
  <c r="J23" i="22"/>
  <c r="J41" i="22" s="1"/>
  <c r="R23" i="22"/>
  <c r="R41" i="22" s="1"/>
  <c r="Z23" i="22"/>
  <c r="Z41" i="22" s="1"/>
  <c r="S23" i="22"/>
  <c r="S41" i="22" s="1"/>
  <c r="Y23" i="22"/>
  <c r="Y41" i="22" s="1"/>
  <c r="I23" i="22"/>
  <c r="I41" i="22" s="1"/>
  <c r="AA23" i="22"/>
  <c r="AA41" i="22" s="1"/>
  <c r="C23" i="22"/>
  <c r="C41" i="22" s="1"/>
  <c r="C59" i="22" s="1"/>
  <c r="C4" i="2" s="1"/>
  <c r="K23" i="22"/>
  <c r="K41" i="22" s="1"/>
  <c r="K59" i="22" s="1"/>
  <c r="K4" i="2" s="1"/>
  <c r="Q23" i="22"/>
  <c r="Q41" i="22" s="1"/>
  <c r="Q59" i="22" s="1"/>
  <c r="Q4" i="2" s="1"/>
  <c r="AF60" i="22" l="1"/>
  <c r="AF5" i="2" s="1"/>
  <c r="L60" i="22"/>
  <c r="L5" i="2" s="1"/>
  <c r="S60" i="22"/>
  <c r="S5" i="2" s="1"/>
  <c r="H57" i="22"/>
  <c r="H2" i="2" s="1"/>
  <c r="M57" i="22"/>
  <c r="M2" i="2" s="1"/>
  <c r="V57" i="22"/>
  <c r="V2" i="2" s="1"/>
  <c r="L57" i="22"/>
  <c r="L2" i="2" s="1"/>
  <c r="W57" i="22"/>
  <c r="W2" i="2" s="1"/>
  <c r="T57" i="22"/>
  <c r="T2" i="2" s="1"/>
  <c r="AA57" i="22"/>
  <c r="AA2" i="2" s="1"/>
  <c r="F57" i="22"/>
  <c r="F2" i="2" s="1"/>
  <c r="O57" i="22"/>
  <c r="O2" i="2" s="1"/>
  <c r="G57" i="22"/>
  <c r="G2" i="2" s="1"/>
  <c r="N57" i="22"/>
  <c r="N2" i="2" s="1"/>
  <c r="P57" i="22"/>
  <c r="P2" i="2" s="1"/>
  <c r="Q57" i="22"/>
  <c r="Q2" i="2" s="1"/>
  <c r="AA60" i="22"/>
  <c r="AA5" i="2" s="1"/>
  <c r="H60" i="22"/>
  <c r="H5" i="2" s="1"/>
  <c r="AB60" i="22"/>
  <c r="AB5" i="2" s="1"/>
  <c r="O60" i="22"/>
  <c r="O5" i="2" s="1"/>
  <c r="M60" i="22"/>
  <c r="M5" i="2" s="1"/>
  <c r="P59" i="22"/>
  <c r="P4" i="2" s="1"/>
  <c r="N59" i="22"/>
  <c r="N4" i="2" s="1"/>
  <c r="Y59" i="22"/>
  <c r="Y4" i="2" s="1"/>
  <c r="H59" i="22"/>
  <c r="H4" i="2" s="1"/>
  <c r="K60" i="22"/>
  <c r="K5" i="2" s="1"/>
  <c r="J59" i="22"/>
  <c r="J4" i="2" s="1"/>
  <c r="AC60" i="22"/>
  <c r="AC5" i="2" s="1"/>
  <c r="Z60" i="22"/>
  <c r="Z5" i="2" s="1"/>
  <c r="I60" i="22"/>
  <c r="I5" i="2" s="1"/>
  <c r="G60" i="22"/>
  <c r="G5" i="2" s="1"/>
  <c r="F60" i="22"/>
  <c r="F5" i="2" s="1"/>
  <c r="AD59" i="22"/>
  <c r="AD4" i="2" s="1"/>
  <c r="G59" i="22"/>
  <c r="G4" i="2" s="1"/>
  <c r="AE60" i="22"/>
  <c r="AE5" i="2" s="1"/>
  <c r="AH58" i="22"/>
  <c r="AI58" i="22" s="1"/>
  <c r="S59" i="22"/>
  <c r="S4" i="2" s="1"/>
  <c r="D59" i="22"/>
  <c r="D4" i="2" s="1"/>
  <c r="Z59" i="22"/>
  <c r="Z4" i="2" s="1"/>
  <c r="AC59" i="22"/>
  <c r="AC4" i="2" s="1"/>
  <c r="D60" i="22"/>
  <c r="D5" i="2" s="1"/>
  <c r="B5" i="2"/>
  <c r="B11" i="2"/>
  <c r="R59" i="22"/>
  <c r="R4" i="2" s="1"/>
  <c r="O59" i="22"/>
  <c r="O4" i="2" s="1"/>
  <c r="M59" i="22"/>
  <c r="M4" i="2" s="1"/>
  <c r="J60" i="22"/>
  <c r="J5" i="2" s="1"/>
  <c r="B4" i="2"/>
  <c r="B12" i="2"/>
  <c r="E60" i="22"/>
  <c r="E5" i="2" s="1"/>
  <c r="I59" i="22"/>
  <c r="I4" i="2" s="1"/>
  <c r="T59" i="22"/>
  <c r="T4" i="2" s="1"/>
  <c r="AH57" i="22" l="1"/>
  <c r="AI57" i="22" s="1"/>
  <c r="AH59" i="22"/>
  <c r="AI59" i="22" s="1"/>
  <c r="AH60" i="22"/>
  <c r="AI60" i="22" s="1"/>
  <c r="Z66" i="22" l="1"/>
  <c r="Z11" i="2" s="1"/>
  <c r="Y66" i="22"/>
  <c r="Y11" i="2" s="1"/>
  <c r="AF66" i="22"/>
  <c r="AF11" i="2" s="1"/>
  <c r="V66" i="22"/>
  <c r="V11" i="2" s="1"/>
  <c r="AC66" i="22"/>
  <c r="AC11" i="2" s="1"/>
  <c r="AB66" i="22"/>
  <c r="AB11" i="2" s="1"/>
  <c r="S66" i="22"/>
  <c r="S11" i="2" s="1"/>
  <c r="T31" i="22" l="1"/>
  <c r="T49" i="22" s="1"/>
  <c r="V31" i="22"/>
  <c r="V49" i="22" s="1"/>
  <c r="X31" i="22"/>
  <c r="X49" i="22" s="1"/>
  <c r="Q31" i="22"/>
  <c r="Q49" i="22" s="1"/>
  <c r="P31" i="22"/>
  <c r="P49" i="22" s="1"/>
  <c r="AB31" i="22"/>
  <c r="AB49" i="22" s="1"/>
  <c r="AD31" i="22"/>
  <c r="AD49" i="22" s="1"/>
  <c r="AF31" i="22"/>
  <c r="AF49" i="22" s="1"/>
  <c r="S31" i="22"/>
  <c r="S49" i="22" s="1"/>
  <c r="E31" i="22"/>
  <c r="E49" i="22" s="1"/>
  <c r="G31" i="22"/>
  <c r="G49" i="22" s="1"/>
  <c r="Y31" i="22"/>
  <c r="Y49" i="22" s="1"/>
  <c r="M31" i="22"/>
  <c r="M49" i="22" s="1"/>
  <c r="O31" i="22"/>
  <c r="O49" i="22" s="1"/>
  <c r="J31" i="22"/>
  <c r="J49" i="22" s="1"/>
  <c r="AA31" i="22"/>
  <c r="AA49" i="22" s="1"/>
  <c r="R31" i="22"/>
  <c r="R49" i="22" s="1"/>
  <c r="L31" i="22"/>
  <c r="L49" i="22" s="1"/>
  <c r="N31" i="22"/>
  <c r="N49" i="22" s="1"/>
  <c r="I31" i="22"/>
  <c r="I49" i="22" s="1"/>
  <c r="U31" i="22"/>
  <c r="U49" i="22" s="1"/>
  <c r="W31" i="22"/>
  <c r="W49" i="22" s="1"/>
  <c r="AC31" i="22"/>
  <c r="AC49" i="22" s="1"/>
  <c r="AE31" i="22"/>
  <c r="AE49" i="22" s="1"/>
  <c r="AE67" i="22" s="1"/>
  <c r="AE12" i="2" s="1"/>
  <c r="Z31" i="22"/>
  <c r="Z49" i="22" s="1"/>
  <c r="Z67" i="22" s="1"/>
  <c r="Z12" i="2" s="1"/>
  <c r="D31" i="22"/>
  <c r="D49" i="22" s="1"/>
  <c r="D67" i="22" s="1"/>
  <c r="F31" i="22"/>
  <c r="F49" i="22" s="1"/>
  <c r="H31" i="22"/>
  <c r="H49" i="22" s="1"/>
  <c r="K31" i="22"/>
  <c r="K49" i="22" s="1"/>
  <c r="K67" i="22" s="1"/>
  <c r="K12" i="2" s="1"/>
  <c r="T30" i="22"/>
  <c r="T48" i="22" s="1"/>
  <c r="V30" i="22"/>
  <c r="V48" i="22" s="1"/>
  <c r="Y30" i="22"/>
  <c r="Y48" i="22" s="1"/>
  <c r="H30" i="22"/>
  <c r="H48" i="22" s="1"/>
  <c r="C30" i="22"/>
  <c r="C48" i="22" s="1"/>
  <c r="C66" i="22" s="1"/>
  <c r="AB30" i="22"/>
  <c r="AB48" i="22" s="1"/>
  <c r="AD30" i="22"/>
  <c r="AD48" i="22" s="1"/>
  <c r="J30" i="22"/>
  <c r="J48" i="22" s="1"/>
  <c r="K30" i="22"/>
  <c r="K48" i="22" s="1"/>
  <c r="E30" i="22"/>
  <c r="E48" i="22" s="1"/>
  <c r="G30" i="22"/>
  <c r="G48" i="22" s="1"/>
  <c r="P30" i="22"/>
  <c r="P48" i="22" s="1"/>
  <c r="S30" i="22"/>
  <c r="S48" i="22" s="1"/>
  <c r="M30" i="22"/>
  <c r="M48" i="22" s="1"/>
  <c r="O30" i="22"/>
  <c r="O48" i="22" s="1"/>
  <c r="R30" i="22"/>
  <c r="R48" i="22" s="1"/>
  <c r="L30" i="22"/>
  <c r="L48" i="22" s="1"/>
  <c r="L66" i="22" s="1"/>
  <c r="L11" i="2" s="1"/>
  <c r="N30" i="22"/>
  <c r="N48" i="22" s="1"/>
  <c r="Q30" i="22"/>
  <c r="Q48" i="22" s="1"/>
  <c r="AA30" i="22"/>
  <c r="AA48" i="22" s="1"/>
  <c r="U30" i="22"/>
  <c r="U48" i="22" s="1"/>
  <c r="W30" i="22"/>
  <c r="W48" i="22" s="1"/>
  <c r="W66" i="22" s="1"/>
  <c r="W11" i="2" s="1"/>
  <c r="AF30" i="22"/>
  <c r="AF48" i="22" s="1"/>
  <c r="AC30" i="22"/>
  <c r="AC48" i="22" s="1"/>
  <c r="AE30" i="22"/>
  <c r="AE48" i="22" s="1"/>
  <c r="X30" i="22"/>
  <c r="X48" i="22" s="1"/>
  <c r="D30" i="22"/>
  <c r="D48" i="22" s="1"/>
  <c r="F30" i="22"/>
  <c r="F48" i="22" s="1"/>
  <c r="I30" i="22"/>
  <c r="I48" i="22" s="1"/>
  <c r="I66" i="22" s="1"/>
  <c r="I11" i="2" s="1"/>
  <c r="Z30" i="22"/>
  <c r="Z48" i="22" s="1"/>
  <c r="Y67" i="22" l="1"/>
  <c r="Y12" i="2" s="1"/>
  <c r="J67" i="22"/>
  <c r="J12" i="2" s="1"/>
  <c r="X66" i="22"/>
  <c r="X11" i="2" s="1"/>
  <c r="AE66" i="22"/>
  <c r="AE11" i="2" s="1"/>
  <c r="Q66" i="22"/>
  <c r="Q11" i="2" s="1"/>
  <c r="J66" i="22"/>
  <c r="J11" i="2" s="1"/>
  <c r="T66" i="22"/>
  <c r="T11" i="2" s="1"/>
  <c r="D66" i="22"/>
  <c r="D11" i="2" s="1"/>
  <c r="AA66" i="22"/>
  <c r="AA11" i="2" s="1"/>
  <c r="H66" i="22"/>
  <c r="H11" i="2" s="1"/>
  <c r="F67" i="22"/>
  <c r="F12" i="2" s="1"/>
  <c r="W67" i="22"/>
  <c r="W12" i="2" s="1"/>
  <c r="AD67" i="22"/>
  <c r="AD12" i="2" s="1"/>
  <c r="AC67" i="22"/>
  <c r="AC12" i="2" s="1"/>
  <c r="AF67" i="22"/>
  <c r="AF12" i="2" s="1"/>
  <c r="AB67" i="22"/>
  <c r="AB12" i="2" s="1"/>
  <c r="V67" i="22"/>
  <c r="V12" i="2" s="1"/>
  <c r="S67" i="22"/>
  <c r="S12" i="2" s="1"/>
  <c r="T67" i="22"/>
  <c r="T12" i="2" s="1"/>
  <c r="H67" i="22"/>
  <c r="H12" i="2" s="1"/>
  <c r="U67" i="22"/>
  <c r="U12" i="2" s="1"/>
  <c r="P67" i="22"/>
  <c r="P12" i="2" s="1"/>
  <c r="AA67" i="22"/>
  <c r="AA12" i="2" s="1"/>
  <c r="L67" i="22"/>
  <c r="L12" i="2" s="1"/>
  <c r="E67" i="22"/>
  <c r="E12" i="2" s="1"/>
  <c r="Q67" i="22"/>
  <c r="Q12" i="2" s="1"/>
  <c r="E66" i="22"/>
  <c r="E11" i="2" s="1"/>
  <c r="N67" i="22"/>
  <c r="N12" i="2" s="1"/>
  <c r="G67" i="22"/>
  <c r="G12" i="2" s="1"/>
  <c r="X67" i="22"/>
  <c r="X12" i="2" s="1"/>
  <c r="R67" i="22"/>
  <c r="R12" i="2" s="1"/>
  <c r="P66" i="22"/>
  <c r="P11" i="2" s="1"/>
  <c r="AD66" i="22"/>
  <c r="AD11" i="2" s="1"/>
  <c r="U66" i="22"/>
  <c r="U11" i="2" s="1"/>
  <c r="M66" i="22"/>
  <c r="M11" i="2" s="1"/>
  <c r="R66" i="22"/>
  <c r="R11" i="2" s="1"/>
  <c r="F66" i="22"/>
  <c r="F11" i="2" s="1"/>
  <c r="D12" i="2"/>
  <c r="C11" i="2"/>
  <c r="K66" i="22"/>
  <c r="K11" i="2" s="1"/>
  <c r="M67" i="22"/>
  <c r="M12" i="2" s="1"/>
  <c r="I67" i="22"/>
  <c r="I12" i="2" s="1"/>
  <c r="O66" i="22"/>
  <c r="O11" i="2" s="1"/>
  <c r="G66" i="22"/>
  <c r="G11" i="2" s="1"/>
  <c r="O67" i="22"/>
  <c r="O12" i="2" s="1"/>
  <c r="N66" i="22"/>
  <c r="N11" i="2" s="1"/>
  <c r="AH67" i="22" l="1"/>
  <c r="AI67" i="22" s="1"/>
  <c r="AH66" i="22"/>
  <c r="AI66" i="22" s="1"/>
</calcChain>
</file>

<file path=xl/sharedStrings.xml><?xml version="1.0" encoding="utf-8"?>
<sst xmlns="http://schemas.openxmlformats.org/spreadsheetml/2006/main" count="2813" uniqueCount="782">
  <si>
    <t>coal</t>
  </si>
  <si>
    <t>nuclear</t>
  </si>
  <si>
    <t>hydro</t>
  </si>
  <si>
    <t>wind</t>
  </si>
  <si>
    <t>solar pv</t>
  </si>
  <si>
    <t>solar thermal</t>
  </si>
  <si>
    <t>biomass</t>
  </si>
  <si>
    <t>geothermal</t>
  </si>
  <si>
    <t>http://www.eia.gov/electricity/monthly/</t>
  </si>
  <si>
    <t>Year</t>
  </si>
  <si>
    <t>Month</t>
  </si>
  <si>
    <t>Entity ID</t>
  </si>
  <si>
    <t>Entity Name</t>
  </si>
  <si>
    <t>Plant Producer Type</t>
  </si>
  <si>
    <t>Plant Name</t>
  </si>
  <si>
    <t>Plant State</t>
  </si>
  <si>
    <t>Plant ID</t>
  </si>
  <si>
    <t>Generator ID</t>
  </si>
  <si>
    <t>Technology</t>
  </si>
  <si>
    <t>Energy Source Code</t>
  </si>
  <si>
    <t>Prime Mover Code</t>
  </si>
  <si>
    <t>Florida Power &amp; Light Co</t>
  </si>
  <si>
    <t>Electric Utility</t>
  </si>
  <si>
    <t>FL</t>
  </si>
  <si>
    <t>Petroleum Liquids</t>
  </si>
  <si>
    <t>RFO</t>
  </si>
  <si>
    <t>ST</t>
  </si>
  <si>
    <t>Commercial</t>
  </si>
  <si>
    <t>TX</t>
  </si>
  <si>
    <t>GEN1</t>
  </si>
  <si>
    <t>Other Natural Gas</t>
  </si>
  <si>
    <t>NG</t>
  </si>
  <si>
    <t>IC</t>
  </si>
  <si>
    <t>Industrial</t>
  </si>
  <si>
    <t>Other Gases</t>
  </si>
  <si>
    <t>OG</t>
  </si>
  <si>
    <t>3</t>
  </si>
  <si>
    <t>Nuclear</t>
  </si>
  <si>
    <t>NUC</t>
  </si>
  <si>
    <t>1</t>
  </si>
  <si>
    <t>2</t>
  </si>
  <si>
    <t>DFO</t>
  </si>
  <si>
    <t>KY</t>
  </si>
  <si>
    <t>Conventional Steam Coal</t>
  </si>
  <si>
    <t>BIT</t>
  </si>
  <si>
    <t>MA</t>
  </si>
  <si>
    <t>6</t>
  </si>
  <si>
    <t>8</t>
  </si>
  <si>
    <t>KS</t>
  </si>
  <si>
    <t>Electric CHP</t>
  </si>
  <si>
    <t>CT</t>
  </si>
  <si>
    <t>Natural Gas Fired Combined Cycle</t>
  </si>
  <si>
    <t>CA</t>
  </si>
  <si>
    <t>NC</t>
  </si>
  <si>
    <t>IL</t>
  </si>
  <si>
    <t>IPP</t>
  </si>
  <si>
    <t>UT</t>
  </si>
  <si>
    <t>Geothermal</t>
  </si>
  <si>
    <t>GEO</t>
  </si>
  <si>
    <t>BT</t>
  </si>
  <si>
    <t>UNIT4</t>
  </si>
  <si>
    <t>FC</t>
  </si>
  <si>
    <t>ME</t>
  </si>
  <si>
    <t>Conventional Hydroelectric</t>
  </si>
  <si>
    <t>WAT</t>
  </si>
  <si>
    <t>HY</t>
  </si>
  <si>
    <t>NY</t>
  </si>
  <si>
    <t>4</t>
  </si>
  <si>
    <t>5</t>
  </si>
  <si>
    <t>AZ</t>
  </si>
  <si>
    <t>7</t>
  </si>
  <si>
    <t>MT</t>
  </si>
  <si>
    <t>10</t>
  </si>
  <si>
    <t>9</t>
  </si>
  <si>
    <t>WI</t>
  </si>
  <si>
    <t>Duke Energy Carolinas, LLC</t>
  </si>
  <si>
    <t>IA</t>
  </si>
  <si>
    <t>Landfill Gas</t>
  </si>
  <si>
    <t>LFG</t>
  </si>
  <si>
    <t>OH</t>
  </si>
  <si>
    <t>GT1</t>
  </si>
  <si>
    <t>Natural Gas Fired Combustion Turbine</t>
  </si>
  <si>
    <t>GT</t>
  </si>
  <si>
    <t>Arizona Public Service Co</t>
  </si>
  <si>
    <t>GEN2</t>
  </si>
  <si>
    <t>AK</t>
  </si>
  <si>
    <t>Tennessee Valley Authority</t>
  </si>
  <si>
    <t>AL</t>
  </si>
  <si>
    <t>PA</t>
  </si>
  <si>
    <t>VA</t>
  </si>
  <si>
    <t>Northern Indiana Pub Serv Co</t>
  </si>
  <si>
    <t>IN</t>
  </si>
  <si>
    <t>WA</t>
  </si>
  <si>
    <t>CO</t>
  </si>
  <si>
    <t>Empire District Electric Co</t>
  </si>
  <si>
    <t>Asbury</t>
  </si>
  <si>
    <t>MO</t>
  </si>
  <si>
    <t>SUB</t>
  </si>
  <si>
    <t>DE</t>
  </si>
  <si>
    <t>NJ</t>
  </si>
  <si>
    <t>Power Plant Type</t>
  </si>
  <si>
    <t>B</t>
  </si>
  <si>
    <t>OK</t>
  </si>
  <si>
    <t>WDS</t>
  </si>
  <si>
    <t>SC</t>
  </si>
  <si>
    <t>MD</t>
  </si>
  <si>
    <t>PC</t>
  </si>
  <si>
    <t>MI</t>
  </si>
  <si>
    <t>STG</t>
  </si>
  <si>
    <t>LA</t>
  </si>
  <si>
    <t>AB</t>
  </si>
  <si>
    <t>MN</t>
  </si>
  <si>
    <t>BA</t>
  </si>
  <si>
    <t>MWH</t>
  </si>
  <si>
    <t>GEN5</t>
  </si>
  <si>
    <t>GEN6</t>
  </si>
  <si>
    <t>WO</t>
  </si>
  <si>
    <t>TDF</t>
  </si>
  <si>
    <t>OBS</t>
  </si>
  <si>
    <t>PowerSouth Energy Cooperative</t>
  </si>
  <si>
    <t>CE</t>
  </si>
  <si>
    <t>NM</t>
  </si>
  <si>
    <t>OBG</t>
  </si>
  <si>
    <t>WC</t>
  </si>
  <si>
    <t>GT2</t>
  </si>
  <si>
    <t>GT3</t>
  </si>
  <si>
    <t>GT4</t>
  </si>
  <si>
    <t>GT5</t>
  </si>
  <si>
    <t>GT6</t>
  </si>
  <si>
    <t>GT7</t>
  </si>
  <si>
    <t>GT8</t>
  </si>
  <si>
    <t>GT9</t>
  </si>
  <si>
    <t>3A</t>
  </si>
  <si>
    <t>4A</t>
  </si>
  <si>
    <t>UNIT2</t>
  </si>
  <si>
    <t>JF</t>
  </si>
  <si>
    <t>UNIT5</t>
  </si>
  <si>
    <t>UNIT1</t>
  </si>
  <si>
    <t>UNIT3</t>
  </si>
  <si>
    <t>WT</t>
  </si>
  <si>
    <t>WND</t>
  </si>
  <si>
    <t>Alliant SBD 8501 Aegon LI</t>
  </si>
  <si>
    <t>01</t>
  </si>
  <si>
    <t>02</t>
  </si>
  <si>
    <t>03</t>
  </si>
  <si>
    <t>04</t>
  </si>
  <si>
    <t>GENA</t>
  </si>
  <si>
    <t>PUR</t>
  </si>
  <si>
    <t>MSW</t>
  </si>
  <si>
    <t>WV</t>
  </si>
  <si>
    <t>CS</t>
  </si>
  <si>
    <t>PS</t>
  </si>
  <si>
    <t>06</t>
  </si>
  <si>
    <t>SLW</t>
  </si>
  <si>
    <t>GEN7</t>
  </si>
  <si>
    <t>ST1</t>
  </si>
  <si>
    <t>ST2</t>
  </si>
  <si>
    <t>Cholla</t>
  </si>
  <si>
    <t>PV</t>
  </si>
  <si>
    <t>SUN</t>
  </si>
  <si>
    <t>OT</t>
  </si>
  <si>
    <t>A</t>
  </si>
  <si>
    <t>PG</t>
  </si>
  <si>
    <t>CTG1</t>
  </si>
  <si>
    <t>CTG2</t>
  </si>
  <si>
    <t>WH</t>
  </si>
  <si>
    <t>OTH</t>
  </si>
  <si>
    <t>LIG</t>
  </si>
  <si>
    <t>Town of Berlin - (MD)</t>
  </si>
  <si>
    <t>Berlin</t>
  </si>
  <si>
    <t>Birchwood Power</t>
  </si>
  <si>
    <t>OR</t>
  </si>
  <si>
    <t>Biola University</t>
  </si>
  <si>
    <t>EG1</t>
  </si>
  <si>
    <t>EG2</t>
  </si>
  <si>
    <t>RI</t>
  </si>
  <si>
    <t>BLQ</t>
  </si>
  <si>
    <t>STG1</t>
  </si>
  <si>
    <t>EXIS</t>
  </si>
  <si>
    <t>Riverside</t>
  </si>
  <si>
    <t>Terra-Gen 251 Wind LLC</t>
  </si>
  <si>
    <t>WGNS</t>
  </si>
  <si>
    <t>GTG1</t>
  </si>
  <si>
    <t>Asheville</t>
  </si>
  <si>
    <t>Darlington County</t>
  </si>
  <si>
    <t>Center</t>
  </si>
  <si>
    <t>KER</t>
  </si>
  <si>
    <t>Summit Lake</t>
  </si>
  <si>
    <t>D1</t>
  </si>
  <si>
    <t>D2</t>
  </si>
  <si>
    <t>Constellation Power Source Gen</t>
  </si>
  <si>
    <t>Notch Cliff</t>
  </si>
  <si>
    <t>Westport</t>
  </si>
  <si>
    <t>GENB</t>
  </si>
  <si>
    <t>GENC</t>
  </si>
  <si>
    <t>Ottawa</t>
  </si>
  <si>
    <t>Anderson Power Products Division</t>
  </si>
  <si>
    <t>NO 5</t>
  </si>
  <si>
    <t>NO 6</t>
  </si>
  <si>
    <t>Genoa</t>
  </si>
  <si>
    <t>City of Danville - (VA)</t>
  </si>
  <si>
    <t>Danville Westover Plant</t>
  </si>
  <si>
    <t>BFG</t>
  </si>
  <si>
    <t>Delta</t>
  </si>
  <si>
    <t>River Rouge</t>
  </si>
  <si>
    <t>G G Allen</t>
  </si>
  <si>
    <t>RED-Rochester, LLC</t>
  </si>
  <si>
    <t>22TG</t>
  </si>
  <si>
    <t>Difwind Farms Ltd I</t>
  </si>
  <si>
    <t>Difwind Farms Ltd II</t>
  </si>
  <si>
    <t>Difwind Farms Ltd V</t>
  </si>
  <si>
    <t>Entergy Nuclear Indian Point 2</t>
  </si>
  <si>
    <t>Indian Point 2</t>
  </si>
  <si>
    <t>Indian Point 3</t>
  </si>
  <si>
    <t>Exelon Power</t>
  </si>
  <si>
    <t>Fairless Hills</t>
  </si>
  <si>
    <t>07</t>
  </si>
  <si>
    <t>08</t>
  </si>
  <si>
    <t>Avon Park</t>
  </si>
  <si>
    <t>P1</t>
  </si>
  <si>
    <t>P2</t>
  </si>
  <si>
    <t>FirstEnergy Generation Corp</t>
  </si>
  <si>
    <t>FirstEnergy Eastlake</t>
  </si>
  <si>
    <t>FirstEnergy W H Sammis</t>
  </si>
  <si>
    <t>Franklin Heating Station</t>
  </si>
  <si>
    <t>John R Kelly</t>
  </si>
  <si>
    <t>General Electric Aircraft Engines</t>
  </si>
  <si>
    <t>J B Sims</t>
  </si>
  <si>
    <t>Grand Haven Diesel Plant</t>
  </si>
  <si>
    <t>Grand River Dam Authority</t>
  </si>
  <si>
    <t>OBL</t>
  </si>
  <si>
    <t>Inland Empire Energy Ctr LLC</t>
  </si>
  <si>
    <t>Inland Empire Energy Center</t>
  </si>
  <si>
    <t>NO 1</t>
  </si>
  <si>
    <t>NO 2</t>
  </si>
  <si>
    <t>AES Petersburg</t>
  </si>
  <si>
    <t>WDL</t>
  </si>
  <si>
    <t>Ravenswood</t>
  </si>
  <si>
    <t>NO 3</t>
  </si>
  <si>
    <t>NO 4</t>
  </si>
  <si>
    <t>NO 7</t>
  </si>
  <si>
    <t>C D McIntosh Jr</t>
  </si>
  <si>
    <t>LFG1</t>
  </si>
  <si>
    <t>North Hollywood</t>
  </si>
  <si>
    <t>Marathon Electric</t>
  </si>
  <si>
    <t>Mass Inst Tech Cntrl Utilities/Cogen Plt</t>
  </si>
  <si>
    <t>McGrath</t>
  </si>
  <si>
    <t>Montana-Dakota Utilities Co</t>
  </si>
  <si>
    <t>Lewis &amp; Clark</t>
  </si>
  <si>
    <t>Chalk Point LLC</t>
  </si>
  <si>
    <t>Dickerson</t>
  </si>
  <si>
    <t>Morgantown Energy Associates</t>
  </si>
  <si>
    <t>Morgantown Energy Facility</t>
  </si>
  <si>
    <t>Sumner</t>
  </si>
  <si>
    <t>Dunkirk Generating Plant</t>
  </si>
  <si>
    <t>Bailly</t>
  </si>
  <si>
    <t>R M Schahfer</t>
  </si>
  <si>
    <t>NRG Sterlington Power LLC</t>
  </si>
  <si>
    <t>NRG Sterlington Power</t>
  </si>
  <si>
    <t>09</t>
  </si>
  <si>
    <t>Conesville</t>
  </si>
  <si>
    <t>City of Ottawa - (KS)</t>
  </si>
  <si>
    <t>Hoot Lake</t>
  </si>
  <si>
    <t>City of Owensboro - (KY)</t>
  </si>
  <si>
    <t>Elmer Smith</t>
  </si>
  <si>
    <t>High Plains</t>
  </si>
  <si>
    <t>Pawtucket Power Associates</t>
  </si>
  <si>
    <t>Indiantown Cogeneration LP</t>
  </si>
  <si>
    <t>Gaviota Oil Plant</t>
  </si>
  <si>
    <t>GEND</t>
  </si>
  <si>
    <t>Portland General Electric Co</t>
  </si>
  <si>
    <t>Boardman</t>
  </si>
  <si>
    <t>Colstrip</t>
  </si>
  <si>
    <t>Bridgeport Station</t>
  </si>
  <si>
    <t>R Gallagher</t>
  </si>
  <si>
    <t>Public Service Co of Oklahoma</t>
  </si>
  <si>
    <t>Oklaunion</t>
  </si>
  <si>
    <t>SJ/SC WPCP</t>
  </si>
  <si>
    <t>Sabine Cogen LP</t>
  </si>
  <si>
    <t>Sabine Cogen</t>
  </si>
  <si>
    <t>Spartanburg Water System</t>
  </si>
  <si>
    <t>Southwestern Electric Power Co</t>
  </si>
  <si>
    <t>Lieberman</t>
  </si>
  <si>
    <t>Knox Lee</t>
  </si>
  <si>
    <t>Lone Star</t>
  </si>
  <si>
    <t>City of Springfield - (IL)</t>
  </si>
  <si>
    <t>Dallman</t>
  </si>
  <si>
    <t>City Utilities of Springfield - (MO)</t>
  </si>
  <si>
    <t>James River Power Station</t>
  </si>
  <si>
    <t>St Mary's Hospital</t>
  </si>
  <si>
    <t>Saint Marys Hospital Power Plant</t>
  </si>
  <si>
    <t>City of Stockton - (KS)</t>
  </si>
  <si>
    <t>Stockton</t>
  </si>
  <si>
    <t>SGC</t>
  </si>
  <si>
    <t>Paradise</t>
  </si>
  <si>
    <t>TransAlta Centralia Gen LLC</t>
  </si>
  <si>
    <t>Transalta Centralia Generation</t>
  </si>
  <si>
    <t>University of North Carolina</t>
  </si>
  <si>
    <t>Altech III</t>
  </si>
  <si>
    <t>Victory Garden Phase IV LLC</t>
  </si>
  <si>
    <t>Virginia Electric &amp; Power Co</t>
  </si>
  <si>
    <t>Possum Point</t>
  </si>
  <si>
    <t>Wheelabrator Environmental Systems</t>
  </si>
  <si>
    <t>Wheelabrator Frackville Energy</t>
  </si>
  <si>
    <t>Snowbird Power Plant</t>
  </si>
  <si>
    <t>Willmar Municipal Utilities</t>
  </si>
  <si>
    <t>Willmar</t>
  </si>
  <si>
    <t>Windland</t>
  </si>
  <si>
    <t>WING</t>
  </si>
  <si>
    <t>Wisconsin Power &amp; Light Co</t>
  </si>
  <si>
    <t>Rock River</t>
  </si>
  <si>
    <t>Sheepskin</t>
  </si>
  <si>
    <t>WPPI Energy</t>
  </si>
  <si>
    <t>WPPI Hartford DG</t>
  </si>
  <si>
    <t>Secord</t>
  </si>
  <si>
    <t>Smallwood</t>
  </si>
  <si>
    <t>Somerset Operating Co LLC</t>
  </si>
  <si>
    <t>Tri-State G &amp; T Assn, Inc</t>
  </si>
  <si>
    <t>Escalante</t>
  </si>
  <si>
    <t>Bar Mills</t>
  </si>
  <si>
    <t>SGP</t>
  </si>
  <si>
    <t>Mystic Generating Station</t>
  </si>
  <si>
    <t>Dynegy Oakland Power Plant</t>
  </si>
  <si>
    <t>McKee Run</t>
  </si>
  <si>
    <t>NextEra Energy Duane Arnold LLC</t>
  </si>
  <si>
    <t>Duane Arnold Energy Center</t>
  </si>
  <si>
    <t>Cadillac Renewable Energy LLC</t>
  </si>
  <si>
    <t>Cadillac Renewable Energy</t>
  </si>
  <si>
    <t>SEGS III</t>
  </si>
  <si>
    <t>SEGS IV</t>
  </si>
  <si>
    <t>SEGS V</t>
  </si>
  <si>
    <t>SEGS VI</t>
  </si>
  <si>
    <t>SEGS VII</t>
  </si>
  <si>
    <t>SEGS VIII</t>
  </si>
  <si>
    <t>Spruance Operating Services LLC</t>
  </si>
  <si>
    <t>JHP Pharmaceuticals LLC</t>
  </si>
  <si>
    <t>38-1</t>
  </si>
  <si>
    <t>High Plains Wind Power LLC</t>
  </si>
  <si>
    <t>Lansing Board of Water and Light</t>
  </si>
  <si>
    <t>Eckert Station</t>
  </si>
  <si>
    <t>Sears Hydroelectric Plant</t>
  </si>
  <si>
    <t>National Grid Generation LLC</t>
  </si>
  <si>
    <t>West Babylon</t>
  </si>
  <si>
    <t>York Generation Company LLC</t>
  </si>
  <si>
    <t>Dutch Wind Energy</t>
  </si>
  <si>
    <t>DEC</t>
  </si>
  <si>
    <t>Bloom Energy 2009 PPA</t>
  </si>
  <si>
    <t>Coca Cola American Canyon</t>
  </si>
  <si>
    <t>COK01</t>
  </si>
  <si>
    <t>Bos Dairy, LLC</t>
  </si>
  <si>
    <t>BOS2</t>
  </si>
  <si>
    <t>BOS3</t>
  </si>
  <si>
    <t>FW</t>
  </si>
  <si>
    <t>Bloom Energy</t>
  </si>
  <si>
    <t>SC Landfill Energy LLC</t>
  </si>
  <si>
    <t>AC Landfill Energy LLC</t>
  </si>
  <si>
    <t>SX Landfill Energy LLC</t>
  </si>
  <si>
    <t>BC Landfill Energy LLC</t>
  </si>
  <si>
    <t>WS</t>
  </si>
  <si>
    <t>Kimberly-Clark Worldwide Inc</t>
  </si>
  <si>
    <t>Fullerton Mill CHP</t>
  </si>
  <si>
    <t>Herbert A Wagner</t>
  </si>
  <si>
    <t>CPI USA NC Southport</t>
  </si>
  <si>
    <t>CPI USA NC Roxboro</t>
  </si>
  <si>
    <t>Wood/Wood Waste Biomass</t>
  </si>
  <si>
    <t>Solar Photovoltaic</t>
  </si>
  <si>
    <t>Other Waste Biomass</t>
  </si>
  <si>
    <t>Onshore Wind Turbine</t>
  </si>
  <si>
    <t>All Other</t>
  </si>
  <si>
    <t>Solar Thermal without Energy Storage</t>
  </si>
  <si>
    <t>other</t>
  </si>
  <si>
    <t>Municipal Solid Waste</t>
  </si>
  <si>
    <t>Natural Gas Steam Turbine</t>
  </si>
  <si>
    <t>Natural Gas Internal Combustion Engine</t>
  </si>
  <si>
    <t>9. Electricity Generating Capacity</t>
  </si>
  <si>
    <t>(gigawatts)</t>
  </si>
  <si>
    <t xml:space="preserve"> Net Summer Capacity 1/</t>
  </si>
  <si>
    <t>Electric Power Sector 2/</t>
  </si>
  <si>
    <t xml:space="preserve">  Power Only 3/</t>
  </si>
  <si>
    <t xml:space="preserve">    Coal 4/</t>
  </si>
  <si>
    <t xml:space="preserve">    Oil and Natural Gas Steam 4, 5/</t>
  </si>
  <si>
    <t xml:space="preserve">    Combined Cycle</t>
  </si>
  <si>
    <t xml:space="preserve">    Combustion Turbine/Diesel</t>
  </si>
  <si>
    <t xml:space="preserve">    Nuclear Power 6/</t>
  </si>
  <si>
    <t xml:space="preserve">    Pumped Storage</t>
  </si>
  <si>
    <t xml:space="preserve">    Fuel Cells</t>
  </si>
  <si>
    <t xml:space="preserve">    Renewable Sources 7/</t>
  </si>
  <si>
    <t xml:space="preserve">    Distributed Generation (Natural Gas) 8/</t>
  </si>
  <si>
    <t xml:space="preserve">      Total</t>
  </si>
  <si>
    <t xml:space="preserve">  Combined Heat and Power 9/</t>
  </si>
  <si>
    <t xml:space="preserve">    Coal</t>
  </si>
  <si>
    <t xml:space="preserve">    Oil and Natural Gas Steam 5/</t>
  </si>
  <si>
    <t xml:space="preserve">  Cumulative Planned Additions 10/</t>
  </si>
  <si>
    <t xml:space="preserve">    Nuclear Power</t>
  </si>
  <si>
    <t xml:space="preserve">    Distributed Generation 8/</t>
  </si>
  <si>
    <t xml:space="preserve">  Cumulative Unplanned Additions 10/</t>
  </si>
  <si>
    <t xml:space="preserve">  Cumulative Retirements 11/</t>
  </si>
  <si>
    <t>Total Electric Power Sector Capacity</t>
  </si>
  <si>
    <t>End-Use Generators 12/</t>
  </si>
  <si>
    <t xml:space="preserve">    Petroleum</t>
  </si>
  <si>
    <t xml:space="preserve">    Natural Gas</t>
  </si>
  <si>
    <t xml:space="preserve">    Other Gaseous Fuels 13/</t>
  </si>
  <si>
    <t xml:space="preserve">    Other 14/</t>
  </si>
  <si>
    <t xml:space="preserve">  Cumulative Capacity Additions 10/</t>
  </si>
  <si>
    <t>system load (exclusive of auxiliary power), as demonstrated by tests during summer peak demand.</t>
  </si>
  <si>
    <t>other biomass, solar, and wind power.  Facilities co-firing biomass and coal are classified as coal.</t>
  </si>
  <si>
    <t>(i.e., those that report North American Industry Classification System code 22 or that have a regulatory status).</t>
  </si>
  <si>
    <t>status; and small on-site generating systems in the residential, commercial, and industrial sectors used primarily for own-use generation,</t>
  </si>
  <si>
    <t>but which may also sell some power to the grid.</t>
  </si>
  <si>
    <t>Energy Information Administration</t>
  </si>
  <si>
    <t>Notes</t>
  </si>
  <si>
    <t>Accordingly, we assume the retirements are for hydro, since hydro dominated the</t>
  </si>
  <si>
    <t>installed renewable capacity at model start, and also hydro facilities are often</t>
  </si>
  <si>
    <t>far older than wind and solar facilities.</t>
  </si>
  <si>
    <t>Sources:</t>
  </si>
  <si>
    <t>Table 6.4</t>
  </si>
  <si>
    <t>natural gas nonpeaker</t>
  </si>
  <si>
    <t>petroleum</t>
  </si>
  <si>
    <t>natural gas peaker</t>
  </si>
  <si>
    <t>EGC000:ia_CumulativeCap</t>
  </si>
  <si>
    <t>EGC000:ha_Total</t>
  </si>
  <si>
    <t>EGC000:ha_Other</t>
  </si>
  <si>
    <t>EGC000:ha_RenewableSour</t>
  </si>
  <si>
    <t>EGC000:ha_OtherGaseousF</t>
  </si>
  <si>
    <t>EGC000:ha_NaturalGas</t>
  </si>
  <si>
    <t>EGC000:ha_Petroleum</t>
  </si>
  <si>
    <t>EGC000:ha_Coal</t>
  </si>
  <si>
    <t>EGC000:ga_TotalElectric</t>
  </si>
  <si>
    <t>EGC000:fa_Total</t>
  </si>
  <si>
    <t>EGC000:fa_RenewableSour</t>
  </si>
  <si>
    <t>EGC000:fa_FuelCells</t>
  </si>
  <si>
    <t>EGC000:fa_PumpedStorage</t>
  </si>
  <si>
    <t>EGC000:fa_NuclearPower</t>
  </si>
  <si>
    <t>EGC000:fa_CombustionTur</t>
  </si>
  <si>
    <t>EGC000:fa_CombinedCycle</t>
  </si>
  <si>
    <t>EGC000:fa_OtherFossilSt</t>
  </si>
  <si>
    <t>EGC000:fa_CoalSteam</t>
  </si>
  <si>
    <t>EGC000:ea_CumulativeEle</t>
  </si>
  <si>
    <t>EGC000:ea_Total</t>
  </si>
  <si>
    <t>EGC000:ea_DistributedGe</t>
  </si>
  <si>
    <t>EGC000:ea_RenewableSour</t>
  </si>
  <si>
    <t>EGC000:ea_FuelCells</t>
  </si>
  <si>
    <t>EGC000:ea_PumpedStorage</t>
  </si>
  <si>
    <t>EGC000:ea_NuclearPower</t>
  </si>
  <si>
    <t>EGC000:ea_CombustionTur</t>
  </si>
  <si>
    <t>EGC000:ea_CombinedCycle</t>
  </si>
  <si>
    <t>EGC000:ea_OtherFossilSt</t>
  </si>
  <si>
    <t>EGC000:ea_CoalSteam</t>
  </si>
  <si>
    <t>EGC000:da_Total</t>
  </si>
  <si>
    <t>EGC000:da_DistributedGe</t>
  </si>
  <si>
    <t>EGC000:da_RenewableSour</t>
  </si>
  <si>
    <t>EGC000:da_FuelCells</t>
  </si>
  <si>
    <t>EGC000:da_PumpedStorage</t>
  </si>
  <si>
    <t>EGC000:da_NuclearPower</t>
  </si>
  <si>
    <t>EGC000:da_CombustionTur</t>
  </si>
  <si>
    <t>EGC000:da_CombinedCycle</t>
  </si>
  <si>
    <t>EGC000:da_OtherFossilSt</t>
  </si>
  <si>
    <t>EGC000:da_CoalSteam</t>
  </si>
  <si>
    <t>EGC000:ca_Total</t>
  </si>
  <si>
    <t>EGC000:ca_RenewableSour</t>
  </si>
  <si>
    <t>EGC000:ca_CombustionTur</t>
  </si>
  <si>
    <t>EGC000:ca_CombinedCycle</t>
  </si>
  <si>
    <t>EGC000:ca_OtherFossilSt</t>
  </si>
  <si>
    <t>EGC000:ca_CoalSteam</t>
  </si>
  <si>
    <t>EGC000:ba_Total</t>
  </si>
  <si>
    <t>EGC000:ba_DistributedGe</t>
  </si>
  <si>
    <t>EGC000:ba_RenewableSour</t>
  </si>
  <si>
    <t>EGC000:ba_FuelCells</t>
  </si>
  <si>
    <t>EGC000:ba_PumpedStorage</t>
  </si>
  <si>
    <t>EGC000:ba_NuclearPower</t>
  </si>
  <si>
    <t>EGC000:ba_CombustionTur</t>
  </si>
  <si>
    <t>EGC000:ba_CombinedCycle</t>
  </si>
  <si>
    <t>EGC000:ba_OtherFossilSt</t>
  </si>
  <si>
    <t>EGC000:ba_CoalSteam</t>
  </si>
  <si>
    <t>EGC000</t>
  </si>
  <si>
    <t>Release Date</t>
  </si>
  <si>
    <t>Datekey</t>
  </si>
  <si>
    <t>Scenario</t>
  </si>
  <si>
    <t>Report</t>
  </si>
  <si>
    <t>Plant Categorization</t>
  </si>
  <si>
    <t>natural gas nonpeakers</t>
  </si>
  <si>
    <t>natural gas peakers</t>
  </si>
  <si>
    <t>We assume all steam turbines and all combined cycle plants are nonpeaking natural gas plants.</t>
  </si>
  <si>
    <t>Duke Energy Indiana, LLC</t>
  </si>
  <si>
    <t>Retirement data for renewables are not broken out by type (hydro, wind, solar, etc.).</t>
  </si>
  <si>
    <t>lignite</t>
  </si>
  <si>
    <t>offshore wind</t>
  </si>
  <si>
    <t>non-lignite units, so we assume a value of zero for lignite plants. As there is no current</t>
  </si>
  <si>
    <t>offshore wind capacity in the U.S., we use a value of zero.</t>
  </si>
  <si>
    <t>EIA's Electric Power Monthly indicates all forecasted retirements for coal units are from</t>
  </si>
  <si>
    <t>hard coal</t>
  </si>
  <si>
    <t>onshore wind</t>
  </si>
  <si>
    <t>EGC000:ba_DiurnalStorag</t>
  </si>
  <si>
    <t xml:space="preserve">    Diurnal Storage</t>
  </si>
  <si>
    <t>EGC000:da_DiurnalStorag</t>
  </si>
  <si>
    <t>EGC000:ea_DiurnalStorag</t>
  </si>
  <si>
    <t>EGC000:fa_DiurnalStorag</t>
  </si>
  <si>
    <t>Duke Energy Progress - (NC)</t>
  </si>
  <si>
    <t>RC</t>
  </si>
  <si>
    <t>Table 9</t>
  </si>
  <si>
    <t>We assume all renewables are conventional hydro plants.</t>
  </si>
  <si>
    <t>are not included explicitly as additions or retirements.  No planned conversions are assumed.  The totals reflect any conversions projected by</t>
  </si>
  <si>
    <t>the model.</t>
  </si>
  <si>
    <t>Consumer Operations LLC</t>
  </si>
  <si>
    <t>Batteries</t>
  </si>
  <si>
    <t xml:space="preserve"> </t>
  </si>
  <si>
    <t xml:space="preserve">NOTES:
Capacity from facilities with a total generator nameplate capacity less than 1 MW are excluded from this table.
Entity ID and Plant ID are official, unique identification numbers assigned by EIA; Generator IDs are assigned by plant owners and/or operators.
Descriptions for the Energy Source Codes and the Prime Mover Codes listed in the table can be found in the Technical Notes.
Sources: U.S. Energy Information Administration, Form EIA-860, 'Annual Electric Generator Report' and Form EIA-860M, 'Monthly Update to the Annual Electric Generator Report.'
</t>
  </si>
  <si>
    <t>BCRbQ BAU Capacity Retirements before Quantization</t>
  </si>
  <si>
    <t>Quantization</t>
  </si>
  <si>
    <t>The EPS retires (and builds) power plants in increments of the minimum power plant size,</t>
  </si>
  <si>
    <t>specified in elec/MPPC.  If the BAU retirements you get when running the model do not</t>
  </si>
  <si>
    <t>match those specified in this variable, this may be because your values here are not</t>
  </si>
  <si>
    <t>even multiples of the values in elec/MPPC.  If you wish to ensure your retirement schedule</t>
  </si>
  <si>
    <t>is followed precisely, make sure that retirements specified here are even multiples of the</t>
  </si>
  <si>
    <t>values in elec/MPPC.  You can reduce the values in elec/MPPC if helpful.</t>
  </si>
  <si>
    <t>crude oil</t>
  </si>
  <si>
    <t>heavy or residual fuel oil</t>
  </si>
  <si>
    <t>municipal solid waste</t>
  </si>
  <si>
    <t>BAU Capacity Retirements (MW)</t>
  </si>
  <si>
    <t>This variable represents BAU planned capacity retirements.</t>
  </si>
  <si>
    <t xml:space="preserve">  Cumulative Electric Power Sector Additions 10</t>
  </si>
  <si>
    <t>DTE Electric Company</t>
  </si>
  <si>
    <t>Duke Energy Florida, LLC</t>
  </si>
  <si>
    <t>AEP Generation Resources Inc</t>
  </si>
  <si>
    <t>Petroleum Coke</t>
  </si>
  <si>
    <t>Table 6.4. Retired Utility Scale Generating Units by Operating Company, Plant, Month, and Year</t>
  </si>
  <si>
    <t>Net Summer Capacity (MW)</t>
  </si>
  <si>
    <t>Talen Montana LLC</t>
  </si>
  <si>
    <t>Terra-Gen Operating Co-Wind</t>
  </si>
  <si>
    <t>Innolith Snook LLC</t>
  </si>
  <si>
    <t>NA 1(Hagerstown)</t>
  </si>
  <si>
    <t>MPSHG</t>
  </si>
  <si>
    <t>Pine Tree Landfill</t>
  </si>
  <si>
    <t>Pine Tree Landfill Gas to Energy</t>
  </si>
  <si>
    <t>3201</t>
  </si>
  <si>
    <t>Par Sterile Products</t>
  </si>
  <si>
    <t>Clean Fuel Partners Dane</t>
  </si>
  <si>
    <t>Clean Fuel Dane Community Digester</t>
  </si>
  <si>
    <t>GEN#1</t>
  </si>
  <si>
    <t>GEN#2</t>
  </si>
  <si>
    <t>Freeport McMoRan Oil &amp; Gas</t>
  </si>
  <si>
    <t>Midland and Gladwin Counties</t>
  </si>
  <si>
    <t>Sanford Dam</t>
  </si>
  <si>
    <t>APTIM Environmental &amp; Infrastructure</t>
  </si>
  <si>
    <t>Keystone Recovery</t>
  </si>
  <si>
    <t>City of Grand Haven - (MI)</t>
  </si>
  <si>
    <t>H.A. Wagner LLC</t>
  </si>
  <si>
    <t>eBay - South Jordan</t>
  </si>
  <si>
    <t>EBY00</t>
  </si>
  <si>
    <t>EBY03</t>
  </si>
  <si>
    <t>UNC-CH LFG Facility</t>
  </si>
  <si>
    <t>Lanyard Power Holdings, LLC</t>
  </si>
  <si>
    <t>Helix Ravenswood, LLC</t>
  </si>
  <si>
    <t>Lowman Energy Center</t>
  </si>
  <si>
    <t>Biola University Hybrid</t>
  </si>
  <si>
    <t>GREC</t>
  </si>
  <si>
    <t>Sum of 2020 Coal Retirements (MW)</t>
  </si>
  <si>
    <t>Sum of 2020 Natural Gas Nonpeaker Retirements (MW)</t>
  </si>
  <si>
    <t>Sum of 2020 Nuclear Retirements (MW)</t>
  </si>
  <si>
    <t>Sum of 2020 Hydro Retirements (MW)</t>
  </si>
  <si>
    <t>Sum of 2020 Petroleum Retirements (MW)</t>
  </si>
  <si>
    <t>Sum of 2020 Natural Gas Peaker Retirements (MW)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</si>
  <si>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</si>
  <si>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</si>
  <si>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</si>
  <si>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</si>
  <si>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</si>
  <si>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</si>
  <si>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8/ Primarily peak-load capacity fueled by natural gas.</t>
  </si>
  <si>
    <t>9/ Includes combined heat and power plants whose primary business is to sell electricity and heat to the public</t>
  </si>
  <si>
    <t>12/ Includes combined heat and power plants and electricity-only plants in the commercial and industrial sectors that have a non-regulatory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</si>
  <si>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</si>
  <si>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</si>
  <si>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</si>
  <si>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</si>
  <si>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1/ Net summer capacity is the steady hourly output that generating equipment is expected to supply to</t>
  </si>
  <si>
    <t>2019 and 2020 Retirements</t>
  </si>
  <si>
    <t>2021-2050 Retirements</t>
  </si>
  <si>
    <t>Minimum Capacity (MW)</t>
  </si>
  <si>
    <t>solar PV</t>
  </si>
  <si>
    <t>Total</t>
  </si>
  <si>
    <t>Number of mppcs</t>
  </si>
  <si>
    <t>Quantized</t>
  </si>
  <si>
    <t>https://www.eia.gov/outlooks/aeo/tables_side.php</t>
  </si>
  <si>
    <t>Model Energy Source</t>
  </si>
  <si>
    <t>Marshall (MI)</t>
  </si>
  <si>
    <t>Plant No 1 Freeport</t>
  </si>
  <si>
    <t>Hamilton (OH)</t>
  </si>
  <si>
    <t>Capitol District Energy Center</t>
  </si>
  <si>
    <t>Elmwood Park Power LLC</t>
  </si>
  <si>
    <t>Yellowhammer Gas Plant</t>
  </si>
  <si>
    <t>CP</t>
  </si>
  <si>
    <t>Tulsa LFG LLC</t>
  </si>
  <si>
    <t>Glades Pike Generation Plant</t>
  </si>
  <si>
    <t>Iola Powerhouse &amp; Cogeneration Facility</t>
  </si>
  <si>
    <t>Form 860 Prime Mover Codes</t>
  </si>
  <si>
    <t>Form 860 Energy Source Codes</t>
  </si>
  <si>
    <t>Cross-walk for 2-check fuels</t>
  </si>
  <si>
    <t>Prime Mover Description</t>
  </si>
  <si>
    <t>Code</t>
  </si>
  <si>
    <t>Energy Source Description</t>
  </si>
  <si>
    <t>Corresponding Model Subscript</t>
  </si>
  <si>
    <t>Fuel Type</t>
  </si>
  <si>
    <t>Primer Mover</t>
  </si>
  <si>
    <t xml:space="preserve">Energy Storage, Battery </t>
  </si>
  <si>
    <t>Agriculture Crop Byproducts/Straw/Energy Crops</t>
  </si>
  <si>
    <t>Energy Storage, Compressed Air</t>
  </si>
  <si>
    <t>ANT</t>
  </si>
  <si>
    <t>Anthracite Coal</t>
  </si>
  <si>
    <t>CC</t>
  </si>
  <si>
    <t>Energy Storage, Concentrated Solar Power</t>
  </si>
  <si>
    <t>Blast-Furnace Gas</t>
  </si>
  <si>
    <t xml:space="preserve">Energy Storage, Flywheel </t>
  </si>
  <si>
    <t>Bituminous Coal</t>
  </si>
  <si>
    <t>Energy Storage, Reversible Hydraulic Turbine (Pumped Storage)</t>
  </si>
  <si>
    <t>Black Liquor</t>
  </si>
  <si>
    <t>ES</t>
  </si>
  <si>
    <t>Energy Storage, Other (specify in SCHEDULE 7)</t>
  </si>
  <si>
    <t>CUR</t>
  </si>
  <si>
    <t>Water, Current</t>
  </si>
  <si>
    <t>Steam Turbine, including nuclear, geothermal and solar steam (does not include combined cycle)</t>
  </si>
  <si>
    <t>Disillate Fuel Oil (all Diesel, and No. 1, No. 2, and No. 4 Fuel Oils)</t>
  </si>
  <si>
    <t>Combustion (Gas) Turbine (does not include the combustion turbine part of a combined cycle; see code CT, below)</t>
  </si>
  <si>
    <t xml:space="preserve">Internal Combustion Engine (diesel, piston, reciprocating) </t>
  </si>
  <si>
    <t>Jet Fuel</t>
  </si>
  <si>
    <t>Combined Cycle Steam Part</t>
  </si>
  <si>
    <t>Kerosene</t>
  </si>
  <si>
    <t>Combined Cycle Combustion Turbine Part</t>
  </si>
  <si>
    <t>Combined Cycle Single Shaft (combustion turbine and steam turbine share a single generator)</t>
  </si>
  <si>
    <t>Lignite</t>
  </si>
  <si>
    <t>Combined Cycle Total Unit (use only for plants/generators that are in planning stage, for which specific generator details cannot be provided)</t>
  </si>
  <si>
    <t>Megawatt Hour (MWh)</t>
  </si>
  <si>
    <t>HA</t>
  </si>
  <si>
    <t>Hydrokinetic, Axial Flow Turbine</t>
  </si>
  <si>
    <t>MSB</t>
  </si>
  <si>
    <t>Biogenic Municipal Solid Waste</t>
  </si>
  <si>
    <t>HB</t>
  </si>
  <si>
    <t>Hydrokinetic, Wave Buoy</t>
  </si>
  <si>
    <t>MSN</t>
  </si>
  <si>
    <t>Non-biogenic Municipal Solid Waste</t>
  </si>
  <si>
    <t>HK</t>
  </si>
  <si>
    <t>Hydrokinetic, Other (specify in SCHEDULE 7)</t>
  </si>
  <si>
    <t>Hydroelectric Turbine (includes turbines associated with delivery of water by pipeline)</t>
  </si>
  <si>
    <t>NA</t>
  </si>
  <si>
    <t>Not Available at this Time</t>
  </si>
  <si>
    <t>Turbines Used in a Binary Cycle (including those used for geothermal applications)</t>
  </si>
  <si>
    <t>Natural Gas</t>
  </si>
  <si>
    <t>natural gas</t>
  </si>
  <si>
    <t>Note that NG steam turbines and solar thermal use the same prime mover code.</t>
  </si>
  <si>
    <t>Photovoltaic</t>
  </si>
  <si>
    <t>Nuclear (Uranium, Plutonium, Thorium)</t>
  </si>
  <si>
    <t>Wind Turbine, Onshore</t>
  </si>
  <si>
    <t>Other Biomass Gases (Digester Gas, Methane, and other Biomass Gases)</t>
  </si>
  <si>
    <t>Wind Turbine, Offshore</t>
  </si>
  <si>
    <t>Other Biomass Liquids (Fish Oil, Liquid Acetonitrite Waste, Medical Waste, Tall Oil, ethanol, Waste Alcohol, and other Biomass Liquids not specified)</t>
  </si>
  <si>
    <t>Fuel Cell</t>
  </si>
  <si>
    <t>Other Biomass Solids (Animal Manure and Waste, Solid Byproducts, and Other Solid Biomass not specified)</t>
  </si>
  <si>
    <t>Other (specify in SCHEDULE 7)</t>
  </si>
  <si>
    <t>Other Gas (Coke-Oven, Coal Processes, Butane, Refinery, Other Process)</t>
  </si>
  <si>
    <t>Other (Batteries, Chemicals. Hydrogen, Pitch, Sulfur, Miscellaneous technologies)</t>
  </si>
  <si>
    <t>Propane</t>
  </si>
  <si>
    <t>Purchased Steam</t>
  </si>
  <si>
    <t>Refined Coal</t>
  </si>
  <si>
    <t>Residual Fuel Oil (Include No. 5, and No. 6 Fuel Oil, and Bunker C Fuel Oil)</t>
  </si>
  <si>
    <t>Coal-based Synfuel. Including briquettes, pellets, or extrusions, which are formed by binding materials or processes that recycle materials.</t>
  </si>
  <si>
    <t>Synthesis Gas from Petroleum Coke</t>
  </si>
  <si>
    <t>Coal-Derived Synthetic Gas</t>
  </si>
  <si>
    <t>Sludge waste</t>
  </si>
  <si>
    <t>Subbituminous Coal</t>
  </si>
  <si>
    <t>Solar (Photovoltaic, Thermal)</t>
  </si>
  <si>
    <t>solar</t>
  </si>
  <si>
    <t>Tires</t>
  </si>
  <si>
    <t>TID</t>
  </si>
  <si>
    <t>Water, Tides</t>
  </si>
  <si>
    <t>Water, Conventional or Pumped Storage</t>
  </si>
  <si>
    <t>Waste/Other Coal (Culm, Gob, Coke, and Breeze)</t>
  </si>
  <si>
    <t>Woos Waste Liquids (Red Liquor, Sludge Wood, Spent Sulfite Liquor, and other Wood Related Liquids not specified)</t>
  </si>
  <si>
    <t>Wood/Wood Waste Solids (Paper Pellets, Railroad Ties, Utility Poles, Wood Chips, and Other Wood Solids)</t>
  </si>
  <si>
    <t>Waste Heat</t>
  </si>
  <si>
    <t>Wind</t>
  </si>
  <si>
    <t>Oil-Other, and Waste Oil (Butane (liquid), Crude Oil, Liquid Byproducts, Propane (liquid), Oil Waste, Re-Refined Motor Oil, Sludge Oil, Tar Oil)</t>
  </si>
  <si>
    <t>Water, Waves</t>
  </si>
  <si>
    <t>We assume combustion turbines are natural gas peakers.</t>
  </si>
  <si>
    <t>Table 6.4. Retired Utility Scale Generating Units by Operating Company, Plant, and Month, 2021</t>
  </si>
  <si>
    <t>Brookfield White Pine Hydro LLC</t>
  </si>
  <si>
    <t>Central Iowa Power Cooperative</t>
  </si>
  <si>
    <t>City of Center - (CO)</t>
  </si>
  <si>
    <t>Dynegy Oakland, LLC</t>
  </si>
  <si>
    <t>DG7</t>
  </si>
  <si>
    <t>MidAmerican Energy Co</t>
  </si>
  <si>
    <t>3202</t>
  </si>
  <si>
    <t>3203</t>
  </si>
  <si>
    <t>State Correctnl Inst Laurel Highlands</t>
  </si>
  <si>
    <t>SOLAR</t>
  </si>
  <si>
    <t>Veolia Energy Operating Service</t>
  </si>
  <si>
    <t>W&amp;T Offshore Inc</t>
  </si>
  <si>
    <t>701</t>
  </si>
  <si>
    <t>City of Sumner - (IA)</t>
  </si>
  <si>
    <t>Dunkirk Power LLC</t>
  </si>
  <si>
    <t>DG6</t>
  </si>
  <si>
    <t>Spartanburg Commissioners PW</t>
  </si>
  <si>
    <t>DI3</t>
  </si>
  <si>
    <t>Birchwood Power Partners LP</t>
  </si>
  <si>
    <t>CPI USA NC Roxboro LLC</t>
  </si>
  <si>
    <t>CPI USA NC Southport LLC</t>
  </si>
  <si>
    <t>GTG</t>
  </si>
  <si>
    <t>City of Rock Island</t>
  </si>
  <si>
    <t>Pawtucket Power Associates LP</t>
  </si>
  <si>
    <t>City of Lakeland - (FL)</t>
  </si>
  <si>
    <t>Entergy Nuclear Indian Point 3</t>
  </si>
  <si>
    <t>Massachusetts Inst of Tech</t>
  </si>
  <si>
    <t>McGrath Light &amp; Power Co</t>
  </si>
  <si>
    <t>Snowbird Corporation</t>
  </si>
  <si>
    <t>1392</t>
  </si>
  <si>
    <t>Anderson Power Products</t>
  </si>
  <si>
    <t>3622</t>
  </si>
  <si>
    <t>6033</t>
  </si>
  <si>
    <t>6035</t>
  </si>
  <si>
    <t>6046</t>
  </si>
  <si>
    <t>City of Marshall - (MI)</t>
  </si>
  <si>
    <t>IC2</t>
  </si>
  <si>
    <t>IC4</t>
  </si>
  <si>
    <t>Indianapolis Power &amp; Light Co</t>
  </si>
  <si>
    <t>Industrial Energy Applications Inc</t>
  </si>
  <si>
    <t>1265</t>
  </si>
  <si>
    <t>1270</t>
  </si>
  <si>
    <t>1794</t>
  </si>
  <si>
    <t>NAES Corporation - (DE)</t>
  </si>
  <si>
    <t>Village of Freeport - (NY)</t>
  </si>
  <si>
    <t>Chalk Point Steam, LLC</t>
  </si>
  <si>
    <t>Constellation Mystic Power LLC</t>
  </si>
  <si>
    <t>Dairyland Power Coop</t>
  </si>
  <si>
    <t>ST3</t>
  </si>
  <si>
    <t>Gainesville Regional Utilities</t>
  </si>
  <si>
    <t>Marathon Electric Mfg Corp</t>
  </si>
  <si>
    <t>P2-3</t>
  </si>
  <si>
    <t>P2-4</t>
  </si>
  <si>
    <t>Monroe County (NY)</t>
  </si>
  <si>
    <t>Otter Tail Power Co</t>
  </si>
  <si>
    <t>PSEG Power Connecticut LLC</t>
  </si>
  <si>
    <t>San Jose/Santa Clara Water P C</t>
  </si>
  <si>
    <t>1391</t>
  </si>
  <si>
    <t>FPL Energy Operating Services Inc - SEGS</t>
  </si>
  <si>
    <t>Los Angeles Department of Water &amp; Power</t>
  </si>
  <si>
    <t>2T1</t>
  </si>
  <si>
    <t>2T2</t>
  </si>
  <si>
    <t>City of Hamilton - (OH)</t>
  </si>
  <si>
    <t>Georgia-Pacific Consumer Oper. Green Bay LLC</t>
  </si>
  <si>
    <t>GEN9</t>
  </si>
  <si>
    <t>1367</t>
  </si>
  <si>
    <t>GT#1</t>
  </si>
  <si>
    <t>GT#2</t>
  </si>
  <si>
    <t>GT#5</t>
  </si>
  <si>
    <t>GT#6</t>
  </si>
  <si>
    <t>ST#1</t>
  </si>
  <si>
    <t>ST#2</t>
  </si>
  <si>
    <t>14</t>
  </si>
  <si>
    <t>15</t>
  </si>
  <si>
    <t>EG3</t>
  </si>
  <si>
    <t>Terra-Gen Operating Co-Solar</t>
  </si>
  <si>
    <t>Sum of 2021 Coal Retirements (MW)</t>
  </si>
  <si>
    <t>Sum of 2021 Natural Gas Nonpeaker Retirements (MW)</t>
  </si>
  <si>
    <t>Sum of 2021 Nuclear Retirements (MW)</t>
  </si>
  <si>
    <t>Sum of 2021 Hydro Retirements (MW)</t>
  </si>
  <si>
    <t>Sum of 2021 Petroleum Retirements (MW)</t>
  </si>
  <si>
    <t>Sum of 2021 Natural Gas Peaker Retirements (MW)</t>
  </si>
  <si>
    <t>ref2022.d011222a</t>
  </si>
  <si>
    <t>Annual Energy Outlook 2022</t>
  </si>
  <si>
    <t>ref2022</t>
  </si>
  <si>
    <t>Reference</t>
  </si>
  <si>
    <t>d011222a</t>
  </si>
  <si>
    <t xml:space="preserve"> March 2022</t>
  </si>
  <si>
    <t>Average</t>
  </si>
  <si>
    <t>Annual</t>
  </si>
  <si>
    <t>Change</t>
  </si>
  <si>
    <t>2021–2050</t>
  </si>
  <si>
    <t>--</t>
  </si>
  <si>
    <t>10/ Cumulative additions after December 31, 2021.</t>
  </si>
  <si>
    <t>11/ Cumulative retirements after December 31, 2021.</t>
  </si>
  <si>
    <t>Sources:  2021:  U.S. Energy Information Administration (EIA), Short-Term Energy Outlook, November 2021 and EIA,</t>
  </si>
  <si>
    <t>AEO2022 National Energy Modeling System run ref2022.d011222a. Projections:  EIA, AEO2022 National Energy Modeling System run ref2022.d011222a.</t>
  </si>
  <si>
    <t>Electric Power Monthly, December 2020 and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</si>
</sst>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"/>
    <numFmt numFmtId="165" formatCode="0.0%"/>
    <numFmt numFmtId="166" formatCode="_(* #,##0.0_);_(* \(#,##0.0\);_(* &quot;-&quot;??_);_(@_)"/>
    <numFmt numFmtId="167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sz val="9"/>
      <name val="Calibri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2"/>
      <color indexed="30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name val="Tahoma"/>
    </font>
    <font>
      <b/>
      <sz val="9"/>
      <name val="Calibri"/>
    </font>
    <font>
      <sz val="9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  <xf numFmtId="0" fontId="10" fillId="0" borderId="2" applyNumberFormat="0" applyProtection="0">
      <alignment wrapText="1"/>
    </xf>
    <xf numFmtId="0" fontId="10" fillId="0" borderId="4" applyNumberFormat="0" applyProtection="0">
      <alignment wrapText="1"/>
    </xf>
    <xf numFmtId="0" fontId="7" fillId="0" borderId="6" applyNumberFormat="0" applyFont="0" applyProtection="0">
      <alignment wrapText="1"/>
    </xf>
    <xf numFmtId="0" fontId="7" fillId="0" borderId="8" applyNumberFormat="0" applyProtection="0">
      <alignment vertical="top" wrapText="1"/>
    </xf>
    <xf numFmtId="0" fontId="12" fillId="0" borderId="0" applyNumberFormat="0" applyFill="0" applyBorder="0" applyAlignment="0" applyProtection="0"/>
    <xf numFmtId="0" fontId="8" fillId="0" borderId="0"/>
    <xf numFmtId="0" fontId="8" fillId="0" borderId="9" applyNumberFormat="0" applyProtection="0">
      <alignment wrapText="1"/>
    </xf>
    <xf numFmtId="0" fontId="9" fillId="0" borderId="5" applyNumberFormat="0" applyProtection="0">
      <alignment wrapText="1"/>
    </xf>
    <xf numFmtId="0" fontId="8" fillId="0" borderId="7" applyNumberFormat="0" applyFont="0" applyProtection="0">
      <alignment wrapText="1"/>
    </xf>
    <xf numFmtId="0" fontId="9" fillId="0" borderId="3" applyNumberFormat="0" applyProtection="0">
      <alignment wrapText="1"/>
    </xf>
    <xf numFmtId="0" fontId="8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3" fontId="18" fillId="0" borderId="0" applyFont="0" applyFill="0" applyBorder="0" applyAlignment="0" applyProtection="0"/>
    <xf numFmtId="0" fontId="19" fillId="0" borderId="0"/>
    <xf numFmtId="0" fontId="18" fillId="0" borderId="0"/>
    <xf numFmtId="0" fontId="19" fillId="0" borderId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81">
    <xf numFmtId="0" fontId="0" fillId="0" borderId="0" xfId="0"/>
    <xf numFmtId="0" fontId="2" fillId="3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left"/>
    </xf>
    <xf numFmtId="0" fontId="0" fillId="0" borderId="1" xfId="0" applyBorder="1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12" fillId="0" borderId="0" xfId="8"/>
    <xf numFmtId="0" fontId="1" fillId="4" borderId="0" xfId="0" applyFont="1" applyFill="1"/>
    <xf numFmtId="0" fontId="0" fillId="5" borderId="0" xfId="0" applyNumberFormat="1" applyFont="1" applyFill="1" applyBorder="1" applyAlignment="1" applyProtection="1"/>
    <xf numFmtId="1" fontId="1" fillId="0" borderId="0" xfId="0" applyNumberFormat="1" applyFont="1"/>
    <xf numFmtId="0" fontId="11" fillId="0" borderId="0" xfId="0" applyFont="1"/>
    <xf numFmtId="0" fontId="13" fillId="0" borderId="0" xfId="0" applyFont="1"/>
    <xf numFmtId="1" fontId="1" fillId="0" borderId="0" xfId="0" applyNumberFormat="1" applyFont="1" applyAlignment="1">
      <alignment wrapText="1"/>
    </xf>
    <xf numFmtId="0" fontId="0" fillId="0" borderId="0" xfId="0" applyFont="1"/>
    <xf numFmtId="0" fontId="15" fillId="3" borderId="1" xfId="0" applyFont="1" applyFill="1" applyBorder="1" applyAlignment="1">
      <alignment horizontal="right" wrapText="1"/>
    </xf>
    <xf numFmtId="0" fontId="15" fillId="3" borderId="1" xfId="0" applyFont="1" applyFill="1" applyBorder="1" applyAlignment="1">
      <alignment horizontal="left" wrapText="1"/>
    </xf>
    <xf numFmtId="49" fontId="15" fillId="3" borderId="1" xfId="0" applyNumberFormat="1" applyFont="1" applyFill="1" applyBorder="1" applyAlignment="1">
      <alignment horizontal="right" wrapText="1"/>
    </xf>
    <xf numFmtId="164" fontId="15" fillId="3" borderId="1" xfId="0" applyNumberFormat="1" applyFont="1" applyFill="1" applyBorder="1" applyAlignment="1">
      <alignment horizontal="right" wrapText="1"/>
    </xf>
    <xf numFmtId="0" fontId="16" fillId="0" borderId="1" xfId="0" applyFont="1" applyBorder="1" applyAlignment="1">
      <alignment horizontal="right" wrapText="1"/>
    </xf>
    <xf numFmtId="0" fontId="16" fillId="0" borderId="1" xfId="0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right" wrapText="1"/>
    </xf>
    <xf numFmtId="164" fontId="16" fillId="0" borderId="1" xfId="0" applyNumberFormat="1" applyFont="1" applyBorder="1" applyAlignment="1">
      <alignment horizontal="right" wrapText="1"/>
    </xf>
    <xf numFmtId="0" fontId="0" fillId="5" borderId="0" xfId="0" applyFill="1"/>
    <xf numFmtId="164" fontId="0" fillId="5" borderId="0" xfId="0" applyNumberFormat="1" applyFont="1" applyFill="1" applyBorder="1" applyAlignment="1" applyProtection="1"/>
    <xf numFmtId="0" fontId="7" fillId="0" borderId="0" xfId="3"/>
    <xf numFmtId="0" fontId="5" fillId="0" borderId="0" xfId="2">
      <alignment horizontal="left"/>
    </xf>
    <xf numFmtId="0" fontId="10" fillId="0" borderId="2" xfId="4">
      <alignment wrapText="1"/>
    </xf>
    <xf numFmtId="0" fontId="10" fillId="0" borderId="4" xfId="5">
      <alignment wrapText="1"/>
    </xf>
    <xf numFmtId="0" fontId="0" fillId="0" borderId="6" xfId="6" applyFont="1">
      <alignment wrapText="1"/>
    </xf>
    <xf numFmtId="164" fontId="0" fillId="0" borderId="6" xfId="6" applyNumberFormat="1" applyFont="1" applyAlignment="1">
      <alignment horizontal="right" wrapText="1"/>
    </xf>
    <xf numFmtId="165" fontId="0" fillId="0" borderId="6" xfId="6" applyNumberFormat="1" applyFont="1" applyAlignment="1">
      <alignment horizontal="right" wrapText="1"/>
    </xf>
    <xf numFmtId="164" fontId="10" fillId="0" borderId="4" xfId="5" applyNumberFormat="1" applyAlignment="1">
      <alignment horizontal="right" wrapText="1"/>
    </xf>
    <xf numFmtId="165" fontId="10" fillId="0" borderId="4" xfId="5" applyNumberFormat="1" applyAlignment="1">
      <alignment horizontal="right" wrapText="1"/>
    </xf>
    <xf numFmtId="0" fontId="0" fillId="0" borderId="0" xfId="0"/>
    <xf numFmtId="0" fontId="1" fillId="6" borderId="0" xfId="0" applyFont="1" applyFill="1"/>
    <xf numFmtId="166" fontId="0" fillId="0" borderId="0" xfId="16" applyNumberFormat="1" applyFont="1"/>
    <xf numFmtId="167" fontId="0" fillId="0" borderId="0" xfId="16" applyNumberFormat="1" applyFont="1"/>
    <xf numFmtId="0" fontId="1" fillId="7" borderId="0" xfId="0" applyFont="1" applyFill="1"/>
    <xf numFmtId="167" fontId="0" fillId="7" borderId="0" xfId="0" applyNumberFormat="1" applyFill="1"/>
    <xf numFmtId="0" fontId="20" fillId="0" borderId="0" xfId="18" applyFont="1" applyAlignment="1">
      <alignment vertical="center"/>
    </xf>
    <xf numFmtId="0" fontId="18" fillId="0" borderId="0" xfId="18"/>
    <xf numFmtId="0" fontId="1" fillId="0" borderId="0" xfId="18" applyFont="1"/>
    <xf numFmtId="0" fontId="4" fillId="0" borderId="0" xfId="18" applyFont="1" applyAlignment="1">
      <alignment vertical="center" wrapText="1"/>
    </xf>
    <xf numFmtId="0" fontId="20" fillId="8" borderId="10" xfId="18" applyFont="1" applyFill="1" applyBorder="1" applyAlignment="1">
      <alignment horizontal="center" vertical="center" wrapText="1"/>
    </xf>
    <xf numFmtId="0" fontId="20" fillId="8" borderId="11" xfId="18" applyFont="1" applyFill="1" applyBorder="1" applyAlignment="1">
      <alignment horizontal="center" vertical="center" wrapText="1"/>
    </xf>
    <xf numFmtId="0" fontId="20" fillId="4" borderId="10" xfId="18" applyFont="1" applyFill="1" applyBorder="1" applyAlignment="1">
      <alignment horizontal="center" vertical="center" wrapText="1"/>
    </xf>
    <xf numFmtId="0" fontId="1" fillId="4" borderId="10" xfId="18" applyFont="1" applyFill="1" applyBorder="1" applyAlignment="1">
      <alignment horizontal="center" vertical="center" wrapText="1"/>
    </xf>
    <xf numFmtId="0" fontId="4" fillId="0" borderId="12" xfId="18" applyFont="1" applyBorder="1" applyAlignment="1">
      <alignment horizontal="center" vertical="center" wrapText="1"/>
    </xf>
    <xf numFmtId="0" fontId="4" fillId="0" borderId="13" xfId="18" applyFont="1" applyBorder="1" applyAlignment="1">
      <alignment vertical="center" wrapText="1"/>
    </xf>
    <xf numFmtId="0" fontId="4" fillId="0" borderId="10" xfId="18" applyFont="1" applyBorder="1" applyAlignment="1">
      <alignment horizontal="center" vertical="center" wrapText="1"/>
    </xf>
    <xf numFmtId="0" fontId="4" fillId="0" borderId="10" xfId="18" applyFont="1" applyBorder="1" applyAlignment="1">
      <alignment vertical="center" wrapText="1"/>
    </xf>
    <xf numFmtId="0" fontId="18" fillId="0" borderId="10" xfId="18" applyBorder="1"/>
    <xf numFmtId="0" fontId="18" fillId="0" borderId="10" xfId="18" applyBorder="1" applyAlignment="1">
      <alignment horizontal="left"/>
    </xf>
    <xf numFmtId="0" fontId="4" fillId="0" borderId="10" xfId="18" applyFont="1" applyBorder="1" applyAlignment="1">
      <alignment horizontal="left" vertical="center" wrapText="1"/>
    </xf>
    <xf numFmtId="0" fontId="4" fillId="7" borderId="10" xfId="18" applyFont="1" applyFill="1" applyBorder="1" applyAlignment="1">
      <alignment horizontal="center" vertical="center" wrapText="1"/>
    </xf>
    <xf numFmtId="0" fontId="4" fillId="7" borderId="0" xfId="18" applyFont="1" applyFill="1" applyAlignment="1">
      <alignment horizontal="left" vertical="center"/>
    </xf>
    <xf numFmtId="0" fontId="18" fillId="9" borderId="14" xfId="18" applyFill="1" applyBorder="1" applyAlignment="1">
      <alignment horizontal="center"/>
    </xf>
    <xf numFmtId="0" fontId="19" fillId="9" borderId="15" xfId="19" applyFill="1" applyBorder="1" applyAlignment="1">
      <alignment horizontal="left" vertical="center"/>
    </xf>
    <xf numFmtId="0" fontId="0" fillId="10" borderId="0" xfId="0" applyNumberFormat="1" applyFont="1" applyFill="1" applyBorder="1" applyAlignment="1" applyProtection="1"/>
    <xf numFmtId="1" fontId="0" fillId="10" borderId="0" xfId="0" applyNumberFormat="1" applyFill="1"/>
    <xf numFmtId="0" fontId="0" fillId="0" borderId="0" xfId="0"/>
    <xf numFmtId="167" fontId="0" fillId="0" borderId="0" xfId="0" applyNumberFormat="1"/>
    <xf numFmtId="0" fontId="0" fillId="0" borderId="0" xfId="0"/>
    <xf numFmtId="0" fontId="22" fillId="3" borderId="1" xfId="0" applyFont="1" applyFill="1" applyBorder="1" applyAlignment="1">
      <alignment horizontal="right" wrapText="1"/>
    </xf>
    <xf numFmtId="0" fontId="22" fillId="3" borderId="1" xfId="0" applyFont="1" applyFill="1" applyBorder="1" applyAlignment="1">
      <alignment horizontal="left" wrapText="1"/>
    </xf>
    <xf numFmtId="49" fontId="22" fillId="3" borderId="1" xfId="0" applyNumberFormat="1" applyFont="1" applyFill="1" applyBorder="1" applyAlignment="1">
      <alignment horizontal="right" wrapText="1"/>
    </xf>
    <xf numFmtId="164" fontId="22" fillId="3" borderId="1" xfId="0" applyNumberFormat="1" applyFont="1" applyFill="1" applyBorder="1" applyAlignment="1">
      <alignment horizontal="right" wrapText="1"/>
    </xf>
    <xf numFmtId="0" fontId="23" fillId="0" borderId="1" xfId="0" applyFont="1" applyBorder="1" applyAlignment="1">
      <alignment horizontal="right" wrapText="1"/>
    </xf>
    <xf numFmtId="0" fontId="23" fillId="0" borderId="1" xfId="0" applyFont="1" applyBorder="1" applyAlignment="1">
      <alignment horizontal="left" wrapText="1"/>
    </xf>
    <xf numFmtId="49" fontId="23" fillId="0" borderId="1" xfId="0" applyNumberFormat="1" applyFont="1" applyBorder="1" applyAlignment="1">
      <alignment horizontal="right" wrapText="1"/>
    </xf>
    <xf numFmtId="164" fontId="23" fillId="0" borderId="1" xfId="0" applyNumberFormat="1" applyFont="1" applyBorder="1" applyAlignment="1">
      <alignment horizontal="right" wrapText="1"/>
    </xf>
    <xf numFmtId="0" fontId="3" fillId="0" borderId="0" xfId="0" applyFont="1"/>
    <xf numFmtId="0" fontId="25" fillId="0" borderId="0" xfId="0" applyFont="1" applyAlignment="1">
      <alignment horizontal="right"/>
    </xf>
    <xf numFmtId="0" fontId="10" fillId="0" borderId="2" xfId="4" applyAlignment="1">
      <alignment horizontal="right"/>
    </xf>
    <xf numFmtId="0" fontId="26" fillId="0" borderId="8" xfId="7" applyFont="1" applyAlignment="1">
      <alignment wrapText="1"/>
    </xf>
    <xf numFmtId="0" fontId="14" fillId="2" borderId="0" xfId="0" applyFont="1" applyFill="1" applyAlignment="1">
      <alignment horizontal="left" wrapText="1"/>
    </xf>
    <xf numFmtId="0" fontId="17" fillId="2" borderId="0" xfId="0" applyFont="1" applyFill="1" applyAlignment="1">
      <alignment horizontal="left" wrapText="1"/>
    </xf>
    <xf numFmtId="0" fontId="21" fillId="2" borderId="0" xfId="0" applyFont="1" applyFill="1" applyAlignment="1">
      <alignment horizontal="left" wrapText="1"/>
    </xf>
    <xf numFmtId="0" fontId="24" fillId="2" borderId="0" xfId="0" applyFont="1" applyFill="1" applyAlignment="1">
      <alignment horizontal="left" wrapText="1"/>
    </xf>
    <xf numFmtId="0" fontId="0" fillId="0" borderId="0" xfId="0"/>
  </cellXfs>
  <cellStyles count="22">
    <cellStyle name="Body: normal cell" xfId="6" xr:uid="{00000000-0005-0000-0000-000000000000}"/>
    <cellStyle name="Body: normal cell 2" xfId="12" xr:uid="{00000000-0005-0000-0000-000001000000}"/>
    <cellStyle name="Comma" xfId="16" builtinId="3"/>
    <cellStyle name="Comma 2" xfId="1" xr:uid="{00000000-0005-0000-0000-000003000000}"/>
    <cellStyle name="Comma 3" xfId="20" xr:uid="{C1ECC6A5-BE0B-46E5-AEDD-51059073A1EE}"/>
    <cellStyle name="Font: Calibri, 9pt regular" xfId="3" xr:uid="{00000000-0005-0000-0000-000004000000}"/>
    <cellStyle name="Font: Calibri, 9pt regular 2" xfId="14" xr:uid="{00000000-0005-0000-0000-000005000000}"/>
    <cellStyle name="Footnotes: top row" xfId="7" xr:uid="{00000000-0005-0000-0000-000006000000}"/>
    <cellStyle name="Footnotes: top row 2" xfId="10" xr:uid="{00000000-0005-0000-0000-000007000000}"/>
    <cellStyle name="Header: bottom row" xfId="4" xr:uid="{00000000-0005-0000-0000-000008000000}"/>
    <cellStyle name="Header: bottom row 2" xfId="13" xr:uid="{00000000-0005-0000-0000-000009000000}"/>
    <cellStyle name="Hyperlink" xfId="8" builtinId="8"/>
    <cellStyle name="Normal" xfId="0" builtinId="0"/>
    <cellStyle name="Normal 2" xfId="9" xr:uid="{00000000-0005-0000-0000-00000C000000}"/>
    <cellStyle name="Normal 2 2" xfId="18" xr:uid="{84E36236-A6CE-4380-AB6D-04D8E4B044BD}"/>
    <cellStyle name="Normal 2 2 2" xfId="19" xr:uid="{EC7C9871-E8E5-4360-9554-A0DCD53B6654}"/>
    <cellStyle name="Normal 3" xfId="17" xr:uid="{D8131D71-0F22-4AD6-8DB3-44F6468E2631}"/>
    <cellStyle name="Parent row" xfId="5" xr:uid="{00000000-0005-0000-0000-00000D000000}"/>
    <cellStyle name="Parent row 2" xfId="11" xr:uid="{00000000-0005-0000-0000-00000E000000}"/>
    <cellStyle name="Percent 2" xfId="21" xr:uid="{135524FD-4C71-43C7-B55A-DC1CF1E52727}"/>
    <cellStyle name="Table title" xfId="2" xr:uid="{00000000-0005-0000-0000-00000F000000}"/>
    <cellStyle name="Table title 2" xfId="15" xr:uid="{00000000-0005-0000-0000-000010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electricity/monthly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workbookViewId="0">
      <selection activeCell="B12" sqref="B12"/>
    </sheetView>
  </sheetViews>
  <sheetFormatPr defaultRowHeight="15" x14ac:dyDescent="0.25"/>
  <cols>
    <col min="1" max="1" width="20.140625" customWidth="1"/>
    <col min="2" max="2" width="55" customWidth="1"/>
  </cols>
  <sheetData>
    <row r="1" spans="1:2" x14ac:dyDescent="0.25">
      <c r="A1" s="5" t="s">
        <v>507</v>
      </c>
    </row>
    <row r="3" spans="1:2" x14ac:dyDescent="0.25">
      <c r="A3" s="5" t="s">
        <v>414</v>
      </c>
      <c r="B3" s="8" t="s">
        <v>576</v>
      </c>
    </row>
    <row r="4" spans="1:2" x14ac:dyDescent="0.25">
      <c r="B4" t="s">
        <v>409</v>
      </c>
    </row>
    <row r="5" spans="1:2" x14ac:dyDescent="0.25">
      <c r="B5" s="6" t="s">
        <v>781</v>
      </c>
    </row>
    <row r="6" spans="1:2" x14ac:dyDescent="0.25">
      <c r="B6" s="7" t="s">
        <v>8</v>
      </c>
    </row>
    <row r="7" spans="1:2" x14ac:dyDescent="0.25">
      <c r="B7" t="s">
        <v>415</v>
      </c>
    </row>
    <row r="9" spans="1:2" x14ac:dyDescent="0.25">
      <c r="B9" s="8" t="s">
        <v>577</v>
      </c>
    </row>
    <row r="10" spans="1:2" x14ac:dyDescent="0.25">
      <c r="B10" t="s">
        <v>409</v>
      </c>
    </row>
    <row r="11" spans="1:2" x14ac:dyDescent="0.25">
      <c r="B11" s="6">
        <v>2022</v>
      </c>
    </row>
    <row r="12" spans="1:2" x14ac:dyDescent="0.25">
      <c r="B12" t="s">
        <v>767</v>
      </c>
    </row>
    <row r="13" spans="1:2" x14ac:dyDescent="0.25">
      <c r="B13" s="7" t="s">
        <v>583</v>
      </c>
    </row>
    <row r="14" spans="1:2" x14ac:dyDescent="0.25">
      <c r="B14" t="s">
        <v>499</v>
      </c>
    </row>
    <row r="16" spans="1:2" x14ac:dyDescent="0.25">
      <c r="A16" s="5" t="s">
        <v>410</v>
      </c>
    </row>
    <row r="17" spans="1:2" x14ac:dyDescent="0.25">
      <c r="A17" s="14" t="s">
        <v>519</v>
      </c>
    </row>
    <row r="18" spans="1:2" x14ac:dyDescent="0.25">
      <c r="A18" s="5"/>
    </row>
    <row r="19" spans="1:2" x14ac:dyDescent="0.25">
      <c r="A19" t="s">
        <v>484</v>
      </c>
    </row>
    <row r="20" spans="1:2" x14ac:dyDescent="0.25">
      <c r="A20" t="s">
        <v>411</v>
      </c>
    </row>
    <row r="21" spans="1:2" x14ac:dyDescent="0.25">
      <c r="A21" t="s">
        <v>412</v>
      </c>
    </row>
    <row r="22" spans="1:2" x14ac:dyDescent="0.25">
      <c r="A22" t="s">
        <v>413</v>
      </c>
    </row>
    <row r="24" spans="1:2" x14ac:dyDescent="0.25">
      <c r="A24" t="s">
        <v>489</v>
      </c>
    </row>
    <row r="25" spans="1:2" x14ac:dyDescent="0.25">
      <c r="A25" t="s">
        <v>487</v>
      </c>
    </row>
    <row r="26" spans="1:2" x14ac:dyDescent="0.25">
      <c r="A26" t="s">
        <v>488</v>
      </c>
    </row>
    <row r="28" spans="1:2" x14ac:dyDescent="0.25">
      <c r="A28" s="5" t="s">
        <v>479</v>
      </c>
    </row>
    <row r="29" spans="1:2" x14ac:dyDescent="0.25">
      <c r="A29" t="s">
        <v>480</v>
      </c>
      <c r="B29" t="s">
        <v>482</v>
      </c>
    </row>
    <row r="30" spans="1:2" x14ac:dyDescent="0.25">
      <c r="A30" t="s">
        <v>481</v>
      </c>
      <c r="B30" t="s">
        <v>682</v>
      </c>
    </row>
    <row r="31" spans="1:2" x14ac:dyDescent="0.25">
      <c r="A31" t="s">
        <v>2</v>
      </c>
      <c r="B31" t="s">
        <v>500</v>
      </c>
    </row>
    <row r="32" spans="1:2" x14ac:dyDescent="0.25">
      <c r="A32" s="5"/>
    </row>
    <row r="33" spans="1:1" x14ac:dyDescent="0.25">
      <c r="A33" s="5" t="s">
        <v>508</v>
      </c>
    </row>
    <row r="34" spans="1:1" x14ac:dyDescent="0.25">
      <c r="A34" t="s">
        <v>509</v>
      </c>
    </row>
    <row r="35" spans="1:1" x14ac:dyDescent="0.25">
      <c r="A35" t="s">
        <v>510</v>
      </c>
    </row>
    <row r="36" spans="1:1" x14ac:dyDescent="0.25">
      <c r="A36" t="s">
        <v>511</v>
      </c>
    </row>
    <row r="37" spans="1:1" x14ac:dyDescent="0.25">
      <c r="A37" t="s">
        <v>512</v>
      </c>
    </row>
    <row r="38" spans="1:1" x14ac:dyDescent="0.25">
      <c r="A38" t="s">
        <v>513</v>
      </c>
    </row>
    <row r="39" spans="1:1" x14ac:dyDescent="0.25">
      <c r="A39" t="s">
        <v>514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1AB8-6051-47A8-A897-CCDB005B769E}">
  <dimension ref="A1:J48"/>
  <sheetViews>
    <sheetView zoomScale="90" zoomScaleNormal="90" workbookViewId="0">
      <selection activeCell="J16" sqref="J16"/>
    </sheetView>
  </sheetViews>
  <sheetFormatPr defaultColWidth="8.7109375" defaultRowHeight="15" x14ac:dyDescent="0.25"/>
  <cols>
    <col min="1" max="1" width="8.7109375" style="41"/>
    <col min="2" max="2" width="36.28515625" style="41" customWidth="1"/>
    <col min="3" max="3" width="8.7109375" style="41"/>
    <col min="4" max="4" width="13.140625" style="41" customWidth="1"/>
    <col min="5" max="5" width="31" style="41" customWidth="1"/>
    <col min="6" max="6" width="21.5703125" style="41" customWidth="1"/>
    <col min="7" max="9" width="8.7109375" style="41"/>
    <col min="10" max="10" width="20.85546875" style="41" bestFit="1" customWidth="1"/>
    <col min="11" max="16384" width="8.7109375" style="41"/>
  </cols>
  <sheetData>
    <row r="1" spans="1:10" x14ac:dyDescent="0.25">
      <c r="A1" s="40" t="s">
        <v>595</v>
      </c>
      <c r="B1" s="40"/>
      <c r="D1" s="42" t="s">
        <v>596</v>
      </c>
      <c r="H1" s="42" t="s">
        <v>597</v>
      </c>
    </row>
    <row r="2" spans="1:10" ht="15.75" thickBot="1" x14ac:dyDescent="0.3">
      <c r="A2" s="43"/>
      <c r="B2" s="43"/>
    </row>
    <row r="3" spans="1:10" ht="39" thickBot="1" x14ac:dyDescent="0.3">
      <c r="A3" s="44" t="s">
        <v>20</v>
      </c>
      <c r="B3" s="45" t="s">
        <v>598</v>
      </c>
      <c r="D3" s="46" t="s">
        <v>599</v>
      </c>
      <c r="E3" s="46" t="s">
        <v>600</v>
      </c>
      <c r="F3" s="47" t="s">
        <v>601</v>
      </c>
      <c r="H3" s="46" t="s">
        <v>602</v>
      </c>
      <c r="I3" s="46" t="s">
        <v>603</v>
      </c>
      <c r="J3" s="47" t="s">
        <v>584</v>
      </c>
    </row>
    <row r="4" spans="1:10" ht="26.25" thickBot="1" x14ac:dyDescent="0.3">
      <c r="A4" s="48" t="s">
        <v>112</v>
      </c>
      <c r="B4" s="49" t="s">
        <v>604</v>
      </c>
      <c r="D4" s="50" t="s">
        <v>110</v>
      </c>
      <c r="E4" s="51" t="s">
        <v>605</v>
      </c>
      <c r="F4" s="52" t="s">
        <v>6</v>
      </c>
      <c r="H4" s="50" t="s">
        <v>31</v>
      </c>
      <c r="I4" s="50" t="s">
        <v>52</v>
      </c>
      <c r="J4" s="53" t="s">
        <v>416</v>
      </c>
    </row>
    <row r="5" spans="1:10" ht="15.75" thickBot="1" x14ac:dyDescent="0.3">
      <c r="A5" s="48" t="s">
        <v>120</v>
      </c>
      <c r="B5" s="49" t="s">
        <v>606</v>
      </c>
      <c r="D5" s="50" t="s">
        <v>607</v>
      </c>
      <c r="E5" s="51" t="s">
        <v>608</v>
      </c>
      <c r="F5" s="52" t="s">
        <v>490</v>
      </c>
      <c r="H5" s="50" t="s">
        <v>31</v>
      </c>
      <c r="I5" s="50" t="s">
        <v>609</v>
      </c>
      <c r="J5" s="53" t="s">
        <v>416</v>
      </c>
    </row>
    <row r="6" spans="1:10" ht="26.25" thickBot="1" x14ac:dyDescent="0.3">
      <c r="A6" s="48" t="s">
        <v>591</v>
      </c>
      <c r="B6" s="49" t="s">
        <v>610</v>
      </c>
      <c r="D6" s="50" t="s">
        <v>202</v>
      </c>
      <c r="E6" s="51" t="s">
        <v>611</v>
      </c>
      <c r="F6" s="52" t="s">
        <v>370</v>
      </c>
      <c r="H6" s="50" t="s">
        <v>31</v>
      </c>
      <c r="I6" s="50" t="s">
        <v>120</v>
      </c>
      <c r="J6" s="54" t="s">
        <v>370</v>
      </c>
    </row>
    <row r="7" spans="1:10" ht="15.75" thickBot="1" x14ac:dyDescent="0.3">
      <c r="A7" s="48" t="s">
        <v>352</v>
      </c>
      <c r="B7" s="49" t="s">
        <v>612</v>
      </c>
      <c r="D7" s="50" t="s">
        <v>44</v>
      </c>
      <c r="E7" s="51" t="s">
        <v>613</v>
      </c>
      <c r="F7" s="52" t="s">
        <v>490</v>
      </c>
      <c r="H7" s="50" t="s">
        <v>31</v>
      </c>
      <c r="I7" s="50" t="s">
        <v>150</v>
      </c>
      <c r="J7" s="53" t="s">
        <v>416</v>
      </c>
    </row>
    <row r="8" spans="1:10" ht="26.25" thickBot="1" x14ac:dyDescent="0.3">
      <c r="A8" s="48" t="s">
        <v>151</v>
      </c>
      <c r="B8" s="49" t="s">
        <v>614</v>
      </c>
      <c r="D8" s="50" t="s">
        <v>176</v>
      </c>
      <c r="E8" s="51" t="s">
        <v>615</v>
      </c>
      <c r="F8" s="52" t="s">
        <v>6</v>
      </c>
      <c r="H8" s="50" t="s">
        <v>31</v>
      </c>
      <c r="I8" s="50" t="s">
        <v>50</v>
      </c>
      <c r="J8" s="53" t="s">
        <v>416</v>
      </c>
    </row>
    <row r="9" spans="1:10" ht="26.25" thickBot="1" x14ac:dyDescent="0.3">
      <c r="A9" s="48" t="s">
        <v>616</v>
      </c>
      <c r="B9" s="49" t="s">
        <v>617</v>
      </c>
      <c r="D9" s="50" t="s">
        <v>618</v>
      </c>
      <c r="E9" s="51" t="s">
        <v>619</v>
      </c>
      <c r="F9" s="52" t="s">
        <v>2</v>
      </c>
      <c r="H9" s="50" t="s">
        <v>31</v>
      </c>
      <c r="I9" s="50" t="s">
        <v>61</v>
      </c>
      <c r="J9" s="54" t="s">
        <v>370</v>
      </c>
    </row>
    <row r="10" spans="1:10" ht="39" thickBot="1" x14ac:dyDescent="0.3">
      <c r="A10" s="50" t="s">
        <v>26</v>
      </c>
      <c r="B10" s="51" t="s">
        <v>620</v>
      </c>
      <c r="D10" s="50" t="s">
        <v>41</v>
      </c>
      <c r="E10" s="51" t="s">
        <v>621</v>
      </c>
      <c r="F10" s="52" t="s">
        <v>417</v>
      </c>
      <c r="H10" s="50" t="s">
        <v>31</v>
      </c>
      <c r="I10" s="50" t="s">
        <v>82</v>
      </c>
      <c r="J10" s="53" t="s">
        <v>418</v>
      </c>
    </row>
    <row r="11" spans="1:10" ht="39" thickBot="1" x14ac:dyDescent="0.3">
      <c r="A11" s="48" t="s">
        <v>82</v>
      </c>
      <c r="B11" s="49" t="s">
        <v>622</v>
      </c>
      <c r="D11" s="50" t="s">
        <v>58</v>
      </c>
      <c r="E11" s="51" t="s">
        <v>57</v>
      </c>
      <c r="F11" s="52" t="s">
        <v>7</v>
      </c>
      <c r="H11" s="50" t="s">
        <v>31</v>
      </c>
      <c r="I11" s="50" t="s">
        <v>32</v>
      </c>
      <c r="J11" s="53" t="s">
        <v>418</v>
      </c>
    </row>
    <row r="12" spans="1:10" ht="26.25" thickBot="1" x14ac:dyDescent="0.3">
      <c r="A12" s="48" t="s">
        <v>32</v>
      </c>
      <c r="B12" s="49" t="s">
        <v>623</v>
      </c>
      <c r="D12" s="50" t="s">
        <v>135</v>
      </c>
      <c r="E12" s="51" t="s">
        <v>624</v>
      </c>
      <c r="F12" s="52" t="s">
        <v>417</v>
      </c>
      <c r="H12" s="50" t="s">
        <v>31</v>
      </c>
      <c r="I12" s="50" t="s">
        <v>160</v>
      </c>
      <c r="J12" s="54" t="s">
        <v>370</v>
      </c>
    </row>
    <row r="13" spans="1:10" ht="15.75" thickBot="1" x14ac:dyDescent="0.3">
      <c r="A13" s="48" t="s">
        <v>52</v>
      </c>
      <c r="B13" s="49" t="s">
        <v>625</v>
      </c>
      <c r="D13" s="50" t="s">
        <v>186</v>
      </c>
      <c r="E13" s="51" t="s">
        <v>626</v>
      </c>
      <c r="F13" s="52" t="s">
        <v>370</v>
      </c>
      <c r="H13" s="50" t="s">
        <v>31</v>
      </c>
      <c r="I13" s="55" t="s">
        <v>26</v>
      </c>
      <c r="J13" s="53" t="s">
        <v>418</v>
      </c>
    </row>
    <row r="14" spans="1:10" ht="26.25" thickBot="1" x14ac:dyDescent="0.3">
      <c r="A14" s="48" t="s">
        <v>50</v>
      </c>
      <c r="B14" s="49" t="s">
        <v>627</v>
      </c>
      <c r="D14" s="50" t="s">
        <v>78</v>
      </c>
      <c r="E14" s="51" t="s">
        <v>77</v>
      </c>
      <c r="F14" s="52" t="s">
        <v>6</v>
      </c>
      <c r="H14" s="50" t="s">
        <v>64</v>
      </c>
      <c r="I14" s="55" t="s">
        <v>65</v>
      </c>
      <c r="J14" s="53" t="s">
        <v>2</v>
      </c>
    </row>
    <row r="15" spans="1:10" ht="39" thickBot="1" x14ac:dyDescent="0.3">
      <c r="A15" s="48" t="s">
        <v>150</v>
      </c>
      <c r="B15" s="49" t="s">
        <v>628</v>
      </c>
      <c r="D15" s="50" t="s">
        <v>167</v>
      </c>
      <c r="E15" s="51" t="s">
        <v>629</v>
      </c>
      <c r="F15" s="52" t="s">
        <v>485</v>
      </c>
      <c r="H15" s="50" t="s">
        <v>64</v>
      </c>
      <c r="I15" s="55" t="s">
        <v>151</v>
      </c>
      <c r="J15" s="53" t="s">
        <v>370</v>
      </c>
    </row>
    <row r="16" spans="1:10" ht="51.75" thickBot="1" x14ac:dyDescent="0.3">
      <c r="A16" s="50" t="s">
        <v>609</v>
      </c>
      <c r="B16" s="51" t="s">
        <v>630</v>
      </c>
      <c r="D16" s="50" t="s">
        <v>113</v>
      </c>
      <c r="E16" s="51" t="s">
        <v>631</v>
      </c>
      <c r="F16" s="52" t="s">
        <v>370</v>
      </c>
      <c r="H16" s="50" t="s">
        <v>159</v>
      </c>
      <c r="I16" s="50" t="s">
        <v>158</v>
      </c>
      <c r="J16" s="53" t="s">
        <v>4</v>
      </c>
    </row>
    <row r="17" spans="1:10" ht="15.75" thickBot="1" x14ac:dyDescent="0.3">
      <c r="A17" s="48" t="s">
        <v>632</v>
      </c>
      <c r="B17" s="49" t="s">
        <v>633</v>
      </c>
      <c r="D17" s="50" t="s">
        <v>634</v>
      </c>
      <c r="E17" s="51" t="s">
        <v>635</v>
      </c>
      <c r="F17" s="52" t="s">
        <v>517</v>
      </c>
      <c r="H17" s="50" t="s">
        <v>159</v>
      </c>
      <c r="I17" s="55" t="s">
        <v>26</v>
      </c>
      <c r="J17" s="52" t="s">
        <v>5</v>
      </c>
    </row>
    <row r="18" spans="1:10" ht="26.25" thickBot="1" x14ac:dyDescent="0.3">
      <c r="A18" s="48" t="s">
        <v>636</v>
      </c>
      <c r="B18" s="49" t="s">
        <v>637</v>
      </c>
      <c r="D18" s="50" t="s">
        <v>638</v>
      </c>
      <c r="E18" s="51" t="s">
        <v>639</v>
      </c>
      <c r="F18" s="52" t="s">
        <v>517</v>
      </c>
      <c r="H18" s="50" t="s">
        <v>140</v>
      </c>
      <c r="I18" s="50" t="s">
        <v>139</v>
      </c>
      <c r="J18" s="53" t="s">
        <v>491</v>
      </c>
    </row>
    <row r="19" spans="1:10" ht="26.25" thickBot="1" x14ac:dyDescent="0.3">
      <c r="A19" s="48" t="s">
        <v>640</v>
      </c>
      <c r="B19" s="49" t="s">
        <v>641</v>
      </c>
      <c r="D19" s="50" t="s">
        <v>148</v>
      </c>
      <c r="E19" s="51" t="s">
        <v>371</v>
      </c>
      <c r="F19" s="52" t="s">
        <v>517</v>
      </c>
      <c r="H19" s="50" t="s">
        <v>140</v>
      </c>
      <c r="I19" s="50" t="s">
        <v>358</v>
      </c>
      <c r="J19" s="52" t="s">
        <v>486</v>
      </c>
    </row>
    <row r="20" spans="1:10" ht="39" thickBot="1" x14ac:dyDescent="0.3">
      <c r="A20" s="48" t="s">
        <v>65</v>
      </c>
      <c r="B20" s="49" t="s">
        <v>642</v>
      </c>
      <c r="D20" s="50" t="s">
        <v>643</v>
      </c>
      <c r="E20" s="51" t="s">
        <v>644</v>
      </c>
      <c r="F20" s="52" t="s">
        <v>370</v>
      </c>
    </row>
    <row r="21" spans="1:10" ht="39" thickBot="1" x14ac:dyDescent="0.3">
      <c r="A21" s="48" t="s">
        <v>59</v>
      </c>
      <c r="B21" s="49" t="s">
        <v>645</v>
      </c>
      <c r="D21" s="50" t="s">
        <v>31</v>
      </c>
      <c r="E21" s="51" t="s">
        <v>646</v>
      </c>
      <c r="F21" s="52" t="s">
        <v>647</v>
      </c>
      <c r="H21" s="56" t="s">
        <v>648</v>
      </c>
    </row>
    <row r="22" spans="1:10" ht="26.25" thickBot="1" x14ac:dyDescent="0.3">
      <c r="A22" s="48" t="s">
        <v>158</v>
      </c>
      <c r="B22" s="49" t="s">
        <v>649</v>
      </c>
      <c r="D22" s="50" t="s">
        <v>38</v>
      </c>
      <c r="E22" s="51" t="s">
        <v>650</v>
      </c>
      <c r="F22" s="52" t="s">
        <v>1</v>
      </c>
    </row>
    <row r="23" spans="1:10" ht="39" thickBot="1" x14ac:dyDescent="0.3">
      <c r="A23" s="48" t="s">
        <v>139</v>
      </c>
      <c r="B23" s="49" t="s">
        <v>651</v>
      </c>
      <c r="D23" s="50" t="s">
        <v>122</v>
      </c>
      <c r="E23" s="51" t="s">
        <v>652</v>
      </c>
      <c r="F23" s="52" t="s">
        <v>6</v>
      </c>
    </row>
    <row r="24" spans="1:10" ht="64.5" thickBot="1" x14ac:dyDescent="0.3">
      <c r="A24" s="48" t="s">
        <v>358</v>
      </c>
      <c r="B24" s="49" t="s">
        <v>653</v>
      </c>
      <c r="D24" s="50" t="s">
        <v>230</v>
      </c>
      <c r="E24" s="51" t="s">
        <v>654</v>
      </c>
      <c r="F24" s="52" t="s">
        <v>6</v>
      </c>
    </row>
    <row r="25" spans="1:10" ht="51.75" thickBot="1" x14ac:dyDescent="0.3">
      <c r="A25" s="48" t="s">
        <v>61</v>
      </c>
      <c r="B25" s="49" t="s">
        <v>655</v>
      </c>
      <c r="D25" s="50" t="s">
        <v>118</v>
      </c>
      <c r="E25" s="51" t="s">
        <v>656</v>
      </c>
      <c r="F25" s="52" t="s">
        <v>6</v>
      </c>
    </row>
    <row r="26" spans="1:10" ht="39" thickBot="1" x14ac:dyDescent="0.3">
      <c r="A26" s="48" t="s">
        <v>160</v>
      </c>
      <c r="B26" s="49" t="s">
        <v>657</v>
      </c>
      <c r="D26" s="50" t="s">
        <v>35</v>
      </c>
      <c r="E26" s="51" t="s">
        <v>658</v>
      </c>
      <c r="F26" s="52" t="s">
        <v>370</v>
      </c>
    </row>
    <row r="27" spans="1:10" ht="39" thickBot="1" x14ac:dyDescent="0.3">
      <c r="D27" s="50" t="s">
        <v>166</v>
      </c>
      <c r="E27" s="51" t="s">
        <v>659</v>
      </c>
      <c r="F27" s="52" t="s">
        <v>370</v>
      </c>
    </row>
    <row r="28" spans="1:10" ht="15.75" thickBot="1" x14ac:dyDescent="0.3">
      <c r="D28" s="50" t="s">
        <v>106</v>
      </c>
      <c r="E28" s="51" t="s">
        <v>524</v>
      </c>
      <c r="F28" s="52" t="s">
        <v>417</v>
      </c>
    </row>
    <row r="29" spans="1:10" ht="15.75" thickBot="1" x14ac:dyDescent="0.3">
      <c r="D29" s="50" t="s">
        <v>162</v>
      </c>
      <c r="E29" s="51" t="s">
        <v>660</v>
      </c>
      <c r="F29" s="52" t="s">
        <v>370</v>
      </c>
    </row>
    <row r="30" spans="1:10" ht="15.75" thickBot="1" x14ac:dyDescent="0.3">
      <c r="D30" s="50" t="s">
        <v>147</v>
      </c>
      <c r="E30" s="51" t="s">
        <v>661</v>
      </c>
      <c r="F30" s="52" t="s">
        <v>370</v>
      </c>
    </row>
    <row r="31" spans="1:10" ht="15.75" thickBot="1" x14ac:dyDescent="0.3">
      <c r="D31" s="50" t="s">
        <v>498</v>
      </c>
      <c r="E31" s="51" t="s">
        <v>662</v>
      </c>
      <c r="F31" s="52" t="s">
        <v>490</v>
      </c>
    </row>
    <row r="32" spans="1:10" ht="39" thickBot="1" x14ac:dyDescent="0.3">
      <c r="D32" s="50" t="s">
        <v>25</v>
      </c>
      <c r="E32" s="51" t="s">
        <v>663</v>
      </c>
      <c r="F32" s="52" t="s">
        <v>417</v>
      </c>
    </row>
    <row r="33" spans="4:6" ht="15.75" thickBot="1" x14ac:dyDescent="0.3">
      <c r="D33" s="57" t="s">
        <v>104</v>
      </c>
      <c r="E33" s="58" t="s">
        <v>664</v>
      </c>
      <c r="F33" s="52" t="s">
        <v>490</v>
      </c>
    </row>
    <row r="34" spans="4:6" ht="26.25" thickBot="1" x14ac:dyDescent="0.3">
      <c r="D34" s="50" t="s">
        <v>320</v>
      </c>
      <c r="E34" s="51" t="s">
        <v>665</v>
      </c>
      <c r="F34" s="52" t="s">
        <v>370</v>
      </c>
    </row>
    <row r="35" spans="4:6" ht="15.75" thickBot="1" x14ac:dyDescent="0.3">
      <c r="D35" s="50" t="s">
        <v>293</v>
      </c>
      <c r="E35" s="51" t="s">
        <v>666</v>
      </c>
      <c r="F35" s="52" t="s">
        <v>490</v>
      </c>
    </row>
    <row r="36" spans="4:6" ht="15.75" thickBot="1" x14ac:dyDescent="0.3">
      <c r="D36" s="50" t="s">
        <v>153</v>
      </c>
      <c r="E36" s="51" t="s">
        <v>667</v>
      </c>
      <c r="F36" s="52" t="s">
        <v>6</v>
      </c>
    </row>
    <row r="37" spans="4:6" ht="15.75" thickBot="1" x14ac:dyDescent="0.3">
      <c r="D37" s="50" t="s">
        <v>97</v>
      </c>
      <c r="E37" s="51" t="s">
        <v>668</v>
      </c>
      <c r="F37" s="52" t="s">
        <v>490</v>
      </c>
    </row>
    <row r="38" spans="4:6" ht="15.75" thickBot="1" x14ac:dyDescent="0.3">
      <c r="D38" s="50" t="s">
        <v>159</v>
      </c>
      <c r="E38" s="51" t="s">
        <v>669</v>
      </c>
      <c r="F38" s="52" t="s">
        <v>670</v>
      </c>
    </row>
    <row r="39" spans="4:6" ht="15.75" thickBot="1" x14ac:dyDescent="0.3">
      <c r="D39" s="50" t="s">
        <v>117</v>
      </c>
      <c r="E39" s="51" t="s">
        <v>671</v>
      </c>
      <c r="F39" s="52" t="s">
        <v>370</v>
      </c>
    </row>
    <row r="40" spans="4:6" ht="15.75" thickBot="1" x14ac:dyDescent="0.3">
      <c r="D40" s="50" t="s">
        <v>672</v>
      </c>
      <c r="E40" s="51" t="s">
        <v>673</v>
      </c>
      <c r="F40" s="52" t="s">
        <v>2</v>
      </c>
    </row>
    <row r="41" spans="4:6" ht="26.25" thickBot="1" x14ac:dyDescent="0.3">
      <c r="D41" s="50" t="s">
        <v>64</v>
      </c>
      <c r="E41" s="51" t="s">
        <v>674</v>
      </c>
      <c r="F41" s="52" t="s">
        <v>2</v>
      </c>
    </row>
    <row r="42" spans="4:6" ht="26.25" thickBot="1" x14ac:dyDescent="0.3">
      <c r="D42" s="50" t="s">
        <v>123</v>
      </c>
      <c r="E42" s="51" t="s">
        <v>675</v>
      </c>
      <c r="F42" s="52" t="s">
        <v>490</v>
      </c>
    </row>
    <row r="43" spans="4:6" ht="51.75" thickBot="1" x14ac:dyDescent="0.3">
      <c r="D43" s="50" t="s">
        <v>236</v>
      </c>
      <c r="E43" s="51" t="s">
        <v>676</v>
      </c>
      <c r="F43" s="52" t="s">
        <v>6</v>
      </c>
    </row>
    <row r="44" spans="4:6" ht="51.75" thickBot="1" x14ac:dyDescent="0.3">
      <c r="D44" s="50" t="s">
        <v>103</v>
      </c>
      <c r="E44" s="51" t="s">
        <v>677</v>
      </c>
      <c r="F44" s="52" t="s">
        <v>6</v>
      </c>
    </row>
    <row r="45" spans="4:6" ht="15.75" thickBot="1" x14ac:dyDescent="0.3">
      <c r="D45" s="50" t="s">
        <v>165</v>
      </c>
      <c r="E45" s="51" t="s">
        <v>678</v>
      </c>
      <c r="F45" s="52" t="s">
        <v>370</v>
      </c>
    </row>
    <row r="46" spans="4:6" ht="15.75" thickBot="1" x14ac:dyDescent="0.3">
      <c r="D46" s="50" t="s">
        <v>140</v>
      </c>
      <c r="E46" s="51" t="s">
        <v>679</v>
      </c>
      <c r="F46" s="52" t="s">
        <v>3</v>
      </c>
    </row>
    <row r="47" spans="4:6" ht="64.5" thickBot="1" x14ac:dyDescent="0.3">
      <c r="D47" s="50" t="s">
        <v>116</v>
      </c>
      <c r="E47" s="51" t="s">
        <v>680</v>
      </c>
      <c r="F47" s="52" t="s">
        <v>417</v>
      </c>
    </row>
    <row r="48" spans="4:6" ht="15.75" thickBot="1" x14ac:dyDescent="0.3">
      <c r="D48" s="50" t="s">
        <v>149</v>
      </c>
      <c r="E48" s="51" t="s">
        <v>681</v>
      </c>
      <c r="F48" s="5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Q159"/>
  <sheetViews>
    <sheetView topLeftCell="E1" zoomScale="85" workbookViewId="0">
      <pane ySplit="2" topLeftCell="A3" activePane="bottomLeft" state="frozen"/>
      <selection pane="bottomLeft" activeCell="Q3" sqref="Q3"/>
    </sheetView>
  </sheetViews>
  <sheetFormatPr defaultColWidth="9.140625" defaultRowHeight="15" x14ac:dyDescent="0.25"/>
  <cols>
    <col min="1" max="2" width="6.5703125" style="23" bestFit="1" customWidth="1"/>
    <col min="3" max="3" width="8.140625" style="23" bestFit="1" customWidth="1"/>
    <col min="4" max="4" width="81.85546875" style="23" bestFit="1" customWidth="1"/>
    <col min="5" max="5" width="14.7109375" style="23" bestFit="1" customWidth="1"/>
    <col min="6" max="6" width="40.85546875" style="23" bestFit="1" customWidth="1"/>
    <col min="7" max="7" width="6.5703125" style="23" bestFit="1" customWidth="1"/>
    <col min="8" max="8" width="8.140625" style="23" bestFit="1" customWidth="1"/>
    <col min="9" max="10" width="13.140625" style="23" bestFit="1" customWidth="1"/>
    <col min="11" max="11" width="37.5703125" style="23" bestFit="1" customWidth="1"/>
    <col min="12" max="12" width="8.140625" style="23" bestFit="1" customWidth="1"/>
    <col min="13" max="13" width="6.5703125" style="23" bestFit="1" customWidth="1"/>
    <col min="14" max="15" width="9.140625" style="9"/>
    <col min="16" max="16" width="45.140625" style="9" customWidth="1"/>
    <col min="17" max="16384" width="9.140625" style="9"/>
  </cols>
  <sheetData>
    <row r="1" spans="1:17" ht="15.95" customHeight="1" x14ac:dyDescent="0.25">
      <c r="A1" s="76" t="s">
        <v>525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7" ht="39" x14ac:dyDescent="0.25">
      <c r="A2" s="15" t="s">
        <v>9</v>
      </c>
      <c r="B2" s="15" t="s">
        <v>10</v>
      </c>
      <c r="C2" s="15" t="s">
        <v>11</v>
      </c>
      <c r="D2" s="16" t="s">
        <v>12</v>
      </c>
      <c r="E2" s="16" t="s">
        <v>13</v>
      </c>
      <c r="F2" s="16" t="s">
        <v>14</v>
      </c>
      <c r="G2" s="16" t="s">
        <v>15</v>
      </c>
      <c r="H2" s="15" t="s">
        <v>16</v>
      </c>
      <c r="I2" s="17" t="s">
        <v>17</v>
      </c>
      <c r="J2" s="18" t="s">
        <v>526</v>
      </c>
      <c r="K2" s="16" t="s">
        <v>18</v>
      </c>
      <c r="L2" s="16" t="s">
        <v>19</v>
      </c>
      <c r="M2" s="16" t="s">
        <v>20</v>
      </c>
    </row>
    <row r="3" spans="1:17" x14ac:dyDescent="0.25">
      <c r="A3" s="19">
        <v>2020</v>
      </c>
      <c r="B3" s="19">
        <v>1</v>
      </c>
      <c r="C3" s="19">
        <v>3046</v>
      </c>
      <c r="D3" s="20" t="s">
        <v>497</v>
      </c>
      <c r="E3" s="20" t="s">
        <v>22</v>
      </c>
      <c r="F3" s="20" t="s">
        <v>183</v>
      </c>
      <c r="G3" s="20" t="s">
        <v>53</v>
      </c>
      <c r="H3" s="19">
        <v>2706</v>
      </c>
      <c r="I3" s="21" t="s">
        <v>39</v>
      </c>
      <c r="J3" s="22">
        <v>189</v>
      </c>
      <c r="K3" s="20" t="s">
        <v>43</v>
      </c>
      <c r="L3" s="20" t="s">
        <v>44</v>
      </c>
      <c r="M3" s="20" t="s">
        <v>26</v>
      </c>
      <c r="P3" s="9" t="s">
        <v>556</v>
      </c>
      <c r="Q3" s="59">
        <f>SUMIF($K$3:$K$158,"Conventional Steam Coal",$J$3:$J$158)</f>
        <v>9236.7000000000007</v>
      </c>
    </row>
    <row r="4" spans="1:17" x14ac:dyDescent="0.25">
      <c r="A4" s="19">
        <v>2020</v>
      </c>
      <c r="B4" s="19">
        <v>1</v>
      </c>
      <c r="C4" s="19">
        <v>3046</v>
      </c>
      <c r="D4" s="20" t="s">
        <v>497</v>
      </c>
      <c r="E4" s="20" t="s">
        <v>22</v>
      </c>
      <c r="F4" s="20" t="s">
        <v>183</v>
      </c>
      <c r="G4" s="20" t="s">
        <v>53</v>
      </c>
      <c r="H4" s="19">
        <v>2706</v>
      </c>
      <c r="I4" s="21" t="s">
        <v>40</v>
      </c>
      <c r="J4" s="22">
        <v>189</v>
      </c>
      <c r="K4" s="20" t="s">
        <v>43</v>
      </c>
      <c r="L4" s="20" t="s">
        <v>44</v>
      </c>
      <c r="M4" s="20" t="s">
        <v>26</v>
      </c>
      <c r="P4" s="9" t="s">
        <v>557</v>
      </c>
      <c r="Q4" s="59">
        <f>SUMIF($K$3:$K$158,"Natural Gas Fired Combined Cycle",$J$3:$J$158)</f>
        <v>789.7</v>
      </c>
    </row>
    <row r="5" spans="1:17" x14ac:dyDescent="0.25">
      <c r="A5" s="19">
        <v>2020</v>
      </c>
      <c r="B5" s="19">
        <v>1</v>
      </c>
      <c r="C5" s="19">
        <v>9155</v>
      </c>
      <c r="D5" s="20" t="s">
        <v>231</v>
      </c>
      <c r="E5" s="20" t="s">
        <v>55</v>
      </c>
      <c r="F5" s="20" t="s">
        <v>232</v>
      </c>
      <c r="G5" s="20" t="s">
        <v>52</v>
      </c>
      <c r="H5" s="19">
        <v>55853</v>
      </c>
      <c r="I5" s="21" t="s">
        <v>39</v>
      </c>
      <c r="J5" s="22">
        <v>345</v>
      </c>
      <c r="K5" s="20" t="s">
        <v>51</v>
      </c>
      <c r="L5" s="20" t="s">
        <v>31</v>
      </c>
      <c r="M5" s="20" t="s">
        <v>150</v>
      </c>
      <c r="P5" s="9" t="s">
        <v>558</v>
      </c>
      <c r="Q5" s="59">
        <f>SUMIF($K$3:$K$158,"Nuclear",$J$3:$J$158)</f>
        <v>1612.9</v>
      </c>
    </row>
    <row r="6" spans="1:17" x14ac:dyDescent="0.25">
      <c r="A6" s="19">
        <v>2020</v>
      </c>
      <c r="B6" s="19">
        <v>1</v>
      </c>
      <c r="C6" s="19">
        <v>9155</v>
      </c>
      <c r="D6" s="20" t="s">
        <v>231</v>
      </c>
      <c r="E6" s="20" t="s">
        <v>55</v>
      </c>
      <c r="F6" s="20" t="s">
        <v>232</v>
      </c>
      <c r="G6" s="20" t="s">
        <v>52</v>
      </c>
      <c r="H6" s="19">
        <v>55853</v>
      </c>
      <c r="I6" s="21" t="s">
        <v>40</v>
      </c>
      <c r="J6" s="22">
        <v>345</v>
      </c>
      <c r="K6" s="20" t="s">
        <v>51</v>
      </c>
      <c r="L6" s="20" t="s">
        <v>31</v>
      </c>
      <c r="M6" s="20" t="s">
        <v>150</v>
      </c>
      <c r="P6" s="9" t="s">
        <v>559</v>
      </c>
      <c r="Q6" s="59">
        <f>SUMIF($K$3:$K$158,"Conventional Hydroelectric",$J$3:$J$158)</f>
        <v>6</v>
      </c>
    </row>
    <row r="7" spans="1:17" x14ac:dyDescent="0.25">
      <c r="A7" s="19">
        <v>2020</v>
      </c>
      <c r="B7" s="19">
        <v>1</v>
      </c>
      <c r="C7" s="19">
        <v>12949</v>
      </c>
      <c r="D7" s="20" t="s">
        <v>251</v>
      </c>
      <c r="E7" s="20" t="s">
        <v>49</v>
      </c>
      <c r="F7" s="20" t="s">
        <v>252</v>
      </c>
      <c r="G7" s="20" t="s">
        <v>149</v>
      </c>
      <c r="H7" s="19">
        <v>10743</v>
      </c>
      <c r="I7" s="21" t="s">
        <v>29</v>
      </c>
      <c r="J7" s="22">
        <v>50</v>
      </c>
      <c r="K7" s="20" t="s">
        <v>43</v>
      </c>
      <c r="L7" s="20" t="s">
        <v>123</v>
      </c>
      <c r="M7" s="20" t="s">
        <v>26</v>
      </c>
      <c r="P7" s="9" t="s">
        <v>560</v>
      </c>
      <c r="Q7" s="59">
        <f>SUMIF($K$3:$K$158,"Petroleum Liquids",$J$3:$J$158)</f>
        <v>1119.8</v>
      </c>
    </row>
    <row r="8" spans="1:17" x14ac:dyDescent="0.25">
      <c r="A8" s="19">
        <v>2020</v>
      </c>
      <c r="B8" s="19">
        <v>1</v>
      </c>
      <c r="C8" s="19">
        <v>15298</v>
      </c>
      <c r="D8" s="20" t="s">
        <v>527</v>
      </c>
      <c r="E8" s="20" t="s">
        <v>55</v>
      </c>
      <c r="F8" s="20" t="s">
        <v>272</v>
      </c>
      <c r="G8" s="20" t="s">
        <v>71</v>
      </c>
      <c r="H8" s="19">
        <v>6076</v>
      </c>
      <c r="I8" s="21" t="s">
        <v>39</v>
      </c>
      <c r="J8" s="22">
        <v>307</v>
      </c>
      <c r="K8" s="20" t="s">
        <v>43</v>
      </c>
      <c r="L8" s="20" t="s">
        <v>97</v>
      </c>
      <c r="M8" s="20" t="s">
        <v>26</v>
      </c>
      <c r="P8" s="9" t="s">
        <v>561</v>
      </c>
      <c r="Q8" s="59">
        <f>SUMIF($K$3:$K$158,"Landfill Gas",$J$3:$J$158)+SUMIF($K$3:$K$158,"Natural Gas Fired Combustion Turbine",$J$3:$J$158)+SUMIF($K$3:$K$158,"Natural Gas Internal Combustion Engine",$J$3:$J$158)+SUMIF($K$3:$K$158,"Natural Gas Steam Turbine",$J$3:$J$158)+SUMIF($K$3:$K$158,"Other Natural Gas",$J$3:$J$158)</f>
        <v>1323.3999999999999</v>
      </c>
    </row>
    <row r="9" spans="1:17" x14ac:dyDescent="0.25">
      <c r="A9" s="19">
        <v>2020</v>
      </c>
      <c r="B9" s="19">
        <v>1</v>
      </c>
      <c r="C9" s="19">
        <v>15298</v>
      </c>
      <c r="D9" s="20" t="s">
        <v>527</v>
      </c>
      <c r="E9" s="20" t="s">
        <v>55</v>
      </c>
      <c r="F9" s="20" t="s">
        <v>272</v>
      </c>
      <c r="G9" s="20" t="s">
        <v>71</v>
      </c>
      <c r="H9" s="19">
        <v>6076</v>
      </c>
      <c r="I9" s="21" t="s">
        <v>40</v>
      </c>
      <c r="J9" s="22">
        <v>307</v>
      </c>
      <c r="K9" s="20" t="s">
        <v>43</v>
      </c>
      <c r="L9" s="20" t="s">
        <v>97</v>
      </c>
      <c r="M9" s="20" t="s">
        <v>26</v>
      </c>
    </row>
    <row r="10" spans="1:17" x14ac:dyDescent="0.25">
      <c r="A10" s="19">
        <v>2020</v>
      </c>
      <c r="B10" s="19">
        <v>1</v>
      </c>
      <c r="C10" s="19">
        <v>18642</v>
      </c>
      <c r="D10" s="20" t="s">
        <v>86</v>
      </c>
      <c r="E10" s="20" t="s">
        <v>22</v>
      </c>
      <c r="F10" s="20" t="s">
        <v>294</v>
      </c>
      <c r="G10" s="20" t="s">
        <v>42</v>
      </c>
      <c r="H10" s="19">
        <v>1378</v>
      </c>
      <c r="I10" s="21" t="s">
        <v>36</v>
      </c>
      <c r="J10" s="22">
        <v>971</v>
      </c>
      <c r="K10" s="20" t="s">
        <v>43</v>
      </c>
      <c r="L10" s="20" t="s">
        <v>44</v>
      </c>
      <c r="M10" s="20" t="s">
        <v>26</v>
      </c>
    </row>
    <row r="11" spans="1:17" x14ac:dyDescent="0.25">
      <c r="A11" s="19">
        <v>2020</v>
      </c>
      <c r="B11" s="19">
        <v>1</v>
      </c>
      <c r="C11" s="19">
        <v>2770</v>
      </c>
      <c r="D11" s="20" t="s">
        <v>528</v>
      </c>
      <c r="E11" s="20" t="s">
        <v>55</v>
      </c>
      <c r="F11" s="20" t="s">
        <v>208</v>
      </c>
      <c r="G11" s="20" t="s">
        <v>52</v>
      </c>
      <c r="H11" s="19">
        <v>54681</v>
      </c>
      <c r="I11" s="21" t="s">
        <v>178</v>
      </c>
      <c r="J11" s="22">
        <v>7.3</v>
      </c>
      <c r="K11" s="20" t="s">
        <v>367</v>
      </c>
      <c r="L11" s="20" t="s">
        <v>140</v>
      </c>
      <c r="M11" s="20" t="s">
        <v>139</v>
      </c>
      <c r="Q11" s="24"/>
    </row>
    <row r="12" spans="1:17" x14ac:dyDescent="0.25">
      <c r="A12" s="19">
        <v>2020</v>
      </c>
      <c r="B12" s="19">
        <v>1</v>
      </c>
      <c r="C12" s="19">
        <v>2770</v>
      </c>
      <c r="D12" s="20" t="s">
        <v>528</v>
      </c>
      <c r="E12" s="20" t="s">
        <v>55</v>
      </c>
      <c r="F12" s="20" t="s">
        <v>209</v>
      </c>
      <c r="G12" s="20" t="s">
        <v>52</v>
      </c>
      <c r="H12" s="19">
        <v>54682</v>
      </c>
      <c r="I12" s="21" t="s">
        <v>178</v>
      </c>
      <c r="J12" s="22">
        <v>5.4</v>
      </c>
      <c r="K12" s="20" t="s">
        <v>367</v>
      </c>
      <c r="L12" s="20" t="s">
        <v>140</v>
      </c>
      <c r="M12" s="20" t="s">
        <v>139</v>
      </c>
    </row>
    <row r="13" spans="1:17" x14ac:dyDescent="0.25">
      <c r="A13" s="19">
        <v>2020</v>
      </c>
      <c r="B13" s="19">
        <v>1</v>
      </c>
      <c r="C13" s="19">
        <v>2770</v>
      </c>
      <c r="D13" s="20" t="s">
        <v>528</v>
      </c>
      <c r="E13" s="20" t="s">
        <v>55</v>
      </c>
      <c r="F13" s="20" t="s">
        <v>210</v>
      </c>
      <c r="G13" s="20" t="s">
        <v>52</v>
      </c>
      <c r="H13" s="19">
        <v>54685</v>
      </c>
      <c r="I13" s="21" t="s">
        <v>178</v>
      </c>
      <c r="J13" s="22">
        <v>11.6</v>
      </c>
      <c r="K13" s="20" t="s">
        <v>367</v>
      </c>
      <c r="L13" s="20" t="s">
        <v>140</v>
      </c>
      <c r="M13" s="20" t="s">
        <v>139</v>
      </c>
    </row>
    <row r="14" spans="1:17" x14ac:dyDescent="0.25">
      <c r="A14" s="19">
        <v>2020</v>
      </c>
      <c r="B14" s="19">
        <v>1</v>
      </c>
      <c r="C14" s="19">
        <v>2770</v>
      </c>
      <c r="D14" s="20" t="s">
        <v>528</v>
      </c>
      <c r="E14" s="20" t="s">
        <v>55</v>
      </c>
      <c r="F14" s="20" t="s">
        <v>180</v>
      </c>
      <c r="G14" s="20" t="s">
        <v>52</v>
      </c>
      <c r="H14" s="19">
        <v>52161</v>
      </c>
      <c r="I14" s="21" t="s">
        <v>181</v>
      </c>
      <c r="J14" s="22">
        <v>18.399999999999999</v>
      </c>
      <c r="K14" s="20" t="s">
        <v>367</v>
      </c>
      <c r="L14" s="20" t="s">
        <v>140</v>
      </c>
      <c r="M14" s="20" t="s">
        <v>139</v>
      </c>
    </row>
    <row r="15" spans="1:17" x14ac:dyDescent="0.25">
      <c r="A15" s="19">
        <v>2020</v>
      </c>
      <c r="B15" s="19">
        <v>1</v>
      </c>
      <c r="C15" s="19">
        <v>2770</v>
      </c>
      <c r="D15" s="20" t="s">
        <v>528</v>
      </c>
      <c r="E15" s="20" t="s">
        <v>55</v>
      </c>
      <c r="F15" s="20" t="s">
        <v>299</v>
      </c>
      <c r="G15" s="20" t="s">
        <v>52</v>
      </c>
      <c r="H15" s="19">
        <v>52160</v>
      </c>
      <c r="I15" s="21" t="s">
        <v>181</v>
      </c>
      <c r="J15" s="22">
        <v>22</v>
      </c>
      <c r="K15" s="20" t="s">
        <v>367</v>
      </c>
      <c r="L15" s="20" t="s">
        <v>140</v>
      </c>
      <c r="M15" s="20" t="s">
        <v>139</v>
      </c>
    </row>
    <row r="16" spans="1:17" x14ac:dyDescent="0.25">
      <c r="A16" s="19">
        <v>2020</v>
      </c>
      <c r="B16" s="19">
        <v>2</v>
      </c>
      <c r="C16" s="19">
        <v>56953</v>
      </c>
      <c r="D16" s="20" t="s">
        <v>349</v>
      </c>
      <c r="E16" s="20" t="s">
        <v>33</v>
      </c>
      <c r="F16" s="20" t="s">
        <v>349</v>
      </c>
      <c r="G16" s="20" t="s">
        <v>91</v>
      </c>
      <c r="H16" s="19">
        <v>57625</v>
      </c>
      <c r="I16" s="21" t="s">
        <v>350</v>
      </c>
      <c r="J16" s="22">
        <v>0.6</v>
      </c>
      <c r="K16" s="20" t="s">
        <v>373</v>
      </c>
      <c r="L16" s="20" t="s">
        <v>31</v>
      </c>
      <c r="M16" s="20" t="s">
        <v>32</v>
      </c>
    </row>
    <row r="17" spans="1:13" x14ac:dyDescent="0.25">
      <c r="A17" s="19">
        <v>2020</v>
      </c>
      <c r="B17" s="19">
        <v>2</v>
      </c>
      <c r="C17" s="19">
        <v>55600</v>
      </c>
      <c r="D17" s="20" t="s">
        <v>326</v>
      </c>
      <c r="E17" s="20" t="s">
        <v>55</v>
      </c>
      <c r="F17" s="20" t="s">
        <v>327</v>
      </c>
      <c r="G17" s="20" t="s">
        <v>107</v>
      </c>
      <c r="H17" s="19">
        <v>54415</v>
      </c>
      <c r="I17" s="21" t="s">
        <v>29</v>
      </c>
      <c r="J17" s="22">
        <v>38</v>
      </c>
      <c r="K17" s="20" t="s">
        <v>364</v>
      </c>
      <c r="L17" s="20" t="s">
        <v>103</v>
      </c>
      <c r="M17" s="20" t="s">
        <v>26</v>
      </c>
    </row>
    <row r="18" spans="1:13" x14ac:dyDescent="0.25">
      <c r="A18" s="19">
        <v>2020</v>
      </c>
      <c r="B18" s="19">
        <v>2</v>
      </c>
      <c r="C18" s="19">
        <v>6526</v>
      </c>
      <c r="D18" s="20" t="s">
        <v>221</v>
      </c>
      <c r="E18" s="20" t="s">
        <v>55</v>
      </c>
      <c r="F18" s="20" t="s">
        <v>222</v>
      </c>
      <c r="G18" s="20" t="s">
        <v>79</v>
      </c>
      <c r="H18" s="19">
        <v>2837</v>
      </c>
      <c r="I18" s="21" t="s">
        <v>46</v>
      </c>
      <c r="J18" s="22">
        <v>24</v>
      </c>
      <c r="K18" s="20" t="s">
        <v>24</v>
      </c>
      <c r="L18" s="20" t="s">
        <v>41</v>
      </c>
      <c r="M18" s="20" t="s">
        <v>82</v>
      </c>
    </row>
    <row r="19" spans="1:13" x14ac:dyDescent="0.25">
      <c r="A19" s="19">
        <v>2020</v>
      </c>
      <c r="B19" s="19">
        <v>2</v>
      </c>
      <c r="C19" s="19">
        <v>63754</v>
      </c>
      <c r="D19" s="20" t="s">
        <v>529</v>
      </c>
      <c r="E19" s="20" t="s">
        <v>55</v>
      </c>
      <c r="F19" s="20" t="s">
        <v>530</v>
      </c>
      <c r="G19" s="20" t="s">
        <v>105</v>
      </c>
      <c r="H19" s="19">
        <v>60213</v>
      </c>
      <c r="I19" s="21" t="s">
        <v>531</v>
      </c>
      <c r="J19" s="22">
        <v>2</v>
      </c>
      <c r="K19" s="20" t="s">
        <v>504</v>
      </c>
      <c r="L19" s="20" t="s">
        <v>113</v>
      </c>
      <c r="M19" s="20" t="s">
        <v>112</v>
      </c>
    </row>
    <row r="20" spans="1:13" x14ac:dyDescent="0.25">
      <c r="A20" s="19">
        <v>2020</v>
      </c>
      <c r="B20" s="19">
        <v>2</v>
      </c>
      <c r="C20" s="19">
        <v>57463</v>
      </c>
      <c r="D20" s="20" t="s">
        <v>359</v>
      </c>
      <c r="E20" s="20" t="s">
        <v>33</v>
      </c>
      <c r="F20" s="20" t="s">
        <v>360</v>
      </c>
      <c r="G20" s="20" t="s">
        <v>52</v>
      </c>
      <c r="H20" s="19">
        <v>58083</v>
      </c>
      <c r="I20" s="21" t="s">
        <v>182</v>
      </c>
      <c r="J20" s="22">
        <v>12</v>
      </c>
      <c r="K20" s="20" t="s">
        <v>51</v>
      </c>
      <c r="L20" s="20" t="s">
        <v>31</v>
      </c>
      <c r="M20" s="20" t="s">
        <v>50</v>
      </c>
    </row>
    <row r="21" spans="1:13" x14ac:dyDescent="0.25">
      <c r="A21" s="19">
        <v>2020</v>
      </c>
      <c r="B21" s="19">
        <v>2</v>
      </c>
      <c r="C21" s="19">
        <v>57463</v>
      </c>
      <c r="D21" s="20" t="s">
        <v>359</v>
      </c>
      <c r="E21" s="20" t="s">
        <v>33</v>
      </c>
      <c r="F21" s="20" t="s">
        <v>360</v>
      </c>
      <c r="G21" s="20" t="s">
        <v>52</v>
      </c>
      <c r="H21" s="19">
        <v>58083</v>
      </c>
      <c r="I21" s="21" t="s">
        <v>177</v>
      </c>
      <c r="J21" s="22">
        <v>1</v>
      </c>
      <c r="K21" s="20" t="s">
        <v>51</v>
      </c>
      <c r="L21" s="20" t="s">
        <v>31</v>
      </c>
      <c r="M21" s="20" t="s">
        <v>52</v>
      </c>
    </row>
    <row r="22" spans="1:13" x14ac:dyDescent="0.25">
      <c r="A22" s="19">
        <v>2020</v>
      </c>
      <c r="B22" s="19">
        <v>2</v>
      </c>
      <c r="C22" s="19">
        <v>2770</v>
      </c>
      <c r="D22" s="20" t="s">
        <v>528</v>
      </c>
      <c r="E22" s="20" t="s">
        <v>55</v>
      </c>
      <c r="F22" s="20" t="s">
        <v>298</v>
      </c>
      <c r="G22" s="20" t="s">
        <v>52</v>
      </c>
      <c r="H22" s="19">
        <v>50485</v>
      </c>
      <c r="I22" s="21" t="s">
        <v>29</v>
      </c>
      <c r="J22" s="22">
        <v>21.7</v>
      </c>
      <c r="K22" s="20" t="s">
        <v>367</v>
      </c>
      <c r="L22" s="20" t="s">
        <v>140</v>
      </c>
      <c r="M22" s="20" t="s">
        <v>139</v>
      </c>
    </row>
    <row r="23" spans="1:13" x14ac:dyDescent="0.25">
      <c r="A23" s="19">
        <v>2020</v>
      </c>
      <c r="B23" s="19">
        <v>2</v>
      </c>
      <c r="C23" s="19">
        <v>2770</v>
      </c>
      <c r="D23" s="20" t="s">
        <v>528</v>
      </c>
      <c r="E23" s="20" t="s">
        <v>55</v>
      </c>
      <c r="F23" s="20" t="s">
        <v>298</v>
      </c>
      <c r="G23" s="20" t="s">
        <v>52</v>
      </c>
      <c r="H23" s="19">
        <v>50485</v>
      </c>
      <c r="I23" s="21" t="s">
        <v>84</v>
      </c>
      <c r="J23" s="22">
        <v>3.4</v>
      </c>
      <c r="K23" s="20" t="s">
        <v>367</v>
      </c>
      <c r="L23" s="20" t="s">
        <v>140</v>
      </c>
      <c r="M23" s="20" t="s">
        <v>139</v>
      </c>
    </row>
    <row r="24" spans="1:13" x14ac:dyDescent="0.25">
      <c r="A24" s="19">
        <v>2020</v>
      </c>
      <c r="B24" s="19">
        <v>2</v>
      </c>
      <c r="C24" s="19">
        <v>2770</v>
      </c>
      <c r="D24" s="20" t="s">
        <v>528</v>
      </c>
      <c r="E24" s="20" t="s">
        <v>55</v>
      </c>
      <c r="F24" s="20" t="s">
        <v>344</v>
      </c>
      <c r="G24" s="20" t="s">
        <v>52</v>
      </c>
      <c r="H24" s="19">
        <v>57301</v>
      </c>
      <c r="I24" s="21" t="s">
        <v>345</v>
      </c>
      <c r="J24" s="22">
        <v>8</v>
      </c>
      <c r="K24" s="20" t="s">
        <v>367</v>
      </c>
      <c r="L24" s="20" t="s">
        <v>140</v>
      </c>
      <c r="M24" s="20" t="s">
        <v>139</v>
      </c>
    </row>
    <row r="25" spans="1:13" x14ac:dyDescent="0.25">
      <c r="A25" s="19">
        <v>2020</v>
      </c>
      <c r="B25" s="19">
        <v>2</v>
      </c>
      <c r="C25" s="19">
        <v>20541</v>
      </c>
      <c r="D25" s="20" t="s">
        <v>302</v>
      </c>
      <c r="E25" s="20" t="s">
        <v>49</v>
      </c>
      <c r="F25" s="20" t="s">
        <v>303</v>
      </c>
      <c r="G25" s="20" t="s">
        <v>88</v>
      </c>
      <c r="H25" s="19">
        <v>50879</v>
      </c>
      <c r="I25" s="21" t="s">
        <v>29</v>
      </c>
      <c r="J25" s="22">
        <v>42.5</v>
      </c>
      <c r="K25" s="20" t="s">
        <v>43</v>
      </c>
      <c r="L25" s="20" t="s">
        <v>123</v>
      </c>
      <c r="M25" s="20" t="s">
        <v>26</v>
      </c>
    </row>
    <row r="26" spans="1:13" x14ac:dyDescent="0.25">
      <c r="A26" s="19">
        <v>2020</v>
      </c>
      <c r="B26" s="19">
        <v>3</v>
      </c>
      <c r="C26" s="19">
        <v>56953</v>
      </c>
      <c r="D26" s="20" t="s">
        <v>349</v>
      </c>
      <c r="E26" s="20" t="s">
        <v>33</v>
      </c>
      <c r="F26" s="20" t="s">
        <v>349</v>
      </c>
      <c r="G26" s="20" t="s">
        <v>91</v>
      </c>
      <c r="H26" s="19">
        <v>57625</v>
      </c>
      <c r="I26" s="21" t="s">
        <v>351</v>
      </c>
      <c r="J26" s="22">
        <v>0.3</v>
      </c>
      <c r="K26" s="20" t="s">
        <v>373</v>
      </c>
      <c r="L26" s="20" t="s">
        <v>31</v>
      </c>
      <c r="M26" s="20" t="s">
        <v>32</v>
      </c>
    </row>
    <row r="27" spans="1:13" x14ac:dyDescent="0.25">
      <c r="A27" s="19">
        <v>2020</v>
      </c>
      <c r="B27" s="19">
        <v>3</v>
      </c>
      <c r="C27" s="19">
        <v>4161</v>
      </c>
      <c r="D27" s="20" t="s">
        <v>190</v>
      </c>
      <c r="E27" s="20" t="s">
        <v>55</v>
      </c>
      <c r="F27" s="20" t="s">
        <v>191</v>
      </c>
      <c r="G27" s="20" t="s">
        <v>105</v>
      </c>
      <c r="H27" s="19">
        <v>1555</v>
      </c>
      <c r="I27" s="21" t="s">
        <v>127</v>
      </c>
      <c r="J27" s="22">
        <v>14.6</v>
      </c>
      <c r="K27" s="20" t="s">
        <v>81</v>
      </c>
      <c r="L27" s="20" t="s">
        <v>31</v>
      </c>
      <c r="M27" s="20" t="s">
        <v>82</v>
      </c>
    </row>
    <row r="28" spans="1:13" x14ac:dyDescent="0.25">
      <c r="A28" s="19">
        <v>2020</v>
      </c>
      <c r="B28" s="19">
        <v>3</v>
      </c>
      <c r="C28" s="19">
        <v>4161</v>
      </c>
      <c r="D28" s="20" t="s">
        <v>190</v>
      </c>
      <c r="E28" s="20" t="s">
        <v>55</v>
      </c>
      <c r="F28" s="20" t="s">
        <v>191</v>
      </c>
      <c r="G28" s="20" t="s">
        <v>105</v>
      </c>
      <c r="H28" s="19">
        <v>1555</v>
      </c>
      <c r="I28" s="21" t="s">
        <v>128</v>
      </c>
      <c r="J28" s="22">
        <v>15.6</v>
      </c>
      <c r="K28" s="20" t="s">
        <v>81</v>
      </c>
      <c r="L28" s="20" t="s">
        <v>31</v>
      </c>
      <c r="M28" s="20" t="s">
        <v>82</v>
      </c>
    </row>
    <row r="29" spans="1:13" x14ac:dyDescent="0.25">
      <c r="A29" s="19">
        <v>2020</v>
      </c>
      <c r="B29" s="19">
        <v>3</v>
      </c>
      <c r="C29" s="19">
        <v>4161</v>
      </c>
      <c r="D29" s="20" t="s">
        <v>190</v>
      </c>
      <c r="E29" s="20" t="s">
        <v>55</v>
      </c>
      <c r="F29" s="20" t="s">
        <v>191</v>
      </c>
      <c r="G29" s="20" t="s">
        <v>105</v>
      </c>
      <c r="H29" s="19">
        <v>1555</v>
      </c>
      <c r="I29" s="21" t="s">
        <v>129</v>
      </c>
      <c r="J29" s="22">
        <v>14.5</v>
      </c>
      <c r="K29" s="20" t="s">
        <v>81</v>
      </c>
      <c r="L29" s="20" t="s">
        <v>31</v>
      </c>
      <c r="M29" s="20" t="s">
        <v>82</v>
      </c>
    </row>
    <row r="30" spans="1:13" x14ac:dyDescent="0.25">
      <c r="A30" s="19">
        <v>2020</v>
      </c>
      <c r="B30" s="19">
        <v>3</v>
      </c>
      <c r="C30" s="19">
        <v>4161</v>
      </c>
      <c r="D30" s="20" t="s">
        <v>190</v>
      </c>
      <c r="E30" s="20" t="s">
        <v>55</v>
      </c>
      <c r="F30" s="20" t="s">
        <v>191</v>
      </c>
      <c r="G30" s="20" t="s">
        <v>105</v>
      </c>
      <c r="H30" s="19">
        <v>1555</v>
      </c>
      <c r="I30" s="21" t="s">
        <v>130</v>
      </c>
      <c r="J30" s="22">
        <v>16</v>
      </c>
      <c r="K30" s="20" t="s">
        <v>81</v>
      </c>
      <c r="L30" s="20" t="s">
        <v>31</v>
      </c>
      <c r="M30" s="20" t="s">
        <v>82</v>
      </c>
    </row>
    <row r="31" spans="1:13" x14ac:dyDescent="0.25">
      <c r="A31" s="19">
        <v>2020</v>
      </c>
      <c r="B31" s="19">
        <v>3</v>
      </c>
      <c r="C31" s="19">
        <v>3046</v>
      </c>
      <c r="D31" s="20" t="s">
        <v>497</v>
      </c>
      <c r="E31" s="20" t="s">
        <v>22</v>
      </c>
      <c r="F31" s="20" t="s">
        <v>184</v>
      </c>
      <c r="G31" s="20" t="s">
        <v>104</v>
      </c>
      <c r="H31" s="19">
        <v>3250</v>
      </c>
      <c r="I31" s="21" t="s">
        <v>39</v>
      </c>
      <c r="J31" s="22">
        <v>50</v>
      </c>
      <c r="K31" s="20" t="s">
        <v>81</v>
      </c>
      <c r="L31" s="20" t="s">
        <v>31</v>
      </c>
      <c r="M31" s="20" t="s">
        <v>82</v>
      </c>
    </row>
    <row r="32" spans="1:13" x14ac:dyDescent="0.25">
      <c r="A32" s="19">
        <v>2020</v>
      </c>
      <c r="B32" s="19">
        <v>3</v>
      </c>
      <c r="C32" s="19">
        <v>3046</v>
      </c>
      <c r="D32" s="20" t="s">
        <v>497</v>
      </c>
      <c r="E32" s="20" t="s">
        <v>22</v>
      </c>
      <c r="F32" s="20" t="s">
        <v>184</v>
      </c>
      <c r="G32" s="20" t="s">
        <v>104</v>
      </c>
      <c r="H32" s="19">
        <v>3250</v>
      </c>
      <c r="I32" s="21" t="s">
        <v>72</v>
      </c>
      <c r="J32" s="22">
        <v>49</v>
      </c>
      <c r="K32" s="20" t="s">
        <v>24</v>
      </c>
      <c r="L32" s="20" t="s">
        <v>41</v>
      </c>
      <c r="M32" s="20" t="s">
        <v>82</v>
      </c>
    </row>
    <row r="33" spans="1:13" x14ac:dyDescent="0.25">
      <c r="A33" s="19">
        <v>2020</v>
      </c>
      <c r="B33" s="19">
        <v>3</v>
      </c>
      <c r="C33" s="19">
        <v>3046</v>
      </c>
      <c r="D33" s="20" t="s">
        <v>497</v>
      </c>
      <c r="E33" s="20" t="s">
        <v>22</v>
      </c>
      <c r="F33" s="20" t="s">
        <v>184</v>
      </c>
      <c r="G33" s="20" t="s">
        <v>104</v>
      </c>
      <c r="H33" s="19">
        <v>3250</v>
      </c>
      <c r="I33" s="21" t="s">
        <v>40</v>
      </c>
      <c r="J33" s="22">
        <v>48</v>
      </c>
      <c r="K33" s="20" t="s">
        <v>24</v>
      </c>
      <c r="L33" s="20" t="s">
        <v>41</v>
      </c>
      <c r="M33" s="20" t="s">
        <v>82</v>
      </c>
    </row>
    <row r="34" spans="1:13" x14ac:dyDescent="0.25">
      <c r="A34" s="19">
        <v>2020</v>
      </c>
      <c r="B34" s="19">
        <v>3</v>
      </c>
      <c r="C34" s="19">
        <v>3046</v>
      </c>
      <c r="D34" s="20" t="s">
        <v>497</v>
      </c>
      <c r="E34" s="20" t="s">
        <v>22</v>
      </c>
      <c r="F34" s="20" t="s">
        <v>184</v>
      </c>
      <c r="G34" s="20" t="s">
        <v>104</v>
      </c>
      <c r="H34" s="19">
        <v>3250</v>
      </c>
      <c r="I34" s="21" t="s">
        <v>36</v>
      </c>
      <c r="J34" s="22">
        <v>50</v>
      </c>
      <c r="K34" s="20" t="s">
        <v>81</v>
      </c>
      <c r="L34" s="20" t="s">
        <v>31</v>
      </c>
      <c r="M34" s="20" t="s">
        <v>82</v>
      </c>
    </row>
    <row r="35" spans="1:13" x14ac:dyDescent="0.25">
      <c r="A35" s="19">
        <v>2020</v>
      </c>
      <c r="B35" s="19">
        <v>3</v>
      </c>
      <c r="C35" s="19">
        <v>3046</v>
      </c>
      <c r="D35" s="20" t="s">
        <v>497</v>
      </c>
      <c r="E35" s="20" t="s">
        <v>22</v>
      </c>
      <c r="F35" s="20" t="s">
        <v>184</v>
      </c>
      <c r="G35" s="20" t="s">
        <v>104</v>
      </c>
      <c r="H35" s="19">
        <v>3250</v>
      </c>
      <c r="I35" s="21" t="s">
        <v>67</v>
      </c>
      <c r="J35" s="22">
        <v>48</v>
      </c>
      <c r="K35" s="20" t="s">
        <v>24</v>
      </c>
      <c r="L35" s="20" t="s">
        <v>41</v>
      </c>
      <c r="M35" s="20" t="s">
        <v>82</v>
      </c>
    </row>
    <row r="36" spans="1:13" x14ac:dyDescent="0.25">
      <c r="A36" s="19">
        <v>2020</v>
      </c>
      <c r="B36" s="19">
        <v>3</v>
      </c>
      <c r="C36" s="19">
        <v>3046</v>
      </c>
      <c r="D36" s="20" t="s">
        <v>497</v>
      </c>
      <c r="E36" s="20" t="s">
        <v>22</v>
      </c>
      <c r="F36" s="20" t="s">
        <v>184</v>
      </c>
      <c r="G36" s="20" t="s">
        <v>104</v>
      </c>
      <c r="H36" s="19">
        <v>3250</v>
      </c>
      <c r="I36" s="21" t="s">
        <v>46</v>
      </c>
      <c r="J36" s="22">
        <v>43</v>
      </c>
      <c r="K36" s="20" t="s">
        <v>24</v>
      </c>
      <c r="L36" s="20" t="s">
        <v>41</v>
      </c>
      <c r="M36" s="20" t="s">
        <v>82</v>
      </c>
    </row>
    <row r="37" spans="1:13" x14ac:dyDescent="0.25">
      <c r="A37" s="19">
        <v>2020</v>
      </c>
      <c r="B37" s="19">
        <v>3</v>
      </c>
      <c r="C37" s="19">
        <v>3046</v>
      </c>
      <c r="D37" s="20" t="s">
        <v>497</v>
      </c>
      <c r="E37" s="20" t="s">
        <v>22</v>
      </c>
      <c r="F37" s="20" t="s">
        <v>184</v>
      </c>
      <c r="G37" s="20" t="s">
        <v>104</v>
      </c>
      <c r="H37" s="19">
        <v>3250</v>
      </c>
      <c r="I37" s="21" t="s">
        <v>70</v>
      </c>
      <c r="J37" s="22">
        <v>47</v>
      </c>
      <c r="K37" s="20" t="s">
        <v>81</v>
      </c>
      <c r="L37" s="20" t="s">
        <v>31</v>
      </c>
      <c r="M37" s="20" t="s">
        <v>82</v>
      </c>
    </row>
    <row r="38" spans="1:13" x14ac:dyDescent="0.25">
      <c r="A38" s="19">
        <v>2020</v>
      </c>
      <c r="B38" s="19">
        <v>3</v>
      </c>
      <c r="C38" s="19">
        <v>3046</v>
      </c>
      <c r="D38" s="20" t="s">
        <v>497</v>
      </c>
      <c r="E38" s="20" t="s">
        <v>22</v>
      </c>
      <c r="F38" s="20" t="s">
        <v>184</v>
      </c>
      <c r="G38" s="20" t="s">
        <v>104</v>
      </c>
      <c r="H38" s="19">
        <v>3250</v>
      </c>
      <c r="I38" s="21" t="s">
        <v>47</v>
      </c>
      <c r="J38" s="22">
        <v>44</v>
      </c>
      <c r="K38" s="20" t="s">
        <v>24</v>
      </c>
      <c r="L38" s="20" t="s">
        <v>41</v>
      </c>
      <c r="M38" s="20" t="s">
        <v>82</v>
      </c>
    </row>
    <row r="39" spans="1:13" x14ac:dyDescent="0.25">
      <c r="A39" s="19">
        <v>2020</v>
      </c>
      <c r="B39" s="19">
        <v>3</v>
      </c>
      <c r="C39" s="19">
        <v>5860</v>
      </c>
      <c r="D39" s="20" t="s">
        <v>94</v>
      </c>
      <c r="E39" s="20" t="s">
        <v>22</v>
      </c>
      <c r="F39" s="20" t="s">
        <v>95</v>
      </c>
      <c r="G39" s="20" t="s">
        <v>96</v>
      </c>
      <c r="H39" s="19">
        <v>2076</v>
      </c>
      <c r="I39" s="21" t="s">
        <v>39</v>
      </c>
      <c r="J39" s="22">
        <v>198</v>
      </c>
      <c r="K39" s="20" t="s">
        <v>43</v>
      </c>
      <c r="L39" s="20" t="s">
        <v>97</v>
      </c>
      <c r="M39" s="20" t="s">
        <v>26</v>
      </c>
    </row>
    <row r="40" spans="1:13" x14ac:dyDescent="0.25">
      <c r="A40" s="19">
        <v>2020</v>
      </c>
      <c r="B40" s="19">
        <v>3</v>
      </c>
      <c r="C40" s="19">
        <v>7049</v>
      </c>
      <c r="D40" s="20" t="s">
        <v>226</v>
      </c>
      <c r="E40" s="20" t="s">
        <v>33</v>
      </c>
      <c r="F40" s="20" t="s">
        <v>226</v>
      </c>
      <c r="G40" s="20" t="s">
        <v>45</v>
      </c>
      <c r="H40" s="19">
        <v>10029</v>
      </c>
      <c r="I40" s="21" t="s">
        <v>114</v>
      </c>
      <c r="J40" s="22">
        <v>8.5</v>
      </c>
      <c r="K40" s="20" t="s">
        <v>372</v>
      </c>
      <c r="L40" s="20" t="s">
        <v>31</v>
      </c>
      <c r="M40" s="20" t="s">
        <v>26</v>
      </c>
    </row>
    <row r="41" spans="1:13" x14ac:dyDescent="0.25">
      <c r="A41" s="19">
        <v>2020</v>
      </c>
      <c r="B41" s="19">
        <v>3</v>
      </c>
      <c r="C41" s="19">
        <v>7049</v>
      </c>
      <c r="D41" s="20" t="s">
        <v>226</v>
      </c>
      <c r="E41" s="20" t="s">
        <v>33</v>
      </c>
      <c r="F41" s="20" t="s">
        <v>226</v>
      </c>
      <c r="G41" s="20" t="s">
        <v>45</v>
      </c>
      <c r="H41" s="19">
        <v>10029</v>
      </c>
      <c r="I41" s="21" t="s">
        <v>115</v>
      </c>
      <c r="J41" s="22">
        <v>8.5</v>
      </c>
      <c r="K41" s="20" t="s">
        <v>372</v>
      </c>
      <c r="L41" s="20" t="s">
        <v>31</v>
      </c>
      <c r="M41" s="20" t="s">
        <v>26</v>
      </c>
    </row>
    <row r="42" spans="1:13" x14ac:dyDescent="0.25">
      <c r="A42" s="19">
        <v>2020</v>
      </c>
      <c r="B42" s="19">
        <v>3</v>
      </c>
      <c r="C42" s="19">
        <v>7049</v>
      </c>
      <c r="D42" s="20" t="s">
        <v>226</v>
      </c>
      <c r="E42" s="20" t="s">
        <v>33</v>
      </c>
      <c r="F42" s="20" t="s">
        <v>226</v>
      </c>
      <c r="G42" s="20" t="s">
        <v>45</v>
      </c>
      <c r="H42" s="19">
        <v>10029</v>
      </c>
      <c r="I42" s="21" t="s">
        <v>154</v>
      </c>
      <c r="J42" s="22">
        <v>6.8</v>
      </c>
      <c r="K42" s="20" t="s">
        <v>372</v>
      </c>
      <c r="L42" s="20" t="s">
        <v>31</v>
      </c>
      <c r="M42" s="20" t="s">
        <v>26</v>
      </c>
    </row>
    <row r="43" spans="1:13" x14ac:dyDescent="0.25">
      <c r="A43" s="19">
        <v>2020</v>
      </c>
      <c r="B43" s="19">
        <v>3</v>
      </c>
      <c r="C43" s="19">
        <v>56046</v>
      </c>
      <c r="D43" s="20" t="s">
        <v>337</v>
      </c>
      <c r="E43" s="20" t="s">
        <v>55</v>
      </c>
      <c r="F43" s="20" t="s">
        <v>265</v>
      </c>
      <c r="G43" s="20" t="s">
        <v>28</v>
      </c>
      <c r="H43" s="19">
        <v>56834</v>
      </c>
      <c r="I43" s="21" t="s">
        <v>39</v>
      </c>
      <c r="J43" s="22">
        <v>10</v>
      </c>
      <c r="K43" s="20" t="s">
        <v>367</v>
      </c>
      <c r="L43" s="20" t="s">
        <v>140</v>
      </c>
      <c r="M43" s="20" t="s">
        <v>139</v>
      </c>
    </row>
    <row r="44" spans="1:13" x14ac:dyDescent="0.25">
      <c r="A44" s="19">
        <v>2020</v>
      </c>
      <c r="B44" s="19">
        <v>3</v>
      </c>
      <c r="C44" s="19">
        <v>58845</v>
      </c>
      <c r="D44" s="20" t="s">
        <v>532</v>
      </c>
      <c r="E44" s="20" t="s">
        <v>55</v>
      </c>
      <c r="F44" s="20" t="s">
        <v>533</v>
      </c>
      <c r="G44" s="20" t="s">
        <v>62</v>
      </c>
      <c r="H44" s="19">
        <v>58993</v>
      </c>
      <c r="I44" s="21" t="s">
        <v>534</v>
      </c>
      <c r="J44" s="22">
        <v>0.9</v>
      </c>
      <c r="K44" s="20" t="s">
        <v>77</v>
      </c>
      <c r="L44" s="20" t="s">
        <v>78</v>
      </c>
      <c r="M44" s="20" t="s">
        <v>32</v>
      </c>
    </row>
    <row r="45" spans="1:13" x14ac:dyDescent="0.25">
      <c r="A45" s="19">
        <v>2020</v>
      </c>
      <c r="B45" s="19">
        <v>3</v>
      </c>
      <c r="C45" s="19">
        <v>16668</v>
      </c>
      <c r="D45" s="20" t="s">
        <v>278</v>
      </c>
      <c r="E45" s="20" t="s">
        <v>49</v>
      </c>
      <c r="F45" s="20" t="s">
        <v>279</v>
      </c>
      <c r="G45" s="20" t="s">
        <v>28</v>
      </c>
      <c r="H45" s="19">
        <v>55104</v>
      </c>
      <c r="I45" s="21" t="s">
        <v>163</v>
      </c>
      <c r="J45" s="22">
        <v>33.1</v>
      </c>
      <c r="K45" s="20" t="s">
        <v>51</v>
      </c>
      <c r="L45" s="20" t="s">
        <v>31</v>
      </c>
      <c r="M45" s="20" t="s">
        <v>50</v>
      </c>
    </row>
    <row r="46" spans="1:13" x14ac:dyDescent="0.25">
      <c r="A46" s="19">
        <v>2020</v>
      </c>
      <c r="B46" s="19">
        <v>3</v>
      </c>
      <c r="C46" s="19">
        <v>16668</v>
      </c>
      <c r="D46" s="20" t="s">
        <v>278</v>
      </c>
      <c r="E46" s="20" t="s">
        <v>49</v>
      </c>
      <c r="F46" s="20" t="s">
        <v>279</v>
      </c>
      <c r="G46" s="20" t="s">
        <v>28</v>
      </c>
      <c r="H46" s="19">
        <v>55104</v>
      </c>
      <c r="I46" s="21" t="s">
        <v>164</v>
      </c>
      <c r="J46" s="22">
        <v>33.6</v>
      </c>
      <c r="K46" s="20" t="s">
        <v>51</v>
      </c>
      <c r="L46" s="20" t="s">
        <v>31</v>
      </c>
      <c r="M46" s="20" t="s">
        <v>50</v>
      </c>
    </row>
    <row r="47" spans="1:13" x14ac:dyDescent="0.25">
      <c r="A47" s="19">
        <v>2020</v>
      </c>
      <c r="B47" s="19">
        <v>3</v>
      </c>
      <c r="C47" s="19">
        <v>16668</v>
      </c>
      <c r="D47" s="20" t="s">
        <v>278</v>
      </c>
      <c r="E47" s="20" t="s">
        <v>49</v>
      </c>
      <c r="F47" s="20" t="s">
        <v>279</v>
      </c>
      <c r="G47" s="20" t="s">
        <v>28</v>
      </c>
      <c r="H47" s="19">
        <v>55104</v>
      </c>
      <c r="I47" s="21" t="s">
        <v>108</v>
      </c>
      <c r="J47" s="22">
        <v>20</v>
      </c>
      <c r="K47" s="20" t="s">
        <v>51</v>
      </c>
      <c r="L47" s="20" t="s">
        <v>31</v>
      </c>
      <c r="M47" s="20" t="s">
        <v>52</v>
      </c>
    </row>
    <row r="48" spans="1:13" x14ac:dyDescent="0.25">
      <c r="A48" s="19">
        <v>2020</v>
      </c>
      <c r="B48" s="19">
        <v>3</v>
      </c>
      <c r="C48" s="19">
        <v>22129</v>
      </c>
      <c r="D48" s="20" t="s">
        <v>316</v>
      </c>
      <c r="E48" s="20" t="s">
        <v>55</v>
      </c>
      <c r="F48" s="20" t="s">
        <v>316</v>
      </c>
      <c r="G48" s="20" t="s">
        <v>66</v>
      </c>
      <c r="H48" s="19">
        <v>6082</v>
      </c>
      <c r="I48" s="21" t="s">
        <v>39</v>
      </c>
      <c r="J48" s="22">
        <v>685.9</v>
      </c>
      <c r="K48" s="20" t="s">
        <v>43</v>
      </c>
      <c r="L48" s="20" t="s">
        <v>44</v>
      </c>
      <c r="M48" s="20" t="s">
        <v>26</v>
      </c>
    </row>
    <row r="49" spans="1:13" x14ac:dyDescent="0.25">
      <c r="A49" s="19">
        <v>2020</v>
      </c>
      <c r="B49" s="19">
        <v>3</v>
      </c>
      <c r="C49" s="19">
        <v>2770</v>
      </c>
      <c r="D49" s="20" t="s">
        <v>528</v>
      </c>
      <c r="E49" s="20" t="s">
        <v>55</v>
      </c>
      <c r="F49" s="20" t="s">
        <v>307</v>
      </c>
      <c r="G49" s="20" t="s">
        <v>52</v>
      </c>
      <c r="H49" s="19">
        <v>50386</v>
      </c>
      <c r="I49" s="21" t="s">
        <v>308</v>
      </c>
      <c r="J49" s="22">
        <v>15.3</v>
      </c>
      <c r="K49" s="20" t="s">
        <v>367</v>
      </c>
      <c r="L49" s="20" t="s">
        <v>140</v>
      </c>
      <c r="M49" s="20" t="s">
        <v>139</v>
      </c>
    </row>
    <row r="50" spans="1:13" x14ac:dyDescent="0.25">
      <c r="A50" s="19">
        <v>2020</v>
      </c>
      <c r="B50" s="19">
        <v>4</v>
      </c>
      <c r="C50" s="19">
        <v>6027</v>
      </c>
      <c r="D50" s="20" t="s">
        <v>211</v>
      </c>
      <c r="E50" s="20" t="s">
        <v>55</v>
      </c>
      <c r="F50" s="20" t="s">
        <v>212</v>
      </c>
      <c r="G50" s="20" t="s">
        <v>66</v>
      </c>
      <c r="H50" s="19">
        <v>2497</v>
      </c>
      <c r="I50" s="21" t="s">
        <v>40</v>
      </c>
      <c r="J50" s="22">
        <v>1011.5</v>
      </c>
      <c r="K50" s="20" t="s">
        <v>37</v>
      </c>
      <c r="L50" s="20" t="s">
        <v>38</v>
      </c>
      <c r="M50" s="20" t="s">
        <v>26</v>
      </c>
    </row>
    <row r="51" spans="1:13" x14ac:dyDescent="0.25">
      <c r="A51" s="19">
        <v>2020</v>
      </c>
      <c r="B51" s="19">
        <v>4</v>
      </c>
      <c r="C51" s="19">
        <v>55970</v>
      </c>
      <c r="D51" s="20" t="s">
        <v>335</v>
      </c>
      <c r="E51" s="20" t="s">
        <v>33</v>
      </c>
      <c r="F51" s="20" t="s">
        <v>535</v>
      </c>
      <c r="G51" s="20" t="s">
        <v>107</v>
      </c>
      <c r="H51" s="19">
        <v>50318</v>
      </c>
      <c r="I51" s="21" t="s">
        <v>336</v>
      </c>
      <c r="J51" s="22">
        <v>2.8</v>
      </c>
      <c r="K51" s="20" t="s">
        <v>81</v>
      </c>
      <c r="L51" s="20" t="s">
        <v>31</v>
      </c>
      <c r="M51" s="20" t="s">
        <v>82</v>
      </c>
    </row>
    <row r="52" spans="1:13" x14ac:dyDescent="0.25">
      <c r="A52" s="19">
        <v>2020</v>
      </c>
      <c r="B52" s="19">
        <v>4</v>
      </c>
      <c r="C52" s="19">
        <v>20858</v>
      </c>
      <c r="D52" s="20" t="s">
        <v>312</v>
      </c>
      <c r="E52" s="20" t="s">
        <v>22</v>
      </c>
      <c r="F52" s="20" t="s">
        <v>313</v>
      </c>
      <c r="G52" s="20" t="s">
        <v>74</v>
      </c>
      <c r="H52" s="19">
        <v>56266</v>
      </c>
      <c r="I52" s="21" t="s">
        <v>39</v>
      </c>
      <c r="J52" s="22">
        <v>1.1000000000000001</v>
      </c>
      <c r="K52" s="20" t="s">
        <v>24</v>
      </c>
      <c r="L52" s="20" t="s">
        <v>41</v>
      </c>
      <c r="M52" s="20" t="s">
        <v>32</v>
      </c>
    </row>
    <row r="53" spans="1:13" x14ac:dyDescent="0.25">
      <c r="A53" s="19">
        <v>2020</v>
      </c>
      <c r="B53" s="19">
        <v>5</v>
      </c>
      <c r="C53" s="19">
        <v>57173</v>
      </c>
      <c r="D53" s="20" t="s">
        <v>355</v>
      </c>
      <c r="E53" s="20" t="s">
        <v>55</v>
      </c>
      <c r="F53" s="20" t="s">
        <v>355</v>
      </c>
      <c r="G53" s="20" t="s">
        <v>99</v>
      </c>
      <c r="H53" s="19">
        <v>57845</v>
      </c>
      <c r="I53" s="21" t="s">
        <v>137</v>
      </c>
      <c r="J53" s="22">
        <v>1.5</v>
      </c>
      <c r="K53" s="20" t="s">
        <v>77</v>
      </c>
      <c r="L53" s="20" t="s">
        <v>78</v>
      </c>
      <c r="M53" s="20" t="s">
        <v>32</v>
      </c>
    </row>
    <row r="54" spans="1:13" x14ac:dyDescent="0.25">
      <c r="A54" s="19">
        <v>2020</v>
      </c>
      <c r="B54" s="19">
        <v>5</v>
      </c>
      <c r="C54" s="19">
        <v>57173</v>
      </c>
      <c r="D54" s="20" t="s">
        <v>355</v>
      </c>
      <c r="E54" s="20" t="s">
        <v>55</v>
      </c>
      <c r="F54" s="20" t="s">
        <v>355</v>
      </c>
      <c r="G54" s="20" t="s">
        <v>99</v>
      </c>
      <c r="H54" s="19">
        <v>57845</v>
      </c>
      <c r="I54" s="21" t="s">
        <v>134</v>
      </c>
      <c r="J54" s="22">
        <v>1.8</v>
      </c>
      <c r="K54" s="20" t="s">
        <v>77</v>
      </c>
      <c r="L54" s="20" t="s">
        <v>78</v>
      </c>
      <c r="M54" s="20" t="s">
        <v>32</v>
      </c>
    </row>
    <row r="55" spans="1:13" x14ac:dyDescent="0.25">
      <c r="A55" s="19">
        <v>2020</v>
      </c>
      <c r="B55" s="19">
        <v>5</v>
      </c>
      <c r="C55" s="19">
        <v>57175</v>
      </c>
      <c r="D55" s="20" t="s">
        <v>357</v>
      </c>
      <c r="E55" s="20" t="s">
        <v>55</v>
      </c>
      <c r="F55" s="20" t="s">
        <v>357</v>
      </c>
      <c r="G55" s="20" t="s">
        <v>99</v>
      </c>
      <c r="H55" s="19">
        <v>57847</v>
      </c>
      <c r="I55" s="21" t="s">
        <v>137</v>
      </c>
      <c r="J55" s="22">
        <v>1.4</v>
      </c>
      <c r="K55" s="20" t="s">
        <v>77</v>
      </c>
      <c r="L55" s="20" t="s">
        <v>78</v>
      </c>
      <c r="M55" s="20" t="s">
        <v>32</v>
      </c>
    </row>
    <row r="56" spans="1:13" x14ac:dyDescent="0.25">
      <c r="A56" s="19">
        <v>2020</v>
      </c>
      <c r="B56" s="19">
        <v>5</v>
      </c>
      <c r="C56" s="19">
        <v>57175</v>
      </c>
      <c r="D56" s="20" t="s">
        <v>357</v>
      </c>
      <c r="E56" s="20" t="s">
        <v>55</v>
      </c>
      <c r="F56" s="20" t="s">
        <v>357</v>
      </c>
      <c r="G56" s="20" t="s">
        <v>99</v>
      </c>
      <c r="H56" s="19">
        <v>57847</v>
      </c>
      <c r="I56" s="21" t="s">
        <v>134</v>
      </c>
      <c r="J56" s="22">
        <v>1.4</v>
      </c>
      <c r="K56" s="20" t="s">
        <v>77</v>
      </c>
      <c r="L56" s="20" t="s">
        <v>78</v>
      </c>
      <c r="M56" s="20" t="s">
        <v>32</v>
      </c>
    </row>
    <row r="57" spans="1:13" x14ac:dyDescent="0.25">
      <c r="A57" s="19">
        <v>2020</v>
      </c>
      <c r="B57" s="19">
        <v>5</v>
      </c>
      <c r="C57" s="19">
        <v>57175</v>
      </c>
      <c r="D57" s="20" t="s">
        <v>357</v>
      </c>
      <c r="E57" s="20" t="s">
        <v>55</v>
      </c>
      <c r="F57" s="20" t="s">
        <v>357</v>
      </c>
      <c r="G57" s="20" t="s">
        <v>99</v>
      </c>
      <c r="H57" s="19">
        <v>57847</v>
      </c>
      <c r="I57" s="21" t="s">
        <v>138</v>
      </c>
      <c r="J57" s="22">
        <v>1.4</v>
      </c>
      <c r="K57" s="20" t="s">
        <v>77</v>
      </c>
      <c r="L57" s="20" t="s">
        <v>78</v>
      </c>
      <c r="M57" s="20" t="s">
        <v>32</v>
      </c>
    </row>
    <row r="58" spans="1:13" x14ac:dyDescent="0.25">
      <c r="A58" s="19">
        <v>2020</v>
      </c>
      <c r="B58" s="19">
        <v>5</v>
      </c>
      <c r="C58" s="19">
        <v>57175</v>
      </c>
      <c r="D58" s="20" t="s">
        <v>357</v>
      </c>
      <c r="E58" s="20" t="s">
        <v>55</v>
      </c>
      <c r="F58" s="20" t="s">
        <v>357</v>
      </c>
      <c r="G58" s="20" t="s">
        <v>99</v>
      </c>
      <c r="H58" s="19">
        <v>57847</v>
      </c>
      <c r="I58" s="21" t="s">
        <v>60</v>
      </c>
      <c r="J58" s="22">
        <v>1.4</v>
      </c>
      <c r="K58" s="20" t="s">
        <v>77</v>
      </c>
      <c r="L58" s="20" t="s">
        <v>78</v>
      </c>
      <c r="M58" s="20" t="s">
        <v>32</v>
      </c>
    </row>
    <row r="59" spans="1:13" x14ac:dyDescent="0.25">
      <c r="A59" s="19">
        <v>2020</v>
      </c>
      <c r="B59" s="19">
        <v>5</v>
      </c>
      <c r="C59" s="19">
        <v>57175</v>
      </c>
      <c r="D59" s="20" t="s">
        <v>357</v>
      </c>
      <c r="E59" s="20" t="s">
        <v>55</v>
      </c>
      <c r="F59" s="20" t="s">
        <v>357</v>
      </c>
      <c r="G59" s="20" t="s">
        <v>99</v>
      </c>
      <c r="H59" s="19">
        <v>57847</v>
      </c>
      <c r="I59" s="21" t="s">
        <v>136</v>
      </c>
      <c r="J59" s="22">
        <v>1.4</v>
      </c>
      <c r="K59" s="20" t="s">
        <v>77</v>
      </c>
      <c r="L59" s="20" t="s">
        <v>78</v>
      </c>
      <c r="M59" s="20" t="s">
        <v>32</v>
      </c>
    </row>
    <row r="60" spans="1:13" x14ac:dyDescent="0.25">
      <c r="A60" s="19">
        <v>2020</v>
      </c>
      <c r="B60" s="19">
        <v>5</v>
      </c>
      <c r="C60" s="19">
        <v>14268</v>
      </c>
      <c r="D60" s="20" t="s">
        <v>263</v>
      </c>
      <c r="E60" s="20" t="s">
        <v>22</v>
      </c>
      <c r="F60" s="20" t="s">
        <v>264</v>
      </c>
      <c r="G60" s="20" t="s">
        <v>42</v>
      </c>
      <c r="H60" s="19">
        <v>1374</v>
      </c>
      <c r="I60" s="21" t="s">
        <v>39</v>
      </c>
      <c r="J60" s="22">
        <v>137</v>
      </c>
      <c r="K60" s="20" t="s">
        <v>43</v>
      </c>
      <c r="L60" s="20" t="s">
        <v>44</v>
      </c>
      <c r="M60" s="20" t="s">
        <v>26</v>
      </c>
    </row>
    <row r="61" spans="1:13" x14ac:dyDescent="0.25">
      <c r="A61" s="19">
        <v>2020</v>
      </c>
      <c r="B61" s="19">
        <v>5</v>
      </c>
      <c r="C61" s="19">
        <v>14268</v>
      </c>
      <c r="D61" s="20" t="s">
        <v>263</v>
      </c>
      <c r="E61" s="20" t="s">
        <v>22</v>
      </c>
      <c r="F61" s="20" t="s">
        <v>264</v>
      </c>
      <c r="G61" s="20" t="s">
        <v>42</v>
      </c>
      <c r="H61" s="19">
        <v>1374</v>
      </c>
      <c r="I61" s="21" t="s">
        <v>40</v>
      </c>
      <c r="J61" s="22">
        <v>262.8</v>
      </c>
      <c r="K61" s="20" t="s">
        <v>43</v>
      </c>
      <c r="L61" s="20" t="s">
        <v>44</v>
      </c>
      <c r="M61" s="20" t="s">
        <v>26</v>
      </c>
    </row>
    <row r="62" spans="1:13" x14ac:dyDescent="0.25">
      <c r="A62" s="19">
        <v>2020</v>
      </c>
      <c r="B62" s="19">
        <v>5</v>
      </c>
      <c r="C62" s="19">
        <v>59878</v>
      </c>
      <c r="D62" s="20" t="s">
        <v>536</v>
      </c>
      <c r="E62" s="20" t="s">
        <v>49</v>
      </c>
      <c r="F62" s="20" t="s">
        <v>537</v>
      </c>
      <c r="G62" s="20" t="s">
        <v>74</v>
      </c>
      <c r="H62" s="19">
        <v>59559</v>
      </c>
      <c r="I62" s="21" t="s">
        <v>538</v>
      </c>
      <c r="J62" s="22">
        <v>1</v>
      </c>
      <c r="K62" s="20" t="s">
        <v>366</v>
      </c>
      <c r="L62" s="20" t="s">
        <v>122</v>
      </c>
      <c r="M62" s="20" t="s">
        <v>32</v>
      </c>
    </row>
    <row r="63" spans="1:13" x14ac:dyDescent="0.25">
      <c r="A63" s="19">
        <v>2020</v>
      </c>
      <c r="B63" s="19">
        <v>5</v>
      </c>
      <c r="C63" s="19">
        <v>59878</v>
      </c>
      <c r="D63" s="20" t="s">
        <v>536</v>
      </c>
      <c r="E63" s="20" t="s">
        <v>49</v>
      </c>
      <c r="F63" s="20" t="s">
        <v>537</v>
      </c>
      <c r="G63" s="20" t="s">
        <v>74</v>
      </c>
      <c r="H63" s="19">
        <v>59559</v>
      </c>
      <c r="I63" s="21" t="s">
        <v>539</v>
      </c>
      <c r="J63" s="22">
        <v>1</v>
      </c>
      <c r="K63" s="20" t="s">
        <v>366</v>
      </c>
      <c r="L63" s="20" t="s">
        <v>122</v>
      </c>
      <c r="M63" s="20" t="s">
        <v>32</v>
      </c>
    </row>
    <row r="64" spans="1:13" x14ac:dyDescent="0.25">
      <c r="A64" s="19">
        <v>2020</v>
      </c>
      <c r="B64" s="19">
        <v>5</v>
      </c>
      <c r="C64" s="19">
        <v>6526</v>
      </c>
      <c r="D64" s="20" t="s">
        <v>221</v>
      </c>
      <c r="E64" s="20" t="s">
        <v>55</v>
      </c>
      <c r="F64" s="20" t="s">
        <v>223</v>
      </c>
      <c r="G64" s="20" t="s">
        <v>79</v>
      </c>
      <c r="H64" s="19">
        <v>2866</v>
      </c>
      <c r="I64" s="21" t="s">
        <v>39</v>
      </c>
      <c r="J64" s="22">
        <v>180</v>
      </c>
      <c r="K64" s="20" t="s">
        <v>43</v>
      </c>
      <c r="L64" s="20" t="s">
        <v>44</v>
      </c>
      <c r="M64" s="20" t="s">
        <v>26</v>
      </c>
    </row>
    <row r="65" spans="1:13" x14ac:dyDescent="0.25">
      <c r="A65" s="19">
        <v>2020</v>
      </c>
      <c r="B65" s="19">
        <v>5</v>
      </c>
      <c r="C65" s="19">
        <v>6526</v>
      </c>
      <c r="D65" s="20" t="s">
        <v>221</v>
      </c>
      <c r="E65" s="20" t="s">
        <v>55</v>
      </c>
      <c r="F65" s="20" t="s">
        <v>223</v>
      </c>
      <c r="G65" s="20" t="s">
        <v>79</v>
      </c>
      <c r="H65" s="19">
        <v>2866</v>
      </c>
      <c r="I65" s="21" t="s">
        <v>40</v>
      </c>
      <c r="J65" s="22">
        <v>180</v>
      </c>
      <c r="K65" s="20" t="s">
        <v>43</v>
      </c>
      <c r="L65" s="20" t="s">
        <v>44</v>
      </c>
      <c r="M65" s="20" t="s">
        <v>26</v>
      </c>
    </row>
    <row r="66" spans="1:13" x14ac:dyDescent="0.25">
      <c r="A66" s="19">
        <v>2020</v>
      </c>
      <c r="B66" s="19">
        <v>5</v>
      </c>
      <c r="C66" s="19">
        <v>6526</v>
      </c>
      <c r="D66" s="20" t="s">
        <v>221</v>
      </c>
      <c r="E66" s="20" t="s">
        <v>55</v>
      </c>
      <c r="F66" s="20" t="s">
        <v>223</v>
      </c>
      <c r="G66" s="20" t="s">
        <v>79</v>
      </c>
      <c r="H66" s="19">
        <v>2866</v>
      </c>
      <c r="I66" s="21" t="s">
        <v>36</v>
      </c>
      <c r="J66" s="22">
        <v>180</v>
      </c>
      <c r="K66" s="20" t="s">
        <v>43</v>
      </c>
      <c r="L66" s="20" t="s">
        <v>44</v>
      </c>
      <c r="M66" s="20" t="s">
        <v>26</v>
      </c>
    </row>
    <row r="67" spans="1:13" x14ac:dyDescent="0.25">
      <c r="A67" s="19">
        <v>2020</v>
      </c>
      <c r="B67" s="19">
        <v>5</v>
      </c>
      <c r="C67" s="19">
        <v>6526</v>
      </c>
      <c r="D67" s="20" t="s">
        <v>221</v>
      </c>
      <c r="E67" s="20" t="s">
        <v>55</v>
      </c>
      <c r="F67" s="20" t="s">
        <v>223</v>
      </c>
      <c r="G67" s="20" t="s">
        <v>79</v>
      </c>
      <c r="H67" s="19">
        <v>2866</v>
      </c>
      <c r="I67" s="21" t="s">
        <v>67</v>
      </c>
      <c r="J67" s="22">
        <v>180</v>
      </c>
      <c r="K67" s="20" t="s">
        <v>43</v>
      </c>
      <c r="L67" s="20" t="s">
        <v>44</v>
      </c>
      <c r="M67" s="20" t="s">
        <v>26</v>
      </c>
    </row>
    <row r="68" spans="1:13" x14ac:dyDescent="0.25">
      <c r="A68" s="19">
        <v>2020</v>
      </c>
      <c r="B68" s="19">
        <v>5</v>
      </c>
      <c r="C68" s="19">
        <v>15174</v>
      </c>
      <c r="D68" s="20" t="s">
        <v>540</v>
      </c>
      <c r="E68" s="20" t="s">
        <v>33</v>
      </c>
      <c r="F68" s="20" t="s">
        <v>268</v>
      </c>
      <c r="G68" s="20" t="s">
        <v>52</v>
      </c>
      <c r="H68" s="19">
        <v>50623</v>
      </c>
      <c r="I68" s="21" t="s">
        <v>146</v>
      </c>
      <c r="J68" s="22">
        <v>3</v>
      </c>
      <c r="K68" s="20" t="s">
        <v>81</v>
      </c>
      <c r="L68" s="20" t="s">
        <v>31</v>
      </c>
      <c r="M68" s="20" t="s">
        <v>82</v>
      </c>
    </row>
    <row r="69" spans="1:13" x14ac:dyDescent="0.25">
      <c r="A69" s="19">
        <v>2020</v>
      </c>
      <c r="B69" s="19">
        <v>5</v>
      </c>
      <c r="C69" s="19">
        <v>15174</v>
      </c>
      <c r="D69" s="20" t="s">
        <v>540</v>
      </c>
      <c r="E69" s="20" t="s">
        <v>33</v>
      </c>
      <c r="F69" s="20" t="s">
        <v>268</v>
      </c>
      <c r="G69" s="20" t="s">
        <v>52</v>
      </c>
      <c r="H69" s="19">
        <v>50623</v>
      </c>
      <c r="I69" s="21" t="s">
        <v>193</v>
      </c>
      <c r="J69" s="22">
        <v>3</v>
      </c>
      <c r="K69" s="20" t="s">
        <v>81</v>
      </c>
      <c r="L69" s="20" t="s">
        <v>31</v>
      </c>
      <c r="M69" s="20" t="s">
        <v>82</v>
      </c>
    </row>
    <row r="70" spans="1:13" x14ac:dyDescent="0.25">
      <c r="A70" s="19">
        <v>2020</v>
      </c>
      <c r="B70" s="19">
        <v>5</v>
      </c>
      <c r="C70" s="19">
        <v>15174</v>
      </c>
      <c r="D70" s="20" t="s">
        <v>540</v>
      </c>
      <c r="E70" s="20" t="s">
        <v>33</v>
      </c>
      <c r="F70" s="20" t="s">
        <v>268</v>
      </c>
      <c r="G70" s="20" t="s">
        <v>52</v>
      </c>
      <c r="H70" s="19">
        <v>50623</v>
      </c>
      <c r="I70" s="21" t="s">
        <v>194</v>
      </c>
      <c r="J70" s="22">
        <v>3</v>
      </c>
      <c r="K70" s="20" t="s">
        <v>81</v>
      </c>
      <c r="L70" s="20" t="s">
        <v>31</v>
      </c>
      <c r="M70" s="20" t="s">
        <v>82</v>
      </c>
    </row>
    <row r="71" spans="1:13" x14ac:dyDescent="0.25">
      <c r="A71" s="19">
        <v>2020</v>
      </c>
      <c r="B71" s="19">
        <v>5</v>
      </c>
      <c r="C71" s="19">
        <v>15174</v>
      </c>
      <c r="D71" s="20" t="s">
        <v>540</v>
      </c>
      <c r="E71" s="20" t="s">
        <v>33</v>
      </c>
      <c r="F71" s="20" t="s">
        <v>268</v>
      </c>
      <c r="G71" s="20" t="s">
        <v>52</v>
      </c>
      <c r="H71" s="19">
        <v>50623</v>
      </c>
      <c r="I71" s="21" t="s">
        <v>269</v>
      </c>
      <c r="J71" s="22">
        <v>3</v>
      </c>
      <c r="K71" s="20" t="s">
        <v>81</v>
      </c>
      <c r="L71" s="20" t="s">
        <v>31</v>
      </c>
      <c r="M71" s="20" t="s">
        <v>82</v>
      </c>
    </row>
    <row r="72" spans="1:13" x14ac:dyDescent="0.25">
      <c r="A72" s="19">
        <v>2020</v>
      </c>
      <c r="B72" s="19">
        <v>5</v>
      </c>
      <c r="C72" s="19">
        <v>63958</v>
      </c>
      <c r="D72" s="20" t="s">
        <v>541</v>
      </c>
      <c r="E72" s="20" t="s">
        <v>55</v>
      </c>
      <c r="F72" s="20" t="s">
        <v>542</v>
      </c>
      <c r="G72" s="20" t="s">
        <v>107</v>
      </c>
      <c r="H72" s="19">
        <v>50157</v>
      </c>
      <c r="I72" s="21" t="s">
        <v>39</v>
      </c>
      <c r="J72" s="22">
        <v>1.2</v>
      </c>
      <c r="K72" s="20" t="s">
        <v>63</v>
      </c>
      <c r="L72" s="20" t="s">
        <v>64</v>
      </c>
      <c r="M72" s="20" t="s">
        <v>65</v>
      </c>
    </row>
    <row r="73" spans="1:13" x14ac:dyDescent="0.25">
      <c r="A73" s="19">
        <v>2020</v>
      </c>
      <c r="B73" s="19">
        <v>5</v>
      </c>
      <c r="C73" s="19">
        <v>63958</v>
      </c>
      <c r="D73" s="20" t="s">
        <v>541</v>
      </c>
      <c r="E73" s="20" t="s">
        <v>55</v>
      </c>
      <c r="F73" s="20" t="s">
        <v>542</v>
      </c>
      <c r="G73" s="20" t="s">
        <v>107</v>
      </c>
      <c r="H73" s="19">
        <v>50157</v>
      </c>
      <c r="I73" s="21" t="s">
        <v>40</v>
      </c>
      <c r="J73" s="22">
        <v>1.2</v>
      </c>
      <c r="K73" s="20" t="s">
        <v>63</v>
      </c>
      <c r="L73" s="20" t="s">
        <v>64</v>
      </c>
      <c r="M73" s="20" t="s">
        <v>65</v>
      </c>
    </row>
    <row r="74" spans="1:13" x14ac:dyDescent="0.25">
      <c r="A74" s="19">
        <v>2020</v>
      </c>
      <c r="B74" s="19">
        <v>5</v>
      </c>
      <c r="C74" s="19">
        <v>63958</v>
      </c>
      <c r="D74" s="20" t="s">
        <v>541</v>
      </c>
      <c r="E74" s="20" t="s">
        <v>55</v>
      </c>
      <c r="F74" s="20" t="s">
        <v>542</v>
      </c>
      <c r="G74" s="20" t="s">
        <v>107</v>
      </c>
      <c r="H74" s="19">
        <v>50157</v>
      </c>
      <c r="I74" s="21" t="s">
        <v>36</v>
      </c>
      <c r="J74" s="22">
        <v>1.2</v>
      </c>
      <c r="K74" s="20" t="s">
        <v>63</v>
      </c>
      <c r="L74" s="20" t="s">
        <v>64</v>
      </c>
      <c r="M74" s="20" t="s">
        <v>65</v>
      </c>
    </row>
    <row r="75" spans="1:13" x14ac:dyDescent="0.25">
      <c r="A75" s="19">
        <v>2020</v>
      </c>
      <c r="B75" s="19">
        <v>5</v>
      </c>
      <c r="C75" s="19">
        <v>63958</v>
      </c>
      <c r="D75" s="20" t="s">
        <v>541</v>
      </c>
      <c r="E75" s="20" t="s">
        <v>55</v>
      </c>
      <c r="F75" s="20" t="s">
        <v>314</v>
      </c>
      <c r="G75" s="20" t="s">
        <v>107</v>
      </c>
      <c r="H75" s="19">
        <v>50159</v>
      </c>
      <c r="I75" s="21" t="s">
        <v>39</v>
      </c>
      <c r="J75" s="22">
        <v>1.2</v>
      </c>
      <c r="K75" s="20" t="s">
        <v>63</v>
      </c>
      <c r="L75" s="20" t="s">
        <v>64</v>
      </c>
      <c r="M75" s="20" t="s">
        <v>65</v>
      </c>
    </row>
    <row r="76" spans="1:13" x14ac:dyDescent="0.25">
      <c r="A76" s="19">
        <v>2020</v>
      </c>
      <c r="B76" s="19">
        <v>5</v>
      </c>
      <c r="C76" s="19">
        <v>63958</v>
      </c>
      <c r="D76" s="20" t="s">
        <v>541</v>
      </c>
      <c r="E76" s="20" t="s">
        <v>55</v>
      </c>
      <c r="F76" s="20" t="s">
        <v>315</v>
      </c>
      <c r="G76" s="20" t="s">
        <v>107</v>
      </c>
      <c r="H76" s="19">
        <v>50160</v>
      </c>
      <c r="I76" s="21" t="s">
        <v>39</v>
      </c>
      <c r="J76" s="22">
        <v>1.2</v>
      </c>
      <c r="K76" s="20" t="s">
        <v>63</v>
      </c>
      <c r="L76" s="20" t="s">
        <v>64</v>
      </c>
      <c r="M76" s="20" t="s">
        <v>65</v>
      </c>
    </row>
    <row r="77" spans="1:13" x14ac:dyDescent="0.25">
      <c r="A77" s="19">
        <v>2020</v>
      </c>
      <c r="B77" s="19">
        <v>5</v>
      </c>
      <c r="C77" s="19">
        <v>57172</v>
      </c>
      <c r="D77" s="20" t="s">
        <v>354</v>
      </c>
      <c r="E77" s="20" t="s">
        <v>55</v>
      </c>
      <c r="F77" s="20" t="s">
        <v>354</v>
      </c>
      <c r="G77" s="20" t="s">
        <v>99</v>
      </c>
      <c r="H77" s="19">
        <v>57843</v>
      </c>
      <c r="I77" s="21" t="s">
        <v>29</v>
      </c>
      <c r="J77" s="22">
        <v>1.8</v>
      </c>
      <c r="K77" s="20" t="s">
        <v>77</v>
      </c>
      <c r="L77" s="20" t="s">
        <v>78</v>
      </c>
      <c r="M77" s="20" t="s">
        <v>32</v>
      </c>
    </row>
    <row r="78" spans="1:13" x14ac:dyDescent="0.25">
      <c r="A78" s="19">
        <v>2020</v>
      </c>
      <c r="B78" s="19">
        <v>5</v>
      </c>
      <c r="C78" s="19">
        <v>57174</v>
      </c>
      <c r="D78" s="20" t="s">
        <v>356</v>
      </c>
      <c r="E78" s="20" t="s">
        <v>55</v>
      </c>
      <c r="F78" s="20" t="s">
        <v>356</v>
      </c>
      <c r="G78" s="20" t="s">
        <v>99</v>
      </c>
      <c r="H78" s="19">
        <v>57846</v>
      </c>
      <c r="I78" s="21" t="s">
        <v>137</v>
      </c>
      <c r="J78" s="22">
        <v>1.5</v>
      </c>
      <c r="K78" s="20" t="s">
        <v>77</v>
      </c>
      <c r="L78" s="20" t="s">
        <v>78</v>
      </c>
      <c r="M78" s="20" t="s">
        <v>32</v>
      </c>
    </row>
    <row r="79" spans="1:13" x14ac:dyDescent="0.25">
      <c r="A79" s="19">
        <v>2020</v>
      </c>
      <c r="B79" s="19">
        <v>5</v>
      </c>
      <c r="C79" s="19">
        <v>57174</v>
      </c>
      <c r="D79" s="20" t="s">
        <v>356</v>
      </c>
      <c r="E79" s="20" t="s">
        <v>55</v>
      </c>
      <c r="F79" s="20" t="s">
        <v>356</v>
      </c>
      <c r="G79" s="20" t="s">
        <v>99</v>
      </c>
      <c r="H79" s="19">
        <v>57846</v>
      </c>
      <c r="I79" s="21" t="s">
        <v>134</v>
      </c>
      <c r="J79" s="22">
        <v>1.5</v>
      </c>
      <c r="K79" s="20" t="s">
        <v>77</v>
      </c>
      <c r="L79" s="20" t="s">
        <v>78</v>
      </c>
      <c r="M79" s="20" t="s">
        <v>32</v>
      </c>
    </row>
    <row r="80" spans="1:13" x14ac:dyDescent="0.25">
      <c r="A80" s="19">
        <v>2020</v>
      </c>
      <c r="B80" s="19">
        <v>5</v>
      </c>
      <c r="C80" s="19">
        <v>17698</v>
      </c>
      <c r="D80" s="20" t="s">
        <v>281</v>
      </c>
      <c r="E80" s="20" t="s">
        <v>22</v>
      </c>
      <c r="F80" s="20" t="s">
        <v>283</v>
      </c>
      <c r="G80" s="20" t="s">
        <v>28</v>
      </c>
      <c r="H80" s="19">
        <v>3476</v>
      </c>
      <c r="I80" s="21" t="s">
        <v>40</v>
      </c>
      <c r="J80" s="22">
        <v>31</v>
      </c>
      <c r="K80" s="20" t="s">
        <v>372</v>
      </c>
      <c r="L80" s="20" t="s">
        <v>31</v>
      </c>
      <c r="M80" s="20" t="s">
        <v>26</v>
      </c>
    </row>
    <row r="81" spans="1:13" x14ac:dyDescent="0.25">
      <c r="A81" s="19">
        <v>2020</v>
      </c>
      <c r="B81" s="19">
        <v>5</v>
      </c>
      <c r="C81" s="19">
        <v>17698</v>
      </c>
      <c r="D81" s="20" t="s">
        <v>281</v>
      </c>
      <c r="E81" s="20" t="s">
        <v>22</v>
      </c>
      <c r="F81" s="20" t="s">
        <v>283</v>
      </c>
      <c r="G81" s="20" t="s">
        <v>28</v>
      </c>
      <c r="H81" s="19">
        <v>3476</v>
      </c>
      <c r="I81" s="21" t="s">
        <v>36</v>
      </c>
      <c r="J81" s="22">
        <v>25</v>
      </c>
      <c r="K81" s="20" t="s">
        <v>372</v>
      </c>
      <c r="L81" s="20" t="s">
        <v>31</v>
      </c>
      <c r="M81" s="20" t="s">
        <v>26</v>
      </c>
    </row>
    <row r="82" spans="1:13" ht="65.099999999999994" customHeight="1" x14ac:dyDescent="0.25">
      <c r="A82" s="19">
        <v>2020</v>
      </c>
      <c r="B82" s="19">
        <v>5</v>
      </c>
      <c r="C82" s="19">
        <v>17698</v>
      </c>
      <c r="D82" s="20" t="s">
        <v>281</v>
      </c>
      <c r="E82" s="20" t="s">
        <v>22</v>
      </c>
      <c r="F82" s="20" t="s">
        <v>282</v>
      </c>
      <c r="G82" s="20" t="s">
        <v>109</v>
      </c>
      <c r="H82" s="19">
        <v>1417</v>
      </c>
      <c r="I82" s="21" t="s">
        <v>40</v>
      </c>
      <c r="J82" s="22">
        <v>26</v>
      </c>
      <c r="K82" s="20" t="s">
        <v>372</v>
      </c>
      <c r="L82" s="20" t="s">
        <v>31</v>
      </c>
      <c r="M82" s="20" t="s">
        <v>26</v>
      </c>
    </row>
    <row r="83" spans="1:13" x14ac:dyDescent="0.25">
      <c r="A83" s="19">
        <v>2020</v>
      </c>
      <c r="B83" s="19">
        <v>5</v>
      </c>
      <c r="C83" s="19">
        <v>17698</v>
      </c>
      <c r="D83" s="20" t="s">
        <v>281</v>
      </c>
      <c r="E83" s="20" t="s">
        <v>22</v>
      </c>
      <c r="F83" s="20" t="s">
        <v>284</v>
      </c>
      <c r="G83" s="20" t="s">
        <v>28</v>
      </c>
      <c r="H83" s="19">
        <v>3477</v>
      </c>
      <c r="I83" s="21" t="s">
        <v>39</v>
      </c>
      <c r="J83" s="22">
        <v>50</v>
      </c>
      <c r="K83" s="20" t="s">
        <v>372</v>
      </c>
      <c r="L83" s="20" t="s">
        <v>31</v>
      </c>
      <c r="M83" s="20" t="s">
        <v>26</v>
      </c>
    </row>
    <row r="84" spans="1:13" x14ac:dyDescent="0.25">
      <c r="A84" s="19">
        <v>2020</v>
      </c>
      <c r="B84" s="19">
        <v>5</v>
      </c>
      <c r="C84" s="19">
        <v>17897</v>
      </c>
      <c r="D84" s="20" t="s">
        <v>289</v>
      </c>
      <c r="E84" s="20" t="s">
        <v>27</v>
      </c>
      <c r="F84" s="20" t="s">
        <v>290</v>
      </c>
      <c r="G84" s="20" t="s">
        <v>111</v>
      </c>
      <c r="H84" s="19">
        <v>54262</v>
      </c>
      <c r="I84" s="21" t="s">
        <v>46</v>
      </c>
      <c r="J84" s="22">
        <v>2.7</v>
      </c>
      <c r="K84" s="20" t="s">
        <v>373</v>
      </c>
      <c r="L84" s="20" t="s">
        <v>31</v>
      </c>
      <c r="M84" s="20" t="s">
        <v>32</v>
      </c>
    </row>
    <row r="85" spans="1:13" x14ac:dyDescent="0.25">
      <c r="A85" s="19">
        <v>2020</v>
      </c>
      <c r="B85" s="19">
        <v>5</v>
      </c>
      <c r="C85" s="19">
        <v>1615</v>
      </c>
      <c r="D85" s="20" t="s">
        <v>168</v>
      </c>
      <c r="E85" s="20" t="s">
        <v>22</v>
      </c>
      <c r="F85" s="20" t="s">
        <v>169</v>
      </c>
      <c r="G85" s="20" t="s">
        <v>105</v>
      </c>
      <c r="H85" s="19">
        <v>6565</v>
      </c>
      <c r="I85" s="21" t="s">
        <v>133</v>
      </c>
      <c r="J85" s="22">
        <v>1.8</v>
      </c>
      <c r="K85" s="20" t="s">
        <v>24</v>
      </c>
      <c r="L85" s="20" t="s">
        <v>41</v>
      </c>
      <c r="M85" s="20" t="s">
        <v>32</v>
      </c>
    </row>
    <row r="86" spans="1:13" x14ac:dyDescent="0.25">
      <c r="A86" s="19">
        <v>2020</v>
      </c>
      <c r="B86" s="19">
        <v>6</v>
      </c>
      <c r="C86" s="19">
        <v>58620</v>
      </c>
      <c r="D86" s="20" t="s">
        <v>523</v>
      </c>
      <c r="E86" s="20" t="s">
        <v>55</v>
      </c>
      <c r="F86" s="20" t="s">
        <v>260</v>
      </c>
      <c r="G86" s="20" t="s">
        <v>79</v>
      </c>
      <c r="H86" s="19">
        <v>2840</v>
      </c>
      <c r="I86" s="21" t="s">
        <v>67</v>
      </c>
      <c r="J86" s="22">
        <v>780</v>
      </c>
      <c r="K86" s="20" t="s">
        <v>43</v>
      </c>
      <c r="L86" s="20" t="s">
        <v>44</v>
      </c>
      <c r="M86" s="20" t="s">
        <v>26</v>
      </c>
    </row>
    <row r="87" spans="1:13" x14ac:dyDescent="0.25">
      <c r="A87" s="19">
        <v>2020</v>
      </c>
      <c r="B87" s="19">
        <v>6</v>
      </c>
      <c r="C87" s="19">
        <v>61351</v>
      </c>
      <c r="D87" s="20" t="s">
        <v>543</v>
      </c>
      <c r="E87" s="20" t="s">
        <v>55</v>
      </c>
      <c r="F87" s="20" t="s">
        <v>544</v>
      </c>
      <c r="G87" s="20" t="s">
        <v>88</v>
      </c>
      <c r="H87" s="19">
        <v>54934</v>
      </c>
      <c r="I87" s="21" t="s">
        <v>233</v>
      </c>
      <c r="J87" s="22">
        <v>0.7</v>
      </c>
      <c r="K87" s="20" t="s">
        <v>77</v>
      </c>
      <c r="L87" s="20" t="s">
        <v>78</v>
      </c>
      <c r="M87" s="20" t="s">
        <v>32</v>
      </c>
    </row>
    <row r="88" spans="1:13" x14ac:dyDescent="0.25">
      <c r="A88" s="19">
        <v>2020</v>
      </c>
      <c r="B88" s="19">
        <v>6</v>
      </c>
      <c r="C88" s="19">
        <v>61351</v>
      </c>
      <c r="D88" s="20" t="s">
        <v>543</v>
      </c>
      <c r="E88" s="20" t="s">
        <v>55</v>
      </c>
      <c r="F88" s="20" t="s">
        <v>544</v>
      </c>
      <c r="G88" s="20" t="s">
        <v>88</v>
      </c>
      <c r="H88" s="19">
        <v>54934</v>
      </c>
      <c r="I88" s="21" t="s">
        <v>234</v>
      </c>
      <c r="J88" s="22">
        <v>0.7</v>
      </c>
      <c r="K88" s="20" t="s">
        <v>77</v>
      </c>
      <c r="L88" s="20" t="s">
        <v>78</v>
      </c>
      <c r="M88" s="20" t="s">
        <v>32</v>
      </c>
    </row>
    <row r="89" spans="1:13" x14ac:dyDescent="0.25">
      <c r="A89" s="19">
        <v>2020</v>
      </c>
      <c r="B89" s="19">
        <v>6</v>
      </c>
      <c r="C89" s="19">
        <v>61351</v>
      </c>
      <c r="D89" s="20" t="s">
        <v>543</v>
      </c>
      <c r="E89" s="20" t="s">
        <v>55</v>
      </c>
      <c r="F89" s="20" t="s">
        <v>544</v>
      </c>
      <c r="G89" s="20" t="s">
        <v>88</v>
      </c>
      <c r="H89" s="19">
        <v>54934</v>
      </c>
      <c r="I89" s="21" t="s">
        <v>238</v>
      </c>
      <c r="J89" s="22">
        <v>0.7</v>
      </c>
      <c r="K89" s="20" t="s">
        <v>77</v>
      </c>
      <c r="L89" s="20" t="s">
        <v>78</v>
      </c>
      <c r="M89" s="20" t="s">
        <v>32</v>
      </c>
    </row>
    <row r="90" spans="1:13" x14ac:dyDescent="0.25">
      <c r="A90" s="19">
        <v>2020</v>
      </c>
      <c r="B90" s="19">
        <v>6</v>
      </c>
      <c r="C90" s="19">
        <v>61351</v>
      </c>
      <c r="D90" s="20" t="s">
        <v>543</v>
      </c>
      <c r="E90" s="20" t="s">
        <v>55</v>
      </c>
      <c r="F90" s="20" t="s">
        <v>544</v>
      </c>
      <c r="G90" s="20" t="s">
        <v>88</v>
      </c>
      <c r="H90" s="19">
        <v>54934</v>
      </c>
      <c r="I90" s="21" t="s">
        <v>239</v>
      </c>
      <c r="J90" s="22">
        <v>0.7</v>
      </c>
      <c r="K90" s="20" t="s">
        <v>77</v>
      </c>
      <c r="L90" s="20" t="s">
        <v>78</v>
      </c>
      <c r="M90" s="20" t="s">
        <v>32</v>
      </c>
    </row>
    <row r="91" spans="1:13" x14ac:dyDescent="0.25">
      <c r="A91" s="19">
        <v>2020</v>
      </c>
      <c r="B91" s="19">
        <v>6</v>
      </c>
      <c r="C91" s="19">
        <v>61351</v>
      </c>
      <c r="D91" s="20" t="s">
        <v>543</v>
      </c>
      <c r="E91" s="20" t="s">
        <v>55</v>
      </c>
      <c r="F91" s="20" t="s">
        <v>544</v>
      </c>
      <c r="G91" s="20" t="s">
        <v>88</v>
      </c>
      <c r="H91" s="19">
        <v>54934</v>
      </c>
      <c r="I91" s="21" t="s">
        <v>197</v>
      </c>
      <c r="J91" s="22">
        <v>0.7</v>
      </c>
      <c r="K91" s="20" t="s">
        <v>77</v>
      </c>
      <c r="L91" s="20" t="s">
        <v>78</v>
      </c>
      <c r="M91" s="20" t="s">
        <v>32</v>
      </c>
    </row>
    <row r="92" spans="1:13" x14ac:dyDescent="0.25">
      <c r="A92" s="19">
        <v>2020</v>
      </c>
      <c r="B92" s="19">
        <v>6</v>
      </c>
      <c r="C92" s="19">
        <v>61351</v>
      </c>
      <c r="D92" s="20" t="s">
        <v>543</v>
      </c>
      <c r="E92" s="20" t="s">
        <v>55</v>
      </c>
      <c r="F92" s="20" t="s">
        <v>544</v>
      </c>
      <c r="G92" s="20" t="s">
        <v>88</v>
      </c>
      <c r="H92" s="19">
        <v>54934</v>
      </c>
      <c r="I92" s="21" t="s">
        <v>198</v>
      </c>
      <c r="J92" s="22">
        <v>0.7</v>
      </c>
      <c r="K92" s="20" t="s">
        <v>77</v>
      </c>
      <c r="L92" s="20" t="s">
        <v>78</v>
      </c>
      <c r="M92" s="20" t="s">
        <v>32</v>
      </c>
    </row>
    <row r="93" spans="1:13" x14ac:dyDescent="0.25">
      <c r="A93" s="19">
        <v>2020</v>
      </c>
      <c r="B93" s="19">
        <v>6</v>
      </c>
      <c r="C93" s="19">
        <v>61351</v>
      </c>
      <c r="D93" s="20" t="s">
        <v>543</v>
      </c>
      <c r="E93" s="20" t="s">
        <v>55</v>
      </c>
      <c r="F93" s="20" t="s">
        <v>544</v>
      </c>
      <c r="G93" s="20" t="s">
        <v>88</v>
      </c>
      <c r="H93" s="19">
        <v>54934</v>
      </c>
      <c r="I93" s="21" t="s">
        <v>240</v>
      </c>
      <c r="J93" s="22">
        <v>0.7</v>
      </c>
      <c r="K93" s="20" t="s">
        <v>77</v>
      </c>
      <c r="L93" s="20" t="s">
        <v>78</v>
      </c>
      <c r="M93" s="20" t="s">
        <v>32</v>
      </c>
    </row>
    <row r="94" spans="1:13" x14ac:dyDescent="0.25">
      <c r="A94" s="19">
        <v>2020</v>
      </c>
      <c r="B94" s="19">
        <v>6</v>
      </c>
      <c r="C94" s="19">
        <v>7483</v>
      </c>
      <c r="D94" s="20" t="s">
        <v>545</v>
      </c>
      <c r="E94" s="20" t="s">
        <v>22</v>
      </c>
      <c r="F94" s="20" t="s">
        <v>228</v>
      </c>
      <c r="G94" s="20" t="s">
        <v>107</v>
      </c>
      <c r="H94" s="19">
        <v>1826</v>
      </c>
      <c r="I94" s="21" t="s">
        <v>39</v>
      </c>
      <c r="J94" s="22">
        <v>8.4</v>
      </c>
      <c r="K94" s="20" t="s">
        <v>373</v>
      </c>
      <c r="L94" s="20" t="s">
        <v>31</v>
      </c>
      <c r="M94" s="20" t="s">
        <v>32</v>
      </c>
    </row>
    <row r="95" spans="1:13" x14ac:dyDescent="0.25">
      <c r="A95" s="19">
        <v>2020</v>
      </c>
      <c r="B95" s="19">
        <v>6</v>
      </c>
      <c r="C95" s="19">
        <v>7483</v>
      </c>
      <c r="D95" s="20" t="s">
        <v>545</v>
      </c>
      <c r="E95" s="20" t="s">
        <v>22</v>
      </c>
      <c r="F95" s="20" t="s">
        <v>227</v>
      </c>
      <c r="G95" s="20" t="s">
        <v>107</v>
      </c>
      <c r="H95" s="19">
        <v>1825</v>
      </c>
      <c r="I95" s="21" t="s">
        <v>36</v>
      </c>
      <c r="J95" s="22">
        <v>69.099999999999994</v>
      </c>
      <c r="K95" s="20" t="s">
        <v>43</v>
      </c>
      <c r="L95" s="20" t="s">
        <v>44</v>
      </c>
      <c r="M95" s="20" t="s">
        <v>26</v>
      </c>
    </row>
    <row r="96" spans="1:13" x14ac:dyDescent="0.25">
      <c r="A96" s="19">
        <v>2020</v>
      </c>
      <c r="B96" s="19">
        <v>6</v>
      </c>
      <c r="C96" s="19">
        <v>4161</v>
      </c>
      <c r="D96" s="20" t="s">
        <v>190</v>
      </c>
      <c r="E96" s="20" t="s">
        <v>55</v>
      </c>
      <c r="F96" s="20" t="s">
        <v>191</v>
      </c>
      <c r="G96" s="20" t="s">
        <v>105</v>
      </c>
      <c r="H96" s="19">
        <v>1555</v>
      </c>
      <c r="I96" s="21" t="s">
        <v>80</v>
      </c>
      <c r="J96" s="22">
        <v>14</v>
      </c>
      <c r="K96" s="20" t="s">
        <v>81</v>
      </c>
      <c r="L96" s="20" t="s">
        <v>31</v>
      </c>
      <c r="M96" s="20" t="s">
        <v>82</v>
      </c>
    </row>
    <row r="97" spans="1:13" x14ac:dyDescent="0.25">
      <c r="A97" s="19">
        <v>2020</v>
      </c>
      <c r="B97" s="19">
        <v>6</v>
      </c>
      <c r="C97" s="19">
        <v>4161</v>
      </c>
      <c r="D97" s="20" t="s">
        <v>190</v>
      </c>
      <c r="E97" s="20" t="s">
        <v>55</v>
      </c>
      <c r="F97" s="20" t="s">
        <v>191</v>
      </c>
      <c r="G97" s="20" t="s">
        <v>105</v>
      </c>
      <c r="H97" s="19">
        <v>1555</v>
      </c>
      <c r="I97" s="21" t="s">
        <v>124</v>
      </c>
      <c r="J97" s="22">
        <v>14</v>
      </c>
      <c r="K97" s="20" t="s">
        <v>81</v>
      </c>
      <c r="L97" s="20" t="s">
        <v>31</v>
      </c>
      <c r="M97" s="20" t="s">
        <v>82</v>
      </c>
    </row>
    <row r="98" spans="1:13" x14ac:dyDescent="0.25">
      <c r="A98" s="19">
        <v>2020</v>
      </c>
      <c r="B98" s="19">
        <v>6</v>
      </c>
      <c r="C98" s="19">
        <v>4161</v>
      </c>
      <c r="D98" s="20" t="s">
        <v>190</v>
      </c>
      <c r="E98" s="20" t="s">
        <v>55</v>
      </c>
      <c r="F98" s="20" t="s">
        <v>191</v>
      </c>
      <c r="G98" s="20" t="s">
        <v>105</v>
      </c>
      <c r="H98" s="19">
        <v>1555</v>
      </c>
      <c r="I98" s="21" t="s">
        <v>125</v>
      </c>
      <c r="J98" s="22">
        <v>14</v>
      </c>
      <c r="K98" s="20" t="s">
        <v>81</v>
      </c>
      <c r="L98" s="20" t="s">
        <v>31</v>
      </c>
      <c r="M98" s="20" t="s">
        <v>82</v>
      </c>
    </row>
    <row r="99" spans="1:13" x14ac:dyDescent="0.25">
      <c r="A99" s="19">
        <v>2020</v>
      </c>
      <c r="B99" s="19">
        <v>6</v>
      </c>
      <c r="C99" s="19">
        <v>4161</v>
      </c>
      <c r="D99" s="20" t="s">
        <v>190</v>
      </c>
      <c r="E99" s="20" t="s">
        <v>55</v>
      </c>
      <c r="F99" s="20" t="s">
        <v>191</v>
      </c>
      <c r="G99" s="20" t="s">
        <v>105</v>
      </c>
      <c r="H99" s="19">
        <v>1555</v>
      </c>
      <c r="I99" s="21" t="s">
        <v>126</v>
      </c>
      <c r="J99" s="22">
        <v>14</v>
      </c>
      <c r="K99" s="20" t="s">
        <v>81</v>
      </c>
      <c r="L99" s="20" t="s">
        <v>31</v>
      </c>
      <c r="M99" s="20" t="s">
        <v>82</v>
      </c>
    </row>
    <row r="100" spans="1:13" x14ac:dyDescent="0.25">
      <c r="A100" s="19">
        <v>2020</v>
      </c>
      <c r="B100" s="19">
        <v>6</v>
      </c>
      <c r="C100" s="19">
        <v>4161</v>
      </c>
      <c r="D100" s="20" t="s">
        <v>190</v>
      </c>
      <c r="E100" s="20" t="s">
        <v>55</v>
      </c>
      <c r="F100" s="20" t="s">
        <v>192</v>
      </c>
      <c r="G100" s="20" t="s">
        <v>105</v>
      </c>
      <c r="H100" s="19">
        <v>1560</v>
      </c>
      <c r="I100" s="21" t="s">
        <v>127</v>
      </c>
      <c r="J100" s="22">
        <v>115.8</v>
      </c>
      <c r="K100" s="20" t="s">
        <v>81</v>
      </c>
      <c r="L100" s="20" t="s">
        <v>31</v>
      </c>
      <c r="M100" s="20" t="s">
        <v>82</v>
      </c>
    </row>
    <row r="101" spans="1:13" x14ac:dyDescent="0.25">
      <c r="A101" s="19">
        <v>2020</v>
      </c>
      <c r="B101" s="19">
        <v>6</v>
      </c>
      <c r="C101" s="19">
        <v>6035</v>
      </c>
      <c r="D101" s="20" t="s">
        <v>214</v>
      </c>
      <c r="E101" s="20" t="s">
        <v>55</v>
      </c>
      <c r="F101" s="20" t="s">
        <v>215</v>
      </c>
      <c r="G101" s="20" t="s">
        <v>88</v>
      </c>
      <c r="H101" s="19">
        <v>7701</v>
      </c>
      <c r="I101" s="21" t="s">
        <v>161</v>
      </c>
      <c r="J101" s="22">
        <v>30</v>
      </c>
      <c r="K101" s="20" t="s">
        <v>77</v>
      </c>
      <c r="L101" s="20" t="s">
        <v>78</v>
      </c>
      <c r="M101" s="20" t="s">
        <v>26</v>
      </c>
    </row>
    <row r="102" spans="1:13" x14ac:dyDescent="0.25">
      <c r="A102" s="19">
        <v>2020</v>
      </c>
      <c r="B102" s="19">
        <v>6</v>
      </c>
      <c r="C102" s="19">
        <v>6035</v>
      </c>
      <c r="D102" s="20" t="s">
        <v>214</v>
      </c>
      <c r="E102" s="20" t="s">
        <v>55</v>
      </c>
      <c r="F102" s="20" t="s">
        <v>215</v>
      </c>
      <c r="G102" s="20" t="s">
        <v>88</v>
      </c>
      <c r="H102" s="19">
        <v>7701</v>
      </c>
      <c r="I102" s="21" t="s">
        <v>101</v>
      </c>
      <c r="J102" s="22">
        <v>30</v>
      </c>
      <c r="K102" s="20" t="s">
        <v>77</v>
      </c>
      <c r="L102" s="20" t="s">
        <v>78</v>
      </c>
      <c r="M102" s="20" t="s">
        <v>26</v>
      </c>
    </row>
    <row r="103" spans="1:13" x14ac:dyDescent="0.25">
      <c r="A103" s="19">
        <v>2020</v>
      </c>
      <c r="B103" s="19">
        <v>6</v>
      </c>
      <c r="C103" s="19">
        <v>60422</v>
      </c>
      <c r="D103" s="20" t="s">
        <v>546</v>
      </c>
      <c r="E103" s="20" t="s">
        <v>55</v>
      </c>
      <c r="F103" s="20" t="s">
        <v>361</v>
      </c>
      <c r="G103" s="20" t="s">
        <v>105</v>
      </c>
      <c r="H103" s="19">
        <v>1554</v>
      </c>
      <c r="I103" s="21" t="s">
        <v>40</v>
      </c>
      <c r="J103" s="22">
        <v>118</v>
      </c>
      <c r="K103" s="20" t="s">
        <v>43</v>
      </c>
      <c r="L103" s="20" t="s">
        <v>498</v>
      </c>
      <c r="M103" s="20" t="s">
        <v>26</v>
      </c>
    </row>
    <row r="104" spans="1:13" x14ac:dyDescent="0.25">
      <c r="A104" s="19">
        <v>2020</v>
      </c>
      <c r="B104" s="19">
        <v>6</v>
      </c>
      <c r="C104" s="19">
        <v>5624</v>
      </c>
      <c r="D104" s="20" t="s">
        <v>206</v>
      </c>
      <c r="E104" s="20" t="s">
        <v>33</v>
      </c>
      <c r="F104" s="20" t="s">
        <v>206</v>
      </c>
      <c r="G104" s="20" t="s">
        <v>66</v>
      </c>
      <c r="H104" s="19">
        <v>10025</v>
      </c>
      <c r="I104" s="21" t="s">
        <v>207</v>
      </c>
      <c r="J104" s="22">
        <v>12.5</v>
      </c>
      <c r="K104" s="20" t="s">
        <v>372</v>
      </c>
      <c r="L104" s="20" t="s">
        <v>31</v>
      </c>
      <c r="M104" s="20" t="s">
        <v>26</v>
      </c>
    </row>
    <row r="105" spans="1:13" x14ac:dyDescent="0.25">
      <c r="A105" s="19">
        <v>2020</v>
      </c>
      <c r="B105" s="19">
        <v>6</v>
      </c>
      <c r="C105" s="19">
        <v>20856</v>
      </c>
      <c r="D105" s="20" t="s">
        <v>309</v>
      </c>
      <c r="E105" s="20" t="s">
        <v>22</v>
      </c>
      <c r="F105" s="20" t="s">
        <v>310</v>
      </c>
      <c r="G105" s="20" t="s">
        <v>74</v>
      </c>
      <c r="H105" s="19">
        <v>4057</v>
      </c>
      <c r="I105" s="21" t="s">
        <v>36</v>
      </c>
      <c r="J105" s="22">
        <v>21.5</v>
      </c>
      <c r="K105" s="20" t="s">
        <v>81</v>
      </c>
      <c r="L105" s="20" t="s">
        <v>31</v>
      </c>
      <c r="M105" s="20" t="s">
        <v>82</v>
      </c>
    </row>
    <row r="106" spans="1:13" x14ac:dyDescent="0.25">
      <c r="A106" s="19">
        <v>2020</v>
      </c>
      <c r="B106" s="19">
        <v>6</v>
      </c>
      <c r="C106" s="19">
        <v>20856</v>
      </c>
      <c r="D106" s="20" t="s">
        <v>309</v>
      </c>
      <c r="E106" s="20" t="s">
        <v>22</v>
      </c>
      <c r="F106" s="20" t="s">
        <v>310</v>
      </c>
      <c r="G106" s="20" t="s">
        <v>74</v>
      </c>
      <c r="H106" s="19">
        <v>4057</v>
      </c>
      <c r="I106" s="21" t="s">
        <v>67</v>
      </c>
      <c r="J106" s="22">
        <v>14.3</v>
      </c>
      <c r="K106" s="20" t="s">
        <v>81</v>
      </c>
      <c r="L106" s="20" t="s">
        <v>31</v>
      </c>
      <c r="M106" s="20" t="s">
        <v>82</v>
      </c>
    </row>
    <row r="107" spans="1:13" x14ac:dyDescent="0.25">
      <c r="A107" s="19">
        <v>2020</v>
      </c>
      <c r="B107" s="19">
        <v>6</v>
      </c>
      <c r="C107" s="19">
        <v>20856</v>
      </c>
      <c r="D107" s="20" t="s">
        <v>309</v>
      </c>
      <c r="E107" s="20" t="s">
        <v>22</v>
      </c>
      <c r="F107" s="20" t="s">
        <v>310</v>
      </c>
      <c r="G107" s="20" t="s">
        <v>74</v>
      </c>
      <c r="H107" s="19">
        <v>4057</v>
      </c>
      <c r="I107" s="21" t="s">
        <v>68</v>
      </c>
      <c r="J107" s="22">
        <v>45.1</v>
      </c>
      <c r="K107" s="20" t="s">
        <v>81</v>
      </c>
      <c r="L107" s="20" t="s">
        <v>31</v>
      </c>
      <c r="M107" s="20" t="s">
        <v>82</v>
      </c>
    </row>
    <row r="108" spans="1:13" x14ac:dyDescent="0.25">
      <c r="A108" s="19">
        <v>2020</v>
      </c>
      <c r="B108" s="19">
        <v>6</v>
      </c>
      <c r="C108" s="19">
        <v>20856</v>
      </c>
      <c r="D108" s="20" t="s">
        <v>309</v>
      </c>
      <c r="E108" s="20" t="s">
        <v>22</v>
      </c>
      <c r="F108" s="20" t="s">
        <v>310</v>
      </c>
      <c r="G108" s="20" t="s">
        <v>74</v>
      </c>
      <c r="H108" s="19">
        <v>4057</v>
      </c>
      <c r="I108" s="21" t="s">
        <v>46</v>
      </c>
      <c r="J108" s="22">
        <v>33.700000000000003</v>
      </c>
      <c r="K108" s="20" t="s">
        <v>81</v>
      </c>
      <c r="L108" s="20" t="s">
        <v>31</v>
      </c>
      <c r="M108" s="20" t="s">
        <v>82</v>
      </c>
    </row>
    <row r="109" spans="1:13" x14ac:dyDescent="0.25">
      <c r="A109" s="19">
        <v>2020</v>
      </c>
      <c r="B109" s="19">
        <v>6</v>
      </c>
      <c r="C109" s="19">
        <v>20856</v>
      </c>
      <c r="D109" s="20" t="s">
        <v>309</v>
      </c>
      <c r="E109" s="20" t="s">
        <v>22</v>
      </c>
      <c r="F109" s="20" t="s">
        <v>311</v>
      </c>
      <c r="G109" s="20" t="s">
        <v>74</v>
      </c>
      <c r="H109" s="19">
        <v>4059</v>
      </c>
      <c r="I109" s="21" t="s">
        <v>39</v>
      </c>
      <c r="J109" s="22">
        <v>27.2</v>
      </c>
      <c r="K109" s="20" t="s">
        <v>81</v>
      </c>
      <c r="L109" s="20" t="s">
        <v>31</v>
      </c>
      <c r="M109" s="20" t="s">
        <v>82</v>
      </c>
    </row>
    <row r="110" spans="1:13" x14ac:dyDescent="0.25">
      <c r="A110" s="19">
        <v>2020</v>
      </c>
      <c r="B110" s="19">
        <v>7</v>
      </c>
      <c r="C110" s="19">
        <v>57128</v>
      </c>
      <c r="D110" s="20" t="s">
        <v>353</v>
      </c>
      <c r="E110" s="20" t="s">
        <v>55</v>
      </c>
      <c r="F110" s="20" t="s">
        <v>547</v>
      </c>
      <c r="G110" s="20" t="s">
        <v>56</v>
      </c>
      <c r="H110" s="19">
        <v>59281</v>
      </c>
      <c r="I110" s="21" t="s">
        <v>548</v>
      </c>
      <c r="J110" s="22">
        <v>6</v>
      </c>
      <c r="K110" s="20" t="s">
        <v>30</v>
      </c>
      <c r="L110" s="20" t="s">
        <v>31</v>
      </c>
      <c r="M110" s="20" t="s">
        <v>61</v>
      </c>
    </row>
    <row r="111" spans="1:13" x14ac:dyDescent="0.25">
      <c r="A111" s="19">
        <v>2020</v>
      </c>
      <c r="B111" s="19">
        <v>7</v>
      </c>
      <c r="C111" s="19">
        <v>57128</v>
      </c>
      <c r="D111" s="20" t="s">
        <v>353</v>
      </c>
      <c r="E111" s="20" t="s">
        <v>55</v>
      </c>
      <c r="F111" s="20" t="s">
        <v>547</v>
      </c>
      <c r="G111" s="20" t="s">
        <v>56</v>
      </c>
      <c r="H111" s="19">
        <v>59281</v>
      </c>
      <c r="I111" s="21" t="s">
        <v>549</v>
      </c>
      <c r="J111" s="22">
        <v>3.8</v>
      </c>
      <c r="K111" s="20" t="s">
        <v>30</v>
      </c>
      <c r="L111" s="20" t="s">
        <v>31</v>
      </c>
      <c r="M111" s="20" t="s">
        <v>61</v>
      </c>
    </row>
    <row r="112" spans="1:13" x14ac:dyDescent="0.25">
      <c r="A112" s="19">
        <v>2020</v>
      </c>
      <c r="B112" s="19">
        <v>7</v>
      </c>
      <c r="C112" s="19">
        <v>4794</v>
      </c>
      <c r="D112" s="20" t="s">
        <v>200</v>
      </c>
      <c r="E112" s="20" t="s">
        <v>22</v>
      </c>
      <c r="F112" s="20" t="s">
        <v>201</v>
      </c>
      <c r="G112" s="20" t="s">
        <v>89</v>
      </c>
      <c r="H112" s="19">
        <v>56365</v>
      </c>
      <c r="I112" s="21" t="s">
        <v>29</v>
      </c>
      <c r="J112" s="22">
        <v>1.2</v>
      </c>
      <c r="K112" s="20" t="s">
        <v>24</v>
      </c>
      <c r="L112" s="20" t="s">
        <v>41</v>
      </c>
      <c r="M112" s="20" t="s">
        <v>32</v>
      </c>
    </row>
    <row r="113" spans="1:13" x14ac:dyDescent="0.25">
      <c r="A113" s="19">
        <v>2020</v>
      </c>
      <c r="B113" s="19">
        <v>7</v>
      </c>
      <c r="C113" s="19">
        <v>13756</v>
      </c>
      <c r="D113" s="20" t="s">
        <v>90</v>
      </c>
      <c r="E113" s="20" t="s">
        <v>22</v>
      </c>
      <c r="F113" s="20" t="s">
        <v>255</v>
      </c>
      <c r="G113" s="20" t="s">
        <v>91</v>
      </c>
      <c r="H113" s="19">
        <v>995</v>
      </c>
      <c r="I113" s="21" t="s">
        <v>72</v>
      </c>
      <c r="J113" s="22">
        <v>31</v>
      </c>
      <c r="K113" s="20" t="s">
        <v>81</v>
      </c>
      <c r="L113" s="20" t="s">
        <v>31</v>
      </c>
      <c r="M113" s="20" t="s">
        <v>82</v>
      </c>
    </row>
    <row r="114" spans="1:13" x14ac:dyDescent="0.25">
      <c r="A114" s="19">
        <v>2020</v>
      </c>
      <c r="B114" s="19">
        <v>7</v>
      </c>
      <c r="C114" s="19">
        <v>19541</v>
      </c>
      <c r="D114" s="20" t="s">
        <v>297</v>
      </c>
      <c r="E114" s="20" t="s">
        <v>27</v>
      </c>
      <c r="F114" s="20" t="s">
        <v>550</v>
      </c>
      <c r="G114" s="20" t="s">
        <v>53</v>
      </c>
      <c r="H114" s="19">
        <v>58268</v>
      </c>
      <c r="I114" s="21" t="s">
        <v>242</v>
      </c>
      <c r="J114" s="22">
        <v>1</v>
      </c>
      <c r="K114" s="20" t="s">
        <v>77</v>
      </c>
      <c r="L114" s="20" t="s">
        <v>78</v>
      </c>
      <c r="M114" s="20" t="s">
        <v>32</v>
      </c>
    </row>
    <row r="115" spans="1:13" x14ac:dyDescent="0.25">
      <c r="A115" s="19">
        <v>2020</v>
      </c>
      <c r="B115" s="19">
        <v>7</v>
      </c>
      <c r="C115" s="19">
        <v>20737</v>
      </c>
      <c r="D115" s="20" t="s">
        <v>305</v>
      </c>
      <c r="E115" s="20" t="s">
        <v>22</v>
      </c>
      <c r="F115" s="20" t="s">
        <v>306</v>
      </c>
      <c r="G115" s="20" t="s">
        <v>111</v>
      </c>
      <c r="H115" s="19">
        <v>2022</v>
      </c>
      <c r="I115" s="21" t="s">
        <v>36</v>
      </c>
      <c r="J115" s="22">
        <v>16.8</v>
      </c>
      <c r="K115" s="20" t="s">
        <v>372</v>
      </c>
      <c r="L115" s="20" t="s">
        <v>31</v>
      </c>
      <c r="M115" s="20" t="s">
        <v>26</v>
      </c>
    </row>
    <row r="116" spans="1:13" x14ac:dyDescent="0.25">
      <c r="A116" s="19">
        <v>2020</v>
      </c>
      <c r="B116" s="19">
        <v>7</v>
      </c>
      <c r="C116" s="19">
        <v>20737</v>
      </c>
      <c r="D116" s="20" t="s">
        <v>305</v>
      </c>
      <c r="E116" s="20" t="s">
        <v>22</v>
      </c>
      <c r="F116" s="20" t="s">
        <v>306</v>
      </c>
      <c r="G116" s="20" t="s">
        <v>111</v>
      </c>
      <c r="H116" s="19">
        <v>2022</v>
      </c>
      <c r="I116" s="21" t="s">
        <v>156</v>
      </c>
      <c r="J116" s="22">
        <v>6.5</v>
      </c>
      <c r="K116" s="20" t="s">
        <v>372</v>
      </c>
      <c r="L116" s="20" t="s">
        <v>31</v>
      </c>
      <c r="M116" s="20" t="s">
        <v>26</v>
      </c>
    </row>
    <row r="117" spans="1:13" x14ac:dyDescent="0.25">
      <c r="A117" s="19">
        <v>2020</v>
      </c>
      <c r="B117" s="19">
        <v>8</v>
      </c>
      <c r="C117" s="19">
        <v>14229</v>
      </c>
      <c r="D117" s="20" t="s">
        <v>261</v>
      </c>
      <c r="E117" s="20" t="s">
        <v>22</v>
      </c>
      <c r="F117" s="20" t="s">
        <v>195</v>
      </c>
      <c r="G117" s="20" t="s">
        <v>48</v>
      </c>
      <c r="H117" s="19">
        <v>1316</v>
      </c>
      <c r="I117" s="21" t="s">
        <v>80</v>
      </c>
      <c r="J117" s="22">
        <v>8</v>
      </c>
      <c r="K117" s="20" t="s">
        <v>81</v>
      </c>
      <c r="L117" s="20" t="s">
        <v>31</v>
      </c>
      <c r="M117" s="20" t="s">
        <v>82</v>
      </c>
    </row>
    <row r="118" spans="1:13" x14ac:dyDescent="0.25">
      <c r="A118" s="19">
        <v>2020</v>
      </c>
      <c r="B118" s="19">
        <v>8</v>
      </c>
      <c r="C118" s="19">
        <v>12653</v>
      </c>
      <c r="D118" s="20" t="s">
        <v>551</v>
      </c>
      <c r="E118" s="20" t="s">
        <v>55</v>
      </c>
      <c r="F118" s="20" t="s">
        <v>250</v>
      </c>
      <c r="G118" s="20" t="s">
        <v>105</v>
      </c>
      <c r="H118" s="19">
        <v>1572</v>
      </c>
      <c r="I118" s="21" t="s">
        <v>40</v>
      </c>
      <c r="J118" s="22">
        <v>173</v>
      </c>
      <c r="K118" s="20" t="s">
        <v>43</v>
      </c>
      <c r="L118" s="20" t="s">
        <v>44</v>
      </c>
      <c r="M118" s="20" t="s">
        <v>26</v>
      </c>
    </row>
    <row r="119" spans="1:13" x14ac:dyDescent="0.25">
      <c r="A119" s="19">
        <v>2020</v>
      </c>
      <c r="B119" s="19">
        <v>8</v>
      </c>
      <c r="C119" s="19">
        <v>12653</v>
      </c>
      <c r="D119" s="20" t="s">
        <v>551</v>
      </c>
      <c r="E119" s="20" t="s">
        <v>55</v>
      </c>
      <c r="F119" s="20" t="s">
        <v>250</v>
      </c>
      <c r="G119" s="20" t="s">
        <v>105</v>
      </c>
      <c r="H119" s="19">
        <v>1572</v>
      </c>
      <c r="I119" s="21" t="s">
        <v>36</v>
      </c>
      <c r="J119" s="22">
        <v>173</v>
      </c>
      <c r="K119" s="20" t="s">
        <v>43</v>
      </c>
      <c r="L119" s="20" t="s">
        <v>44</v>
      </c>
      <c r="M119" s="20" t="s">
        <v>26</v>
      </c>
    </row>
    <row r="120" spans="1:13" x14ac:dyDescent="0.25">
      <c r="A120" s="19">
        <v>2020</v>
      </c>
      <c r="B120" s="19">
        <v>8</v>
      </c>
      <c r="C120" s="19">
        <v>12653</v>
      </c>
      <c r="D120" s="20" t="s">
        <v>551</v>
      </c>
      <c r="E120" s="20" t="s">
        <v>55</v>
      </c>
      <c r="F120" s="20" t="s">
        <v>250</v>
      </c>
      <c r="G120" s="20" t="s">
        <v>105</v>
      </c>
      <c r="H120" s="19">
        <v>1572</v>
      </c>
      <c r="I120" s="21" t="s">
        <v>155</v>
      </c>
      <c r="J120" s="22">
        <v>173</v>
      </c>
      <c r="K120" s="20" t="s">
        <v>43</v>
      </c>
      <c r="L120" s="20" t="s">
        <v>44</v>
      </c>
      <c r="M120" s="20" t="s">
        <v>26</v>
      </c>
    </row>
    <row r="121" spans="1:13" x14ac:dyDescent="0.25">
      <c r="A121" s="19">
        <v>2020</v>
      </c>
      <c r="B121" s="19">
        <v>8</v>
      </c>
      <c r="C121" s="19">
        <v>55269</v>
      </c>
      <c r="D121" s="20" t="s">
        <v>324</v>
      </c>
      <c r="E121" s="20" t="s">
        <v>55</v>
      </c>
      <c r="F121" s="20" t="s">
        <v>325</v>
      </c>
      <c r="G121" s="20" t="s">
        <v>76</v>
      </c>
      <c r="H121" s="19">
        <v>1060</v>
      </c>
      <c r="I121" s="21" t="s">
        <v>39</v>
      </c>
      <c r="J121" s="22">
        <v>601.4</v>
      </c>
      <c r="K121" s="20" t="s">
        <v>37</v>
      </c>
      <c r="L121" s="20" t="s">
        <v>38</v>
      </c>
      <c r="M121" s="20" t="s">
        <v>26</v>
      </c>
    </row>
    <row r="122" spans="1:13" x14ac:dyDescent="0.25">
      <c r="A122" s="19">
        <v>2020</v>
      </c>
      <c r="B122" s="19">
        <v>9</v>
      </c>
      <c r="C122" s="19">
        <v>61130</v>
      </c>
      <c r="D122" s="20" t="s">
        <v>552</v>
      </c>
      <c r="E122" s="20" t="s">
        <v>55</v>
      </c>
      <c r="F122" s="20" t="s">
        <v>237</v>
      </c>
      <c r="G122" s="20" t="s">
        <v>66</v>
      </c>
      <c r="H122" s="19">
        <v>2500</v>
      </c>
      <c r="I122" s="21" t="s">
        <v>126</v>
      </c>
      <c r="J122" s="22">
        <v>12.9</v>
      </c>
      <c r="K122" s="20" t="s">
        <v>81</v>
      </c>
      <c r="L122" s="20" t="s">
        <v>31</v>
      </c>
      <c r="M122" s="20" t="s">
        <v>82</v>
      </c>
    </row>
    <row r="123" spans="1:13" x14ac:dyDescent="0.25">
      <c r="A123" s="19">
        <v>2020</v>
      </c>
      <c r="B123" s="19">
        <v>9</v>
      </c>
      <c r="C123" s="19">
        <v>61130</v>
      </c>
      <c r="D123" s="20" t="s">
        <v>552</v>
      </c>
      <c r="E123" s="20" t="s">
        <v>55</v>
      </c>
      <c r="F123" s="20" t="s">
        <v>237</v>
      </c>
      <c r="G123" s="20" t="s">
        <v>66</v>
      </c>
      <c r="H123" s="19">
        <v>2500</v>
      </c>
      <c r="I123" s="21" t="s">
        <v>127</v>
      </c>
      <c r="J123" s="22">
        <v>15.5</v>
      </c>
      <c r="K123" s="20" t="s">
        <v>81</v>
      </c>
      <c r="L123" s="20" t="s">
        <v>31</v>
      </c>
      <c r="M123" s="20" t="s">
        <v>82</v>
      </c>
    </row>
    <row r="124" spans="1:13" x14ac:dyDescent="0.25">
      <c r="A124" s="19">
        <v>2020</v>
      </c>
      <c r="B124" s="19">
        <v>9</v>
      </c>
      <c r="C124" s="19">
        <v>61130</v>
      </c>
      <c r="D124" s="20" t="s">
        <v>552</v>
      </c>
      <c r="E124" s="20" t="s">
        <v>55</v>
      </c>
      <c r="F124" s="20" t="s">
        <v>237</v>
      </c>
      <c r="G124" s="20" t="s">
        <v>66</v>
      </c>
      <c r="H124" s="19">
        <v>2500</v>
      </c>
      <c r="I124" s="21" t="s">
        <v>128</v>
      </c>
      <c r="J124" s="22">
        <v>12.6</v>
      </c>
      <c r="K124" s="20" t="s">
        <v>81</v>
      </c>
      <c r="L124" s="20" t="s">
        <v>31</v>
      </c>
      <c r="M124" s="20" t="s">
        <v>82</v>
      </c>
    </row>
    <row r="125" spans="1:13" x14ac:dyDescent="0.25">
      <c r="A125" s="19">
        <v>2020</v>
      </c>
      <c r="B125" s="19">
        <v>9</v>
      </c>
      <c r="C125" s="19">
        <v>61130</v>
      </c>
      <c r="D125" s="20" t="s">
        <v>552</v>
      </c>
      <c r="E125" s="20" t="s">
        <v>55</v>
      </c>
      <c r="F125" s="20" t="s">
        <v>237</v>
      </c>
      <c r="G125" s="20" t="s">
        <v>66</v>
      </c>
      <c r="H125" s="19">
        <v>2500</v>
      </c>
      <c r="I125" s="21" t="s">
        <v>131</v>
      </c>
      <c r="J125" s="22">
        <v>16.3</v>
      </c>
      <c r="K125" s="20" t="s">
        <v>81</v>
      </c>
      <c r="L125" s="20" t="s">
        <v>31</v>
      </c>
      <c r="M125" s="20" t="s">
        <v>82</v>
      </c>
    </row>
    <row r="126" spans="1:13" x14ac:dyDescent="0.25">
      <c r="A126" s="19">
        <v>2020</v>
      </c>
      <c r="B126" s="19">
        <v>9</v>
      </c>
      <c r="C126" s="19">
        <v>15474</v>
      </c>
      <c r="D126" s="20" t="s">
        <v>275</v>
      </c>
      <c r="E126" s="20" t="s">
        <v>22</v>
      </c>
      <c r="F126" s="20" t="s">
        <v>276</v>
      </c>
      <c r="G126" s="20" t="s">
        <v>28</v>
      </c>
      <c r="H126" s="19">
        <v>127</v>
      </c>
      <c r="I126" s="21" t="s">
        <v>39</v>
      </c>
      <c r="J126" s="22">
        <v>650</v>
      </c>
      <c r="K126" s="20" t="s">
        <v>43</v>
      </c>
      <c r="L126" s="20" t="s">
        <v>97</v>
      </c>
      <c r="M126" s="20" t="s">
        <v>26</v>
      </c>
    </row>
    <row r="127" spans="1:13" x14ac:dyDescent="0.25">
      <c r="A127" s="19">
        <v>2020</v>
      </c>
      <c r="B127" s="19">
        <v>10</v>
      </c>
      <c r="C127" s="19">
        <v>6455</v>
      </c>
      <c r="D127" s="20" t="s">
        <v>522</v>
      </c>
      <c r="E127" s="20" t="s">
        <v>22</v>
      </c>
      <c r="F127" s="20" t="s">
        <v>218</v>
      </c>
      <c r="G127" s="20" t="s">
        <v>23</v>
      </c>
      <c r="H127" s="19">
        <v>624</v>
      </c>
      <c r="I127" s="21" t="s">
        <v>219</v>
      </c>
      <c r="J127" s="22">
        <v>24</v>
      </c>
      <c r="K127" s="20" t="s">
        <v>81</v>
      </c>
      <c r="L127" s="20" t="s">
        <v>31</v>
      </c>
      <c r="M127" s="20" t="s">
        <v>82</v>
      </c>
    </row>
    <row r="128" spans="1:13" x14ac:dyDescent="0.25">
      <c r="A128" s="19">
        <v>2020</v>
      </c>
      <c r="B128" s="19">
        <v>10</v>
      </c>
      <c r="C128" s="19">
        <v>6455</v>
      </c>
      <c r="D128" s="20" t="s">
        <v>522</v>
      </c>
      <c r="E128" s="20" t="s">
        <v>22</v>
      </c>
      <c r="F128" s="20" t="s">
        <v>218</v>
      </c>
      <c r="G128" s="20" t="s">
        <v>23</v>
      </c>
      <c r="H128" s="19">
        <v>624</v>
      </c>
      <c r="I128" s="21" t="s">
        <v>220</v>
      </c>
      <c r="J128" s="22">
        <v>24</v>
      </c>
      <c r="K128" s="20" t="s">
        <v>24</v>
      </c>
      <c r="L128" s="20" t="s">
        <v>41</v>
      </c>
      <c r="M128" s="20" t="s">
        <v>82</v>
      </c>
    </row>
    <row r="129" spans="1:13" x14ac:dyDescent="0.25">
      <c r="A129" s="19">
        <v>2020</v>
      </c>
      <c r="B129" s="19">
        <v>10</v>
      </c>
      <c r="C129" s="19">
        <v>15248</v>
      </c>
      <c r="D129" s="20" t="s">
        <v>270</v>
      </c>
      <c r="E129" s="20" t="s">
        <v>22</v>
      </c>
      <c r="F129" s="20" t="s">
        <v>271</v>
      </c>
      <c r="G129" s="20" t="s">
        <v>171</v>
      </c>
      <c r="H129" s="19">
        <v>6106</v>
      </c>
      <c r="I129" s="21" t="s">
        <v>39</v>
      </c>
      <c r="J129" s="22">
        <v>585</v>
      </c>
      <c r="K129" s="20" t="s">
        <v>43</v>
      </c>
      <c r="L129" s="20" t="s">
        <v>97</v>
      </c>
      <c r="M129" s="20" t="s">
        <v>26</v>
      </c>
    </row>
    <row r="130" spans="1:13" x14ac:dyDescent="0.25">
      <c r="A130" s="19">
        <v>2020</v>
      </c>
      <c r="B130" s="19">
        <v>10</v>
      </c>
      <c r="C130" s="19">
        <v>189</v>
      </c>
      <c r="D130" s="20" t="s">
        <v>119</v>
      </c>
      <c r="E130" s="20" t="s">
        <v>22</v>
      </c>
      <c r="F130" s="20" t="s">
        <v>553</v>
      </c>
      <c r="G130" s="20" t="s">
        <v>87</v>
      </c>
      <c r="H130" s="19">
        <v>56</v>
      </c>
      <c r="I130" s="21" t="s">
        <v>39</v>
      </c>
      <c r="J130" s="22">
        <v>78</v>
      </c>
      <c r="K130" s="20" t="s">
        <v>43</v>
      </c>
      <c r="L130" s="20" t="s">
        <v>44</v>
      </c>
      <c r="M130" s="20" t="s">
        <v>26</v>
      </c>
    </row>
    <row r="131" spans="1:13" x14ac:dyDescent="0.25">
      <c r="A131" s="19">
        <v>2020</v>
      </c>
      <c r="B131" s="19">
        <v>10</v>
      </c>
      <c r="C131" s="19">
        <v>189</v>
      </c>
      <c r="D131" s="20" t="s">
        <v>119</v>
      </c>
      <c r="E131" s="20" t="s">
        <v>22</v>
      </c>
      <c r="F131" s="20" t="s">
        <v>553</v>
      </c>
      <c r="G131" s="20" t="s">
        <v>87</v>
      </c>
      <c r="H131" s="19">
        <v>56</v>
      </c>
      <c r="I131" s="21" t="s">
        <v>40</v>
      </c>
      <c r="J131" s="22">
        <v>238</v>
      </c>
      <c r="K131" s="20" t="s">
        <v>43</v>
      </c>
      <c r="L131" s="20" t="s">
        <v>44</v>
      </c>
      <c r="M131" s="20" t="s">
        <v>26</v>
      </c>
    </row>
    <row r="132" spans="1:13" x14ac:dyDescent="0.25">
      <c r="A132" s="19">
        <v>2020</v>
      </c>
      <c r="B132" s="19">
        <v>10</v>
      </c>
      <c r="C132" s="19">
        <v>189</v>
      </c>
      <c r="D132" s="20" t="s">
        <v>119</v>
      </c>
      <c r="E132" s="20" t="s">
        <v>22</v>
      </c>
      <c r="F132" s="20" t="s">
        <v>553</v>
      </c>
      <c r="G132" s="20" t="s">
        <v>87</v>
      </c>
      <c r="H132" s="19">
        <v>56</v>
      </c>
      <c r="I132" s="21" t="s">
        <v>36</v>
      </c>
      <c r="J132" s="22">
        <v>238</v>
      </c>
      <c r="K132" s="20" t="s">
        <v>43</v>
      </c>
      <c r="L132" s="20" t="s">
        <v>44</v>
      </c>
      <c r="M132" s="20" t="s">
        <v>26</v>
      </c>
    </row>
    <row r="133" spans="1:13" x14ac:dyDescent="0.25">
      <c r="A133" s="19">
        <v>2020</v>
      </c>
      <c r="B133" s="19">
        <v>11</v>
      </c>
      <c r="C133" s="19">
        <v>1752</v>
      </c>
      <c r="D133" s="20" t="s">
        <v>172</v>
      </c>
      <c r="E133" s="20" t="s">
        <v>27</v>
      </c>
      <c r="F133" s="20" t="s">
        <v>554</v>
      </c>
      <c r="G133" s="20" t="s">
        <v>52</v>
      </c>
      <c r="H133" s="19">
        <v>54296</v>
      </c>
      <c r="I133" s="21" t="s">
        <v>173</v>
      </c>
      <c r="J133" s="22">
        <v>0.6</v>
      </c>
      <c r="K133" s="20" t="s">
        <v>373</v>
      </c>
      <c r="L133" s="20" t="s">
        <v>31</v>
      </c>
      <c r="M133" s="20" t="s">
        <v>32</v>
      </c>
    </row>
    <row r="134" spans="1:13" x14ac:dyDescent="0.25">
      <c r="A134" s="19">
        <v>2020</v>
      </c>
      <c r="B134" s="19">
        <v>11</v>
      </c>
      <c r="C134" s="19">
        <v>1752</v>
      </c>
      <c r="D134" s="20" t="s">
        <v>172</v>
      </c>
      <c r="E134" s="20" t="s">
        <v>27</v>
      </c>
      <c r="F134" s="20" t="s">
        <v>554</v>
      </c>
      <c r="G134" s="20" t="s">
        <v>52</v>
      </c>
      <c r="H134" s="19">
        <v>54296</v>
      </c>
      <c r="I134" s="21" t="s">
        <v>174</v>
      </c>
      <c r="J134" s="22">
        <v>0.6</v>
      </c>
      <c r="K134" s="20" t="s">
        <v>373</v>
      </c>
      <c r="L134" s="20" t="s">
        <v>31</v>
      </c>
      <c r="M134" s="20" t="s">
        <v>32</v>
      </c>
    </row>
    <row r="135" spans="1:13" x14ac:dyDescent="0.25">
      <c r="A135" s="19">
        <v>2020</v>
      </c>
      <c r="B135" s="19">
        <v>11</v>
      </c>
      <c r="C135" s="19">
        <v>56778</v>
      </c>
      <c r="D135" s="20" t="s">
        <v>346</v>
      </c>
      <c r="E135" s="20" t="s">
        <v>55</v>
      </c>
      <c r="F135" s="20" t="s">
        <v>347</v>
      </c>
      <c r="G135" s="20" t="s">
        <v>52</v>
      </c>
      <c r="H135" s="19">
        <v>57807</v>
      </c>
      <c r="I135" s="21" t="s">
        <v>348</v>
      </c>
      <c r="J135" s="22">
        <v>1</v>
      </c>
      <c r="K135" s="20" t="s">
        <v>30</v>
      </c>
      <c r="L135" s="20" t="s">
        <v>31</v>
      </c>
      <c r="M135" s="20" t="s">
        <v>61</v>
      </c>
    </row>
    <row r="136" spans="1:13" x14ac:dyDescent="0.25">
      <c r="A136" s="19">
        <v>2020</v>
      </c>
      <c r="B136" s="19">
        <v>11</v>
      </c>
      <c r="C136" s="19">
        <v>30151</v>
      </c>
      <c r="D136" s="20" t="s">
        <v>317</v>
      </c>
      <c r="E136" s="20" t="s">
        <v>22</v>
      </c>
      <c r="F136" s="20" t="s">
        <v>318</v>
      </c>
      <c r="G136" s="20" t="s">
        <v>121</v>
      </c>
      <c r="H136" s="19">
        <v>87</v>
      </c>
      <c r="I136" s="21" t="s">
        <v>39</v>
      </c>
      <c r="J136" s="22">
        <v>253</v>
      </c>
      <c r="K136" s="20" t="s">
        <v>43</v>
      </c>
      <c r="L136" s="20" t="s">
        <v>97</v>
      </c>
      <c r="M136" s="20" t="s">
        <v>26</v>
      </c>
    </row>
    <row r="137" spans="1:13" x14ac:dyDescent="0.25">
      <c r="A137" s="19">
        <v>2020</v>
      </c>
      <c r="B137" s="19">
        <v>12</v>
      </c>
      <c r="C137" s="19">
        <v>803</v>
      </c>
      <c r="D137" s="20" t="s">
        <v>83</v>
      </c>
      <c r="E137" s="20" t="s">
        <v>22</v>
      </c>
      <c r="F137" s="20" t="s">
        <v>157</v>
      </c>
      <c r="G137" s="20" t="s">
        <v>69</v>
      </c>
      <c r="H137" s="19">
        <v>113</v>
      </c>
      <c r="I137" s="21" t="s">
        <v>67</v>
      </c>
      <c r="J137" s="22">
        <v>380</v>
      </c>
      <c r="K137" s="20" t="s">
        <v>43</v>
      </c>
      <c r="L137" s="20" t="s">
        <v>97</v>
      </c>
      <c r="M137" s="20" t="s">
        <v>26</v>
      </c>
    </row>
    <row r="138" spans="1:13" x14ac:dyDescent="0.25">
      <c r="A138" s="19">
        <v>2020</v>
      </c>
      <c r="B138" s="19">
        <v>12</v>
      </c>
      <c r="C138" s="19">
        <v>17833</v>
      </c>
      <c r="D138" s="20" t="s">
        <v>287</v>
      </c>
      <c r="E138" s="20" t="s">
        <v>22</v>
      </c>
      <c r="F138" s="20" t="s">
        <v>288</v>
      </c>
      <c r="G138" s="20" t="s">
        <v>96</v>
      </c>
      <c r="H138" s="19">
        <v>2161</v>
      </c>
      <c r="I138" s="21" t="s">
        <v>67</v>
      </c>
      <c r="J138" s="22">
        <v>56</v>
      </c>
      <c r="K138" s="20" t="s">
        <v>372</v>
      </c>
      <c r="L138" s="20" t="s">
        <v>31</v>
      </c>
      <c r="M138" s="20" t="s">
        <v>26</v>
      </c>
    </row>
    <row r="139" spans="1:13" x14ac:dyDescent="0.25">
      <c r="A139" s="19">
        <v>2020</v>
      </c>
      <c r="B139" s="19">
        <v>12</v>
      </c>
      <c r="C139" s="19">
        <v>17833</v>
      </c>
      <c r="D139" s="20" t="s">
        <v>287</v>
      </c>
      <c r="E139" s="20" t="s">
        <v>22</v>
      </c>
      <c r="F139" s="20" t="s">
        <v>288</v>
      </c>
      <c r="G139" s="20" t="s">
        <v>96</v>
      </c>
      <c r="H139" s="19">
        <v>2161</v>
      </c>
      <c r="I139" s="21" t="s">
        <v>68</v>
      </c>
      <c r="J139" s="22">
        <v>97</v>
      </c>
      <c r="K139" s="20" t="s">
        <v>372</v>
      </c>
      <c r="L139" s="20" t="s">
        <v>31</v>
      </c>
      <c r="M139" s="20" t="s">
        <v>26</v>
      </c>
    </row>
    <row r="140" spans="1:13" x14ac:dyDescent="0.25">
      <c r="A140" s="19">
        <v>2020</v>
      </c>
      <c r="B140" s="19">
        <v>12</v>
      </c>
      <c r="C140" s="19">
        <v>17828</v>
      </c>
      <c r="D140" s="20" t="s">
        <v>285</v>
      </c>
      <c r="E140" s="20" t="s">
        <v>22</v>
      </c>
      <c r="F140" s="20" t="s">
        <v>286</v>
      </c>
      <c r="G140" s="20" t="s">
        <v>54</v>
      </c>
      <c r="H140" s="19">
        <v>963</v>
      </c>
      <c r="I140" s="21" t="s">
        <v>39</v>
      </c>
      <c r="J140" s="22">
        <v>73</v>
      </c>
      <c r="K140" s="20" t="s">
        <v>43</v>
      </c>
      <c r="L140" s="20" t="s">
        <v>44</v>
      </c>
      <c r="M140" s="20" t="s">
        <v>26</v>
      </c>
    </row>
    <row r="141" spans="1:13" x14ac:dyDescent="0.25">
      <c r="A141" s="19">
        <v>2020</v>
      </c>
      <c r="B141" s="19">
        <v>12</v>
      </c>
      <c r="C141" s="19">
        <v>17828</v>
      </c>
      <c r="D141" s="20" t="s">
        <v>285</v>
      </c>
      <c r="E141" s="20" t="s">
        <v>22</v>
      </c>
      <c r="F141" s="20" t="s">
        <v>286</v>
      </c>
      <c r="G141" s="20" t="s">
        <v>54</v>
      </c>
      <c r="H141" s="19">
        <v>963</v>
      </c>
      <c r="I141" s="21" t="s">
        <v>40</v>
      </c>
      <c r="J141" s="22">
        <v>70.5</v>
      </c>
      <c r="K141" s="20" t="s">
        <v>43</v>
      </c>
      <c r="L141" s="20" t="s">
        <v>44</v>
      </c>
      <c r="M141" s="20" t="s">
        <v>26</v>
      </c>
    </row>
    <row r="142" spans="1:13" x14ac:dyDescent="0.25">
      <c r="A142" s="19">
        <v>2020</v>
      </c>
      <c r="B142" s="19">
        <v>12</v>
      </c>
      <c r="C142" s="19">
        <v>18137</v>
      </c>
      <c r="D142" s="20" t="s">
        <v>291</v>
      </c>
      <c r="E142" s="20" t="s">
        <v>22</v>
      </c>
      <c r="F142" s="20" t="s">
        <v>292</v>
      </c>
      <c r="G142" s="20" t="s">
        <v>48</v>
      </c>
      <c r="H142" s="19">
        <v>1327</v>
      </c>
      <c r="I142" s="21" t="s">
        <v>67</v>
      </c>
      <c r="J142" s="22">
        <v>0.5</v>
      </c>
      <c r="K142" s="20" t="s">
        <v>373</v>
      </c>
      <c r="L142" s="20" t="s">
        <v>31</v>
      </c>
      <c r="M142" s="20" t="s">
        <v>32</v>
      </c>
    </row>
    <row r="143" spans="1:13" x14ac:dyDescent="0.25">
      <c r="A143" s="19">
        <v>2020</v>
      </c>
      <c r="B143" s="19">
        <v>12</v>
      </c>
      <c r="C143" s="19">
        <v>6452</v>
      </c>
      <c r="D143" s="20" t="s">
        <v>21</v>
      </c>
      <c r="E143" s="20" t="s">
        <v>22</v>
      </c>
      <c r="F143" s="20" t="s">
        <v>267</v>
      </c>
      <c r="G143" s="20" t="s">
        <v>23</v>
      </c>
      <c r="H143" s="19">
        <v>50976</v>
      </c>
      <c r="I143" s="21" t="s">
        <v>29</v>
      </c>
      <c r="J143" s="22">
        <v>330</v>
      </c>
      <c r="K143" s="20" t="s">
        <v>43</v>
      </c>
      <c r="L143" s="20" t="s">
        <v>44</v>
      </c>
      <c r="M143" s="20" t="s">
        <v>26</v>
      </c>
    </row>
    <row r="144" spans="1:13" x14ac:dyDescent="0.25">
      <c r="A144" s="19">
        <v>2020</v>
      </c>
      <c r="B144" s="19">
        <v>12</v>
      </c>
      <c r="C144" s="19">
        <v>7490</v>
      </c>
      <c r="D144" s="20" t="s">
        <v>229</v>
      </c>
      <c r="E144" s="20" t="s">
        <v>22</v>
      </c>
      <c r="F144" s="20" t="s">
        <v>555</v>
      </c>
      <c r="G144" s="20" t="s">
        <v>102</v>
      </c>
      <c r="H144" s="19">
        <v>165</v>
      </c>
      <c r="I144" s="21" t="s">
        <v>39</v>
      </c>
      <c r="J144" s="22">
        <v>40</v>
      </c>
      <c r="K144" s="20" t="s">
        <v>372</v>
      </c>
      <c r="L144" s="20" t="s">
        <v>31</v>
      </c>
      <c r="M144" s="20" t="s">
        <v>26</v>
      </c>
    </row>
    <row r="145" spans="1:13" x14ac:dyDescent="0.25">
      <c r="A145" s="19">
        <v>2020</v>
      </c>
      <c r="B145" s="19">
        <v>12</v>
      </c>
      <c r="C145" s="19">
        <v>56155</v>
      </c>
      <c r="D145" s="20" t="s">
        <v>338</v>
      </c>
      <c r="E145" s="20" t="s">
        <v>22</v>
      </c>
      <c r="F145" s="20" t="s">
        <v>339</v>
      </c>
      <c r="G145" s="20" t="s">
        <v>107</v>
      </c>
      <c r="H145" s="19">
        <v>1831</v>
      </c>
      <c r="I145" s="21" t="s">
        <v>68</v>
      </c>
      <c r="J145" s="22">
        <v>63.1</v>
      </c>
      <c r="K145" s="20" t="s">
        <v>43</v>
      </c>
      <c r="L145" s="20" t="s">
        <v>97</v>
      </c>
      <c r="M145" s="20" t="s">
        <v>26</v>
      </c>
    </row>
    <row r="146" spans="1:13" ht="14.25" customHeight="1" x14ac:dyDescent="0.25">
      <c r="A146" s="19">
        <v>2020</v>
      </c>
      <c r="B146" s="19">
        <v>12</v>
      </c>
      <c r="C146" s="19">
        <v>56155</v>
      </c>
      <c r="D146" s="20" t="s">
        <v>338</v>
      </c>
      <c r="E146" s="20" t="s">
        <v>22</v>
      </c>
      <c r="F146" s="20" t="s">
        <v>339</v>
      </c>
      <c r="G146" s="20" t="s">
        <v>107</v>
      </c>
      <c r="H146" s="19">
        <v>1831</v>
      </c>
      <c r="I146" s="21" t="s">
        <v>46</v>
      </c>
      <c r="J146" s="22">
        <v>62.8</v>
      </c>
      <c r="K146" s="20" t="s">
        <v>43</v>
      </c>
      <c r="L146" s="20" t="s">
        <v>97</v>
      </c>
      <c r="M146" s="20" t="s">
        <v>26</v>
      </c>
    </row>
    <row r="147" spans="1:13" x14ac:dyDescent="0.25">
      <c r="A147" s="19">
        <v>2020</v>
      </c>
      <c r="B147" s="19">
        <v>12</v>
      </c>
      <c r="C147" s="19">
        <v>13886</v>
      </c>
      <c r="D147" s="20" t="s">
        <v>257</v>
      </c>
      <c r="E147" s="20" t="s">
        <v>55</v>
      </c>
      <c r="F147" s="20" t="s">
        <v>258</v>
      </c>
      <c r="G147" s="20" t="s">
        <v>109</v>
      </c>
      <c r="H147" s="19">
        <v>55099</v>
      </c>
      <c r="I147" s="21" t="s">
        <v>142</v>
      </c>
      <c r="J147" s="22">
        <v>24</v>
      </c>
      <c r="K147" s="20" t="s">
        <v>81</v>
      </c>
      <c r="L147" s="20" t="s">
        <v>31</v>
      </c>
      <c r="M147" s="20" t="s">
        <v>82</v>
      </c>
    </row>
    <row r="148" spans="1:13" x14ac:dyDescent="0.25">
      <c r="A148" s="19">
        <v>2020</v>
      </c>
      <c r="B148" s="19">
        <v>12</v>
      </c>
      <c r="C148" s="19">
        <v>13886</v>
      </c>
      <c r="D148" s="20" t="s">
        <v>257</v>
      </c>
      <c r="E148" s="20" t="s">
        <v>55</v>
      </c>
      <c r="F148" s="20" t="s">
        <v>258</v>
      </c>
      <c r="G148" s="20" t="s">
        <v>109</v>
      </c>
      <c r="H148" s="19">
        <v>55099</v>
      </c>
      <c r="I148" s="21" t="s">
        <v>143</v>
      </c>
      <c r="J148" s="22">
        <v>22</v>
      </c>
      <c r="K148" s="20" t="s">
        <v>81</v>
      </c>
      <c r="L148" s="20" t="s">
        <v>31</v>
      </c>
      <c r="M148" s="20" t="s">
        <v>82</v>
      </c>
    </row>
    <row r="149" spans="1:13" x14ac:dyDescent="0.25">
      <c r="A149" s="19">
        <v>2020</v>
      </c>
      <c r="B149" s="19">
        <v>12</v>
      </c>
      <c r="C149" s="19">
        <v>13886</v>
      </c>
      <c r="D149" s="20" t="s">
        <v>257</v>
      </c>
      <c r="E149" s="20" t="s">
        <v>55</v>
      </c>
      <c r="F149" s="20" t="s">
        <v>258</v>
      </c>
      <c r="G149" s="20" t="s">
        <v>109</v>
      </c>
      <c r="H149" s="19">
        <v>55099</v>
      </c>
      <c r="I149" s="21" t="s">
        <v>144</v>
      </c>
      <c r="J149" s="22">
        <v>22</v>
      </c>
      <c r="K149" s="20" t="s">
        <v>81</v>
      </c>
      <c r="L149" s="20" t="s">
        <v>31</v>
      </c>
      <c r="M149" s="20" t="s">
        <v>82</v>
      </c>
    </row>
    <row r="150" spans="1:13" x14ac:dyDescent="0.25">
      <c r="A150" s="19">
        <v>2020</v>
      </c>
      <c r="B150" s="19">
        <v>12</v>
      </c>
      <c r="C150" s="19">
        <v>13886</v>
      </c>
      <c r="D150" s="20" t="s">
        <v>257</v>
      </c>
      <c r="E150" s="20" t="s">
        <v>55</v>
      </c>
      <c r="F150" s="20" t="s">
        <v>258</v>
      </c>
      <c r="G150" s="20" t="s">
        <v>109</v>
      </c>
      <c r="H150" s="19">
        <v>55099</v>
      </c>
      <c r="I150" s="21" t="s">
        <v>145</v>
      </c>
      <c r="J150" s="22">
        <v>23</v>
      </c>
      <c r="K150" s="20" t="s">
        <v>81</v>
      </c>
      <c r="L150" s="20" t="s">
        <v>31</v>
      </c>
      <c r="M150" s="20" t="s">
        <v>82</v>
      </c>
    </row>
    <row r="151" spans="1:13" x14ac:dyDescent="0.25">
      <c r="A151" s="19">
        <v>2020</v>
      </c>
      <c r="B151" s="19">
        <v>12</v>
      </c>
      <c r="C151" s="19">
        <v>13886</v>
      </c>
      <c r="D151" s="20" t="s">
        <v>257</v>
      </c>
      <c r="E151" s="20" t="s">
        <v>55</v>
      </c>
      <c r="F151" s="20" t="s">
        <v>258</v>
      </c>
      <c r="G151" s="20" t="s">
        <v>109</v>
      </c>
      <c r="H151" s="19">
        <v>55099</v>
      </c>
      <c r="I151" s="21" t="s">
        <v>152</v>
      </c>
      <c r="J151" s="22">
        <v>18</v>
      </c>
      <c r="K151" s="20" t="s">
        <v>81</v>
      </c>
      <c r="L151" s="20" t="s">
        <v>31</v>
      </c>
      <c r="M151" s="20" t="s">
        <v>82</v>
      </c>
    </row>
    <row r="152" spans="1:13" ht="15" customHeight="1" x14ac:dyDescent="0.25">
      <c r="A152" s="19">
        <v>2020</v>
      </c>
      <c r="B152" s="19">
        <v>12</v>
      </c>
      <c r="C152" s="19">
        <v>13886</v>
      </c>
      <c r="D152" s="20" t="s">
        <v>257</v>
      </c>
      <c r="E152" s="20" t="s">
        <v>55</v>
      </c>
      <c r="F152" s="20" t="s">
        <v>258</v>
      </c>
      <c r="G152" s="20" t="s">
        <v>109</v>
      </c>
      <c r="H152" s="19">
        <v>55099</v>
      </c>
      <c r="I152" s="21" t="s">
        <v>216</v>
      </c>
      <c r="J152" s="22">
        <v>16</v>
      </c>
      <c r="K152" s="20" t="s">
        <v>81</v>
      </c>
      <c r="L152" s="20" t="s">
        <v>31</v>
      </c>
      <c r="M152" s="20" t="s">
        <v>82</v>
      </c>
    </row>
    <row r="153" spans="1:13" x14ac:dyDescent="0.25">
      <c r="A153" s="19">
        <v>2020</v>
      </c>
      <c r="B153" s="19">
        <v>12</v>
      </c>
      <c r="C153" s="19">
        <v>13886</v>
      </c>
      <c r="D153" s="20" t="s">
        <v>257</v>
      </c>
      <c r="E153" s="20" t="s">
        <v>55</v>
      </c>
      <c r="F153" s="20" t="s">
        <v>258</v>
      </c>
      <c r="G153" s="20" t="s">
        <v>109</v>
      </c>
      <c r="H153" s="19">
        <v>55099</v>
      </c>
      <c r="I153" s="21" t="s">
        <v>217</v>
      </c>
      <c r="J153" s="22">
        <v>19</v>
      </c>
      <c r="K153" s="20" t="s">
        <v>81</v>
      </c>
      <c r="L153" s="20" t="s">
        <v>31</v>
      </c>
      <c r="M153" s="20" t="s">
        <v>82</v>
      </c>
    </row>
    <row r="154" spans="1:13" x14ac:dyDescent="0.25">
      <c r="A154" s="19">
        <v>2020</v>
      </c>
      <c r="B154" s="19">
        <v>12</v>
      </c>
      <c r="C154" s="19">
        <v>13886</v>
      </c>
      <c r="D154" s="20" t="s">
        <v>257</v>
      </c>
      <c r="E154" s="20" t="s">
        <v>55</v>
      </c>
      <c r="F154" s="20" t="s">
        <v>258</v>
      </c>
      <c r="G154" s="20" t="s">
        <v>109</v>
      </c>
      <c r="H154" s="19">
        <v>55099</v>
      </c>
      <c r="I154" s="21" t="s">
        <v>259</v>
      </c>
      <c r="J154" s="22">
        <v>16</v>
      </c>
      <c r="K154" s="20" t="s">
        <v>81</v>
      </c>
      <c r="L154" s="20" t="s">
        <v>31</v>
      </c>
      <c r="M154" s="20" t="s">
        <v>82</v>
      </c>
    </row>
    <row r="155" spans="1:13" x14ac:dyDescent="0.25">
      <c r="A155" s="19">
        <v>2020</v>
      </c>
      <c r="B155" s="19">
        <v>12</v>
      </c>
      <c r="C155" s="19">
        <v>13886</v>
      </c>
      <c r="D155" s="20" t="s">
        <v>257</v>
      </c>
      <c r="E155" s="20" t="s">
        <v>55</v>
      </c>
      <c r="F155" s="20" t="s">
        <v>258</v>
      </c>
      <c r="G155" s="20" t="s">
        <v>109</v>
      </c>
      <c r="H155" s="19">
        <v>55099</v>
      </c>
      <c r="I155" s="21" t="s">
        <v>72</v>
      </c>
      <c r="J155" s="22">
        <v>16</v>
      </c>
      <c r="K155" s="20" t="s">
        <v>81</v>
      </c>
      <c r="L155" s="20" t="s">
        <v>31</v>
      </c>
      <c r="M155" s="20" t="s">
        <v>82</v>
      </c>
    </row>
    <row r="156" spans="1:13" x14ac:dyDescent="0.25">
      <c r="A156" s="19">
        <v>2020</v>
      </c>
      <c r="B156" s="19">
        <v>12</v>
      </c>
      <c r="C156" s="19">
        <v>56505</v>
      </c>
      <c r="D156" s="20" t="s">
        <v>341</v>
      </c>
      <c r="E156" s="20" t="s">
        <v>22</v>
      </c>
      <c r="F156" s="20" t="s">
        <v>342</v>
      </c>
      <c r="G156" s="20" t="s">
        <v>66</v>
      </c>
      <c r="H156" s="19">
        <v>2521</v>
      </c>
      <c r="I156" s="21" t="s">
        <v>67</v>
      </c>
      <c r="J156" s="22">
        <v>49.7</v>
      </c>
      <c r="K156" s="20" t="s">
        <v>24</v>
      </c>
      <c r="L156" s="20" t="s">
        <v>41</v>
      </c>
      <c r="M156" s="20" t="s">
        <v>82</v>
      </c>
    </row>
    <row r="157" spans="1:13" x14ac:dyDescent="0.25">
      <c r="A157" s="19">
        <v>2020</v>
      </c>
      <c r="B157" s="19">
        <v>12</v>
      </c>
      <c r="C157" s="19">
        <v>19099</v>
      </c>
      <c r="D157" s="20" t="s">
        <v>295</v>
      </c>
      <c r="E157" s="20" t="s">
        <v>55</v>
      </c>
      <c r="F157" s="20" t="s">
        <v>296</v>
      </c>
      <c r="G157" s="20" t="s">
        <v>92</v>
      </c>
      <c r="H157" s="19">
        <v>3845</v>
      </c>
      <c r="I157" s="21" t="s">
        <v>39</v>
      </c>
      <c r="J157" s="22">
        <v>670</v>
      </c>
      <c r="K157" s="20" t="s">
        <v>43</v>
      </c>
      <c r="L157" s="20" t="s">
        <v>498</v>
      </c>
      <c r="M157" s="20" t="s">
        <v>26</v>
      </c>
    </row>
    <row r="158" spans="1:13" x14ac:dyDescent="0.25">
      <c r="A158" s="19">
        <v>2020</v>
      </c>
      <c r="B158" s="19">
        <v>12</v>
      </c>
      <c r="C158" s="19">
        <v>19876</v>
      </c>
      <c r="D158" s="20" t="s">
        <v>300</v>
      </c>
      <c r="E158" s="20" t="s">
        <v>22</v>
      </c>
      <c r="F158" s="20" t="s">
        <v>301</v>
      </c>
      <c r="G158" s="20" t="s">
        <v>89</v>
      </c>
      <c r="H158" s="19">
        <v>3804</v>
      </c>
      <c r="I158" s="21" t="s">
        <v>68</v>
      </c>
      <c r="J158" s="22">
        <v>786</v>
      </c>
      <c r="K158" s="20" t="s">
        <v>24</v>
      </c>
      <c r="L158" s="20" t="s">
        <v>25</v>
      </c>
      <c r="M158" s="20" t="s">
        <v>26</v>
      </c>
    </row>
    <row r="159" spans="1:13" x14ac:dyDescent="0.25">
      <c r="A159" s="77" t="s">
        <v>506</v>
      </c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</row>
  </sheetData>
  <mergeCells count="2">
    <mergeCell ref="A1:M1"/>
    <mergeCell ref="A159:M159"/>
  </mergeCells>
  <conditionalFormatting sqref="K1:K1048576">
    <cfRule type="containsText" dxfId="1" priority="1" operator="containsText" text="nuclear">
      <formula>NOT(ISERROR(SEARCH("nuclear",K1)))</formula>
    </cfRule>
  </conditionalFormatting>
  <pageMargins left="0.75" right="0.75" top="1" bottom="1" header="0.5" footer="0.5"/>
  <pageSetup fitToHeight="1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F7B0-D3EE-4337-A277-B115D1401156}">
  <sheetPr>
    <pageSetUpPr fitToPage="1"/>
  </sheetPr>
  <dimension ref="A1:Q159"/>
  <sheetViews>
    <sheetView topLeftCell="E1" zoomScale="85" workbookViewId="0">
      <pane ySplit="2" topLeftCell="A3" activePane="bottomLeft" state="frozen"/>
      <selection pane="bottomLeft" activeCell="P34" sqref="P34"/>
    </sheetView>
  </sheetViews>
  <sheetFormatPr defaultColWidth="9.140625" defaultRowHeight="15" x14ac:dyDescent="0.25"/>
  <cols>
    <col min="1" max="2" width="6.5703125" style="23" bestFit="1" customWidth="1"/>
    <col min="3" max="3" width="8.140625" style="23" bestFit="1" customWidth="1"/>
    <col min="4" max="4" width="81.85546875" style="23" bestFit="1" customWidth="1"/>
    <col min="5" max="5" width="14.7109375" style="23" bestFit="1" customWidth="1"/>
    <col min="6" max="6" width="40.85546875" style="23" bestFit="1" customWidth="1"/>
    <col min="7" max="7" width="6.5703125" style="23" bestFit="1" customWidth="1"/>
    <col min="8" max="8" width="8.140625" style="23" bestFit="1" customWidth="1"/>
    <col min="9" max="10" width="13.140625" style="23" bestFit="1" customWidth="1"/>
    <col min="11" max="11" width="37.5703125" style="23" bestFit="1" customWidth="1"/>
    <col min="12" max="12" width="8.140625" style="23" bestFit="1" customWidth="1"/>
    <col min="13" max="13" width="6.5703125" style="23" bestFit="1" customWidth="1"/>
    <col min="14" max="15" width="9.140625" style="9"/>
    <col min="16" max="16" width="45.140625" style="9" customWidth="1"/>
    <col min="17" max="16384" width="9.140625" style="9"/>
  </cols>
  <sheetData>
    <row r="1" spans="1:17" ht="15.95" customHeight="1" x14ac:dyDescent="0.25">
      <c r="A1" s="78" t="s">
        <v>683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7" ht="39" x14ac:dyDescent="0.25">
      <c r="A2" s="64" t="s">
        <v>9</v>
      </c>
      <c r="B2" s="64" t="s">
        <v>10</v>
      </c>
      <c r="C2" s="64" t="s">
        <v>11</v>
      </c>
      <c r="D2" s="65" t="s">
        <v>12</v>
      </c>
      <c r="E2" s="65" t="s">
        <v>13</v>
      </c>
      <c r="F2" s="65" t="s">
        <v>14</v>
      </c>
      <c r="G2" s="65" t="s">
        <v>15</v>
      </c>
      <c r="H2" s="64" t="s">
        <v>16</v>
      </c>
      <c r="I2" s="66" t="s">
        <v>17</v>
      </c>
      <c r="J2" s="67" t="s">
        <v>526</v>
      </c>
      <c r="K2" s="65" t="s">
        <v>18</v>
      </c>
      <c r="L2" s="65" t="s">
        <v>19</v>
      </c>
      <c r="M2" s="65" t="s">
        <v>20</v>
      </c>
    </row>
    <row r="3" spans="1:17" x14ac:dyDescent="0.25">
      <c r="A3" s="68">
        <v>2021</v>
      </c>
      <c r="B3" s="68">
        <v>1</v>
      </c>
      <c r="C3" s="68">
        <v>39006</v>
      </c>
      <c r="D3" s="69" t="s">
        <v>684</v>
      </c>
      <c r="E3" s="69" t="s">
        <v>55</v>
      </c>
      <c r="F3" s="69" t="s">
        <v>319</v>
      </c>
      <c r="G3" s="69" t="s">
        <v>62</v>
      </c>
      <c r="H3" s="68">
        <v>1481</v>
      </c>
      <c r="I3" s="70" t="s">
        <v>39</v>
      </c>
      <c r="J3" s="71">
        <v>2</v>
      </c>
      <c r="K3" s="69" t="s">
        <v>63</v>
      </c>
      <c r="L3" s="69" t="s">
        <v>64</v>
      </c>
      <c r="M3" s="69" t="s">
        <v>65</v>
      </c>
      <c r="P3" s="9" t="s">
        <v>760</v>
      </c>
      <c r="Q3" s="59">
        <f>SUMIF($K$3:$K$158,"Conventional Steam Coal",$J$3:$J$158)</f>
        <v>4185.3999999999996</v>
      </c>
    </row>
    <row r="4" spans="1:17" x14ac:dyDescent="0.25">
      <c r="A4" s="68">
        <v>2021</v>
      </c>
      <c r="B4" s="68">
        <v>1</v>
      </c>
      <c r="C4" s="68">
        <v>39006</v>
      </c>
      <c r="D4" s="69" t="s">
        <v>684</v>
      </c>
      <c r="E4" s="69" t="s">
        <v>55</v>
      </c>
      <c r="F4" s="69" t="s">
        <v>319</v>
      </c>
      <c r="G4" s="69" t="s">
        <v>62</v>
      </c>
      <c r="H4" s="68">
        <v>1481</v>
      </c>
      <c r="I4" s="70" t="s">
        <v>40</v>
      </c>
      <c r="J4" s="71">
        <v>2</v>
      </c>
      <c r="K4" s="69" t="s">
        <v>63</v>
      </c>
      <c r="L4" s="69" t="s">
        <v>64</v>
      </c>
      <c r="M4" s="69" t="s">
        <v>65</v>
      </c>
      <c r="P4" s="9" t="s">
        <v>761</v>
      </c>
      <c r="Q4" s="59">
        <f>SUMIF($K$3:$K$158,"Natural Gas Fired Combined Cycle",$J$3:$J$158)</f>
        <v>283.8</v>
      </c>
    </row>
    <row r="5" spans="1:17" x14ac:dyDescent="0.25">
      <c r="A5" s="68">
        <v>2021</v>
      </c>
      <c r="B5" s="68">
        <v>1</v>
      </c>
      <c r="C5" s="68">
        <v>3258</v>
      </c>
      <c r="D5" s="69" t="s">
        <v>685</v>
      </c>
      <c r="E5" s="69" t="s">
        <v>22</v>
      </c>
      <c r="F5" s="69" t="s">
        <v>187</v>
      </c>
      <c r="G5" s="69" t="s">
        <v>76</v>
      </c>
      <c r="H5" s="68">
        <v>1206</v>
      </c>
      <c r="I5" s="70" t="s">
        <v>39</v>
      </c>
      <c r="J5" s="71">
        <v>6.5</v>
      </c>
      <c r="K5" s="69" t="s">
        <v>51</v>
      </c>
      <c r="L5" s="69" t="s">
        <v>31</v>
      </c>
      <c r="M5" s="69" t="s">
        <v>52</v>
      </c>
      <c r="P5" s="9" t="s">
        <v>762</v>
      </c>
      <c r="Q5" s="59">
        <f>SUMIF($K$3:$K$158,"Nuclear",$J$3:$J$158)</f>
        <v>1036.3</v>
      </c>
    </row>
    <row r="6" spans="1:17" x14ac:dyDescent="0.25">
      <c r="A6" s="68">
        <v>2021</v>
      </c>
      <c r="B6" s="68">
        <v>1</v>
      </c>
      <c r="C6" s="68">
        <v>3258</v>
      </c>
      <c r="D6" s="69" t="s">
        <v>685</v>
      </c>
      <c r="E6" s="69" t="s">
        <v>22</v>
      </c>
      <c r="F6" s="69" t="s">
        <v>187</v>
      </c>
      <c r="G6" s="69" t="s">
        <v>76</v>
      </c>
      <c r="H6" s="68">
        <v>1206</v>
      </c>
      <c r="I6" s="70" t="s">
        <v>40</v>
      </c>
      <c r="J6" s="71">
        <v>6.5</v>
      </c>
      <c r="K6" s="69" t="s">
        <v>51</v>
      </c>
      <c r="L6" s="69" t="s">
        <v>31</v>
      </c>
      <c r="M6" s="69" t="s">
        <v>52</v>
      </c>
      <c r="P6" s="9" t="s">
        <v>763</v>
      </c>
      <c r="Q6" s="59">
        <f>SUMIF($K$3:$K$158,"Conventional Hydroelectric",$J$3:$J$158)</f>
        <v>7.6</v>
      </c>
    </row>
    <row r="7" spans="1:17" x14ac:dyDescent="0.25">
      <c r="A7" s="68">
        <v>2021</v>
      </c>
      <c r="B7" s="68">
        <v>1</v>
      </c>
      <c r="C7" s="68">
        <v>3258</v>
      </c>
      <c r="D7" s="69" t="s">
        <v>685</v>
      </c>
      <c r="E7" s="69" t="s">
        <v>22</v>
      </c>
      <c r="F7" s="69" t="s">
        <v>187</v>
      </c>
      <c r="G7" s="69" t="s">
        <v>76</v>
      </c>
      <c r="H7" s="68">
        <v>1206</v>
      </c>
      <c r="I7" s="70" t="s">
        <v>36</v>
      </c>
      <c r="J7" s="71">
        <v>7</v>
      </c>
      <c r="K7" s="69" t="s">
        <v>51</v>
      </c>
      <c r="L7" s="69" t="s">
        <v>31</v>
      </c>
      <c r="M7" s="69" t="s">
        <v>52</v>
      </c>
      <c r="P7" s="9" t="s">
        <v>764</v>
      </c>
      <c r="Q7" s="59">
        <f>SUMIF($K$3:$K$158,"Petroleum Liquids",$J$3:$J$158)</f>
        <v>598.4</v>
      </c>
    </row>
    <row r="8" spans="1:17" x14ac:dyDescent="0.25">
      <c r="A8" s="68">
        <v>2021</v>
      </c>
      <c r="B8" s="68">
        <v>1</v>
      </c>
      <c r="C8" s="68">
        <v>3227</v>
      </c>
      <c r="D8" s="69" t="s">
        <v>686</v>
      </c>
      <c r="E8" s="69" t="s">
        <v>22</v>
      </c>
      <c r="F8" s="69" t="s">
        <v>185</v>
      </c>
      <c r="G8" s="69" t="s">
        <v>93</v>
      </c>
      <c r="H8" s="68">
        <v>491</v>
      </c>
      <c r="I8" s="70" t="s">
        <v>36</v>
      </c>
      <c r="J8" s="71">
        <v>0.5</v>
      </c>
      <c r="K8" s="69" t="s">
        <v>24</v>
      </c>
      <c r="L8" s="69" t="s">
        <v>41</v>
      </c>
      <c r="M8" s="69" t="s">
        <v>32</v>
      </c>
      <c r="P8" s="9" t="s">
        <v>765</v>
      </c>
      <c r="Q8" s="59">
        <f>SUMIF($K$3:$K$158,"Landfill Gas",$J$3:$J$158)+SUMIF($K$3:$K$158,"Natural Gas Fired Combustion Turbine",$J$3:$J$158)+SUMIF($K$3:$K$158,"Natural Gas Internal Combustion Engine",$J$3:$J$158)+SUMIF($K$3:$K$158,"Natural Gas Steam Turbine",$J$3:$J$158)+SUMIF($K$3:$K$158,"Other Natural Gas",$J$3:$J$158)</f>
        <v>419.3</v>
      </c>
    </row>
    <row r="9" spans="1:17" x14ac:dyDescent="0.25">
      <c r="A9" s="68">
        <v>2021</v>
      </c>
      <c r="B9" s="68">
        <v>1</v>
      </c>
      <c r="C9" s="68">
        <v>3227</v>
      </c>
      <c r="D9" s="69" t="s">
        <v>686</v>
      </c>
      <c r="E9" s="69" t="s">
        <v>22</v>
      </c>
      <c r="F9" s="69" t="s">
        <v>185</v>
      </c>
      <c r="G9" s="69" t="s">
        <v>93</v>
      </c>
      <c r="H9" s="68">
        <v>491</v>
      </c>
      <c r="I9" s="70" t="s">
        <v>68</v>
      </c>
      <c r="J9" s="71">
        <v>1</v>
      </c>
      <c r="K9" s="69" t="s">
        <v>24</v>
      </c>
      <c r="L9" s="69" t="s">
        <v>41</v>
      </c>
      <c r="M9" s="69" t="s">
        <v>32</v>
      </c>
    </row>
    <row r="10" spans="1:17" x14ac:dyDescent="0.25">
      <c r="A10" s="68">
        <v>2021</v>
      </c>
      <c r="B10" s="68">
        <v>1</v>
      </c>
      <c r="C10" s="68">
        <v>54803</v>
      </c>
      <c r="D10" s="69" t="s">
        <v>687</v>
      </c>
      <c r="E10" s="69" t="s">
        <v>55</v>
      </c>
      <c r="F10" s="69" t="s">
        <v>322</v>
      </c>
      <c r="G10" s="69" t="s">
        <v>52</v>
      </c>
      <c r="H10" s="68">
        <v>6211</v>
      </c>
      <c r="I10" s="70" t="s">
        <v>84</v>
      </c>
      <c r="J10" s="71">
        <v>55</v>
      </c>
      <c r="K10" s="69" t="s">
        <v>24</v>
      </c>
      <c r="L10" s="69" t="s">
        <v>135</v>
      </c>
      <c r="M10" s="69" t="s">
        <v>82</v>
      </c>
    </row>
    <row r="11" spans="1:17" x14ac:dyDescent="0.25">
      <c r="A11" s="68">
        <v>2021</v>
      </c>
      <c r="B11" s="68">
        <v>1</v>
      </c>
      <c r="C11" s="68">
        <v>6738</v>
      </c>
      <c r="D11" s="69" t="s">
        <v>224</v>
      </c>
      <c r="E11" s="69" t="s">
        <v>27</v>
      </c>
      <c r="F11" s="69" t="s">
        <v>224</v>
      </c>
      <c r="G11" s="69" t="s">
        <v>111</v>
      </c>
      <c r="H11" s="68">
        <v>54224</v>
      </c>
      <c r="I11" s="70" t="s">
        <v>688</v>
      </c>
      <c r="J11" s="71">
        <v>2.2999999999999998</v>
      </c>
      <c r="K11" s="69" t="s">
        <v>373</v>
      </c>
      <c r="L11" s="69" t="s">
        <v>31</v>
      </c>
      <c r="M11" s="69" t="s">
        <v>32</v>
      </c>
      <c r="Q11" s="24"/>
    </row>
    <row r="12" spans="1:17" x14ac:dyDescent="0.25">
      <c r="A12" s="68">
        <v>2021</v>
      </c>
      <c r="B12" s="68">
        <v>1</v>
      </c>
      <c r="C12" s="68">
        <v>12341</v>
      </c>
      <c r="D12" s="69" t="s">
        <v>689</v>
      </c>
      <c r="E12" s="69" t="s">
        <v>22</v>
      </c>
      <c r="F12" s="69" t="s">
        <v>179</v>
      </c>
      <c r="G12" s="69" t="s">
        <v>76</v>
      </c>
      <c r="H12" s="68">
        <v>1081</v>
      </c>
      <c r="I12" s="70" t="s">
        <v>68</v>
      </c>
      <c r="J12" s="71">
        <v>116.5</v>
      </c>
      <c r="K12" s="69" t="s">
        <v>372</v>
      </c>
      <c r="L12" s="69" t="s">
        <v>31</v>
      </c>
      <c r="M12" s="69" t="s">
        <v>26</v>
      </c>
    </row>
    <row r="13" spans="1:17" x14ac:dyDescent="0.25">
      <c r="A13" s="68">
        <v>2021</v>
      </c>
      <c r="B13" s="68">
        <v>1</v>
      </c>
      <c r="C13" s="68">
        <v>58845</v>
      </c>
      <c r="D13" s="69" t="s">
        <v>532</v>
      </c>
      <c r="E13" s="69" t="s">
        <v>55</v>
      </c>
      <c r="F13" s="69" t="s">
        <v>533</v>
      </c>
      <c r="G13" s="69" t="s">
        <v>62</v>
      </c>
      <c r="H13" s="68">
        <v>58993</v>
      </c>
      <c r="I13" s="70" t="s">
        <v>690</v>
      </c>
      <c r="J13" s="71">
        <v>0.9</v>
      </c>
      <c r="K13" s="69" t="s">
        <v>77</v>
      </c>
      <c r="L13" s="69" t="s">
        <v>78</v>
      </c>
      <c r="M13" s="69" t="s">
        <v>32</v>
      </c>
    </row>
    <row r="14" spans="1:17" x14ac:dyDescent="0.25">
      <c r="A14" s="68">
        <v>2021</v>
      </c>
      <c r="B14" s="68">
        <v>1</v>
      </c>
      <c r="C14" s="68">
        <v>58845</v>
      </c>
      <c r="D14" s="69" t="s">
        <v>532</v>
      </c>
      <c r="E14" s="69" t="s">
        <v>55</v>
      </c>
      <c r="F14" s="69" t="s">
        <v>533</v>
      </c>
      <c r="G14" s="69" t="s">
        <v>62</v>
      </c>
      <c r="H14" s="68">
        <v>58993</v>
      </c>
      <c r="I14" s="70" t="s">
        <v>691</v>
      </c>
      <c r="J14" s="71">
        <v>0.9</v>
      </c>
      <c r="K14" s="69" t="s">
        <v>77</v>
      </c>
      <c r="L14" s="69" t="s">
        <v>78</v>
      </c>
      <c r="M14" s="69" t="s">
        <v>32</v>
      </c>
    </row>
    <row r="15" spans="1:17" x14ac:dyDescent="0.25">
      <c r="A15" s="68">
        <v>2021</v>
      </c>
      <c r="B15" s="68">
        <v>1</v>
      </c>
      <c r="C15" s="68">
        <v>59526</v>
      </c>
      <c r="D15" s="69" t="s">
        <v>692</v>
      </c>
      <c r="E15" s="69" t="s">
        <v>27</v>
      </c>
      <c r="F15" s="69" t="s">
        <v>593</v>
      </c>
      <c r="G15" s="69" t="s">
        <v>88</v>
      </c>
      <c r="H15" s="68">
        <v>59759</v>
      </c>
      <c r="I15" s="70" t="s">
        <v>693</v>
      </c>
      <c r="J15" s="71">
        <v>2.2999999999999998</v>
      </c>
      <c r="K15" s="69" t="s">
        <v>77</v>
      </c>
      <c r="L15" s="69" t="s">
        <v>78</v>
      </c>
      <c r="M15" s="69" t="s">
        <v>82</v>
      </c>
    </row>
    <row r="16" spans="1:17" x14ac:dyDescent="0.25">
      <c r="A16" s="68">
        <v>2021</v>
      </c>
      <c r="B16" s="68">
        <v>1</v>
      </c>
      <c r="C16" s="68">
        <v>61854</v>
      </c>
      <c r="D16" s="69" t="s">
        <v>694</v>
      </c>
      <c r="E16" s="69" t="s">
        <v>49</v>
      </c>
      <c r="F16" s="69" t="s">
        <v>334</v>
      </c>
      <c r="G16" s="69" t="s">
        <v>89</v>
      </c>
      <c r="H16" s="68">
        <v>54081</v>
      </c>
      <c r="I16" s="70" t="s">
        <v>29</v>
      </c>
      <c r="J16" s="71">
        <v>52.5</v>
      </c>
      <c r="K16" s="69" t="s">
        <v>43</v>
      </c>
      <c r="L16" s="69" t="s">
        <v>44</v>
      </c>
      <c r="M16" s="69" t="s">
        <v>26</v>
      </c>
    </row>
    <row r="17" spans="1:13" x14ac:dyDescent="0.25">
      <c r="A17" s="68">
        <v>2021</v>
      </c>
      <c r="B17" s="68">
        <v>1</v>
      </c>
      <c r="C17" s="68">
        <v>61854</v>
      </c>
      <c r="D17" s="69" t="s">
        <v>694</v>
      </c>
      <c r="E17" s="69" t="s">
        <v>49</v>
      </c>
      <c r="F17" s="69" t="s">
        <v>334</v>
      </c>
      <c r="G17" s="69" t="s">
        <v>89</v>
      </c>
      <c r="H17" s="68">
        <v>54081</v>
      </c>
      <c r="I17" s="70" t="s">
        <v>84</v>
      </c>
      <c r="J17" s="71">
        <v>52.5</v>
      </c>
      <c r="K17" s="69" t="s">
        <v>43</v>
      </c>
      <c r="L17" s="69" t="s">
        <v>44</v>
      </c>
      <c r="M17" s="69" t="s">
        <v>26</v>
      </c>
    </row>
    <row r="18" spans="1:13" x14ac:dyDescent="0.25">
      <c r="A18" s="68">
        <v>2021</v>
      </c>
      <c r="B18" s="68">
        <v>1</v>
      </c>
      <c r="C18" s="68">
        <v>57139</v>
      </c>
      <c r="D18" s="69" t="s">
        <v>695</v>
      </c>
      <c r="E18" s="69" t="s">
        <v>33</v>
      </c>
      <c r="F18" s="69" t="s">
        <v>590</v>
      </c>
      <c r="G18" s="69" t="s">
        <v>87</v>
      </c>
      <c r="H18" s="68">
        <v>54730</v>
      </c>
      <c r="I18" s="70" t="s">
        <v>696</v>
      </c>
      <c r="J18" s="71">
        <v>3</v>
      </c>
      <c r="K18" s="69" t="s">
        <v>81</v>
      </c>
      <c r="L18" s="69" t="s">
        <v>31</v>
      </c>
      <c r="M18" s="69" t="s">
        <v>82</v>
      </c>
    </row>
    <row r="19" spans="1:13" x14ac:dyDescent="0.25">
      <c r="A19" s="68">
        <v>2021</v>
      </c>
      <c r="B19" s="68">
        <v>2</v>
      </c>
      <c r="C19" s="68">
        <v>18301</v>
      </c>
      <c r="D19" s="69" t="s">
        <v>697</v>
      </c>
      <c r="E19" s="69" t="s">
        <v>22</v>
      </c>
      <c r="F19" s="69" t="s">
        <v>253</v>
      </c>
      <c r="G19" s="69" t="s">
        <v>76</v>
      </c>
      <c r="H19" s="68">
        <v>1191</v>
      </c>
      <c r="I19" s="70" t="s">
        <v>39</v>
      </c>
      <c r="J19" s="71">
        <v>2.6</v>
      </c>
      <c r="K19" s="69" t="s">
        <v>24</v>
      </c>
      <c r="L19" s="69" t="s">
        <v>41</v>
      </c>
      <c r="M19" s="69" t="s">
        <v>32</v>
      </c>
    </row>
    <row r="20" spans="1:13" x14ac:dyDescent="0.25">
      <c r="A20" s="68">
        <v>2021</v>
      </c>
      <c r="B20" s="68">
        <v>2</v>
      </c>
      <c r="C20" s="68">
        <v>18301</v>
      </c>
      <c r="D20" s="69" t="s">
        <v>697</v>
      </c>
      <c r="E20" s="69" t="s">
        <v>22</v>
      </c>
      <c r="F20" s="69" t="s">
        <v>253</v>
      </c>
      <c r="G20" s="69" t="s">
        <v>76</v>
      </c>
      <c r="H20" s="68">
        <v>1191</v>
      </c>
      <c r="I20" s="70" t="s">
        <v>40</v>
      </c>
      <c r="J20" s="71">
        <v>1.1000000000000001</v>
      </c>
      <c r="K20" s="69" t="s">
        <v>24</v>
      </c>
      <c r="L20" s="69" t="s">
        <v>41</v>
      </c>
      <c r="M20" s="69" t="s">
        <v>32</v>
      </c>
    </row>
    <row r="21" spans="1:13" x14ac:dyDescent="0.25">
      <c r="A21" s="68">
        <v>2021</v>
      </c>
      <c r="B21" s="68">
        <v>2</v>
      </c>
      <c r="C21" s="68">
        <v>18301</v>
      </c>
      <c r="D21" s="69" t="s">
        <v>697</v>
      </c>
      <c r="E21" s="69" t="s">
        <v>22</v>
      </c>
      <c r="F21" s="69" t="s">
        <v>253</v>
      </c>
      <c r="G21" s="69" t="s">
        <v>76</v>
      </c>
      <c r="H21" s="68">
        <v>1191</v>
      </c>
      <c r="I21" s="70" t="s">
        <v>46</v>
      </c>
      <c r="J21" s="71">
        <v>1.8</v>
      </c>
      <c r="K21" s="69" t="s">
        <v>24</v>
      </c>
      <c r="L21" s="69" t="s">
        <v>41</v>
      </c>
      <c r="M21" s="69" t="s">
        <v>32</v>
      </c>
    </row>
    <row r="22" spans="1:13" x14ac:dyDescent="0.25">
      <c r="A22" s="68">
        <v>2021</v>
      </c>
      <c r="B22" s="68">
        <v>2</v>
      </c>
      <c r="C22" s="68">
        <v>13579</v>
      </c>
      <c r="D22" s="69" t="s">
        <v>698</v>
      </c>
      <c r="E22" s="69" t="s">
        <v>55</v>
      </c>
      <c r="F22" s="69" t="s">
        <v>254</v>
      </c>
      <c r="G22" s="69" t="s">
        <v>66</v>
      </c>
      <c r="H22" s="68">
        <v>2554</v>
      </c>
      <c r="I22" s="70" t="s">
        <v>40</v>
      </c>
      <c r="J22" s="71">
        <v>75</v>
      </c>
      <c r="K22" s="69" t="s">
        <v>43</v>
      </c>
      <c r="L22" s="69" t="s">
        <v>97</v>
      </c>
      <c r="M22" s="69" t="s">
        <v>26</v>
      </c>
    </row>
    <row r="23" spans="1:13" x14ac:dyDescent="0.25">
      <c r="A23" s="68">
        <v>2021</v>
      </c>
      <c r="B23" s="68">
        <v>2</v>
      </c>
      <c r="C23" s="68">
        <v>6738</v>
      </c>
      <c r="D23" s="69" t="s">
        <v>224</v>
      </c>
      <c r="E23" s="69" t="s">
        <v>27</v>
      </c>
      <c r="F23" s="69" t="s">
        <v>224</v>
      </c>
      <c r="G23" s="69" t="s">
        <v>111</v>
      </c>
      <c r="H23" s="68">
        <v>54224</v>
      </c>
      <c r="I23" s="70" t="s">
        <v>699</v>
      </c>
      <c r="J23" s="71">
        <v>2.2999999999999998</v>
      </c>
      <c r="K23" s="69" t="s">
        <v>373</v>
      </c>
      <c r="L23" s="69" t="s">
        <v>31</v>
      </c>
      <c r="M23" s="69" t="s">
        <v>32</v>
      </c>
    </row>
    <row r="24" spans="1:13" x14ac:dyDescent="0.25">
      <c r="A24" s="68">
        <v>2021</v>
      </c>
      <c r="B24" s="68">
        <v>2</v>
      </c>
      <c r="C24" s="68">
        <v>17664</v>
      </c>
      <c r="D24" s="69" t="s">
        <v>700</v>
      </c>
      <c r="E24" s="69" t="s">
        <v>27</v>
      </c>
      <c r="F24" s="69" t="s">
        <v>280</v>
      </c>
      <c r="G24" s="69" t="s">
        <v>104</v>
      </c>
      <c r="H24" s="68">
        <v>54675</v>
      </c>
      <c r="I24" s="70" t="s">
        <v>701</v>
      </c>
      <c r="J24" s="71">
        <v>1.3</v>
      </c>
      <c r="K24" s="69" t="s">
        <v>24</v>
      </c>
      <c r="L24" s="69" t="s">
        <v>41</v>
      </c>
      <c r="M24" s="69" t="s">
        <v>32</v>
      </c>
    </row>
    <row r="25" spans="1:13" x14ac:dyDescent="0.25">
      <c r="A25" s="68">
        <v>2021</v>
      </c>
      <c r="B25" s="68">
        <v>3</v>
      </c>
      <c r="C25" s="68">
        <v>1735</v>
      </c>
      <c r="D25" s="69" t="s">
        <v>702</v>
      </c>
      <c r="E25" s="69" t="s">
        <v>55</v>
      </c>
      <c r="F25" s="69" t="s">
        <v>170</v>
      </c>
      <c r="G25" s="69" t="s">
        <v>89</v>
      </c>
      <c r="H25" s="68">
        <v>54304</v>
      </c>
      <c r="I25" s="70" t="s">
        <v>39</v>
      </c>
      <c r="J25" s="71">
        <v>237.7</v>
      </c>
      <c r="K25" s="69" t="s">
        <v>43</v>
      </c>
      <c r="L25" s="69" t="s">
        <v>44</v>
      </c>
      <c r="M25" s="69" t="s">
        <v>26</v>
      </c>
    </row>
    <row r="26" spans="1:13" x14ac:dyDescent="0.25">
      <c r="A26" s="68">
        <v>2021</v>
      </c>
      <c r="B26" s="68">
        <v>3</v>
      </c>
      <c r="C26" s="68">
        <v>58210</v>
      </c>
      <c r="D26" s="69" t="s">
        <v>703</v>
      </c>
      <c r="E26" s="69" t="s">
        <v>55</v>
      </c>
      <c r="F26" s="69" t="s">
        <v>363</v>
      </c>
      <c r="G26" s="69" t="s">
        <v>53</v>
      </c>
      <c r="H26" s="68">
        <v>10379</v>
      </c>
      <c r="I26" s="70" t="s">
        <v>29</v>
      </c>
      <c r="J26" s="71">
        <v>47</v>
      </c>
      <c r="K26" s="69" t="s">
        <v>364</v>
      </c>
      <c r="L26" s="69" t="s">
        <v>103</v>
      </c>
      <c r="M26" s="69" t="s">
        <v>26</v>
      </c>
    </row>
    <row r="27" spans="1:13" x14ac:dyDescent="0.25">
      <c r="A27" s="68">
        <v>2021</v>
      </c>
      <c r="B27" s="68">
        <v>3</v>
      </c>
      <c r="C27" s="68">
        <v>58209</v>
      </c>
      <c r="D27" s="69" t="s">
        <v>704</v>
      </c>
      <c r="E27" s="69" t="s">
        <v>49</v>
      </c>
      <c r="F27" s="69" t="s">
        <v>362</v>
      </c>
      <c r="G27" s="69" t="s">
        <v>53</v>
      </c>
      <c r="H27" s="68">
        <v>10378</v>
      </c>
      <c r="I27" s="70" t="s">
        <v>29</v>
      </c>
      <c r="J27" s="71">
        <v>48</v>
      </c>
      <c r="K27" s="69" t="s">
        <v>364</v>
      </c>
      <c r="L27" s="69" t="s">
        <v>103</v>
      </c>
      <c r="M27" s="69" t="s">
        <v>26</v>
      </c>
    </row>
    <row r="28" spans="1:13" x14ac:dyDescent="0.25">
      <c r="A28" s="68">
        <v>2021</v>
      </c>
      <c r="B28" s="68">
        <v>3</v>
      </c>
      <c r="C28" s="68">
        <v>58209</v>
      </c>
      <c r="D28" s="69" t="s">
        <v>704</v>
      </c>
      <c r="E28" s="69" t="s">
        <v>49</v>
      </c>
      <c r="F28" s="69" t="s">
        <v>362</v>
      </c>
      <c r="G28" s="69" t="s">
        <v>53</v>
      </c>
      <c r="H28" s="68">
        <v>10378</v>
      </c>
      <c r="I28" s="70" t="s">
        <v>84</v>
      </c>
      <c r="J28" s="71">
        <v>48</v>
      </c>
      <c r="K28" s="69" t="s">
        <v>364</v>
      </c>
      <c r="L28" s="69" t="s">
        <v>103</v>
      </c>
      <c r="M28" s="69" t="s">
        <v>26</v>
      </c>
    </row>
    <row r="29" spans="1:13" x14ac:dyDescent="0.25">
      <c r="A29" s="68">
        <v>2021</v>
      </c>
      <c r="B29" s="68">
        <v>3</v>
      </c>
      <c r="C29" s="68">
        <v>2956</v>
      </c>
      <c r="D29" s="69" t="s">
        <v>588</v>
      </c>
      <c r="E29" s="69" t="s">
        <v>49</v>
      </c>
      <c r="F29" s="69" t="s">
        <v>588</v>
      </c>
      <c r="G29" s="69" t="s">
        <v>50</v>
      </c>
      <c r="H29" s="68">
        <v>50498</v>
      </c>
      <c r="I29" s="70" t="s">
        <v>705</v>
      </c>
      <c r="J29" s="71">
        <v>52.4</v>
      </c>
      <c r="K29" s="69" t="s">
        <v>51</v>
      </c>
      <c r="L29" s="69" t="s">
        <v>31</v>
      </c>
      <c r="M29" s="69" t="s">
        <v>50</v>
      </c>
    </row>
    <row r="30" spans="1:13" x14ac:dyDescent="0.25">
      <c r="A30" s="68">
        <v>2021</v>
      </c>
      <c r="B30" s="68">
        <v>3</v>
      </c>
      <c r="C30" s="68">
        <v>2956</v>
      </c>
      <c r="D30" s="69" t="s">
        <v>588</v>
      </c>
      <c r="E30" s="69" t="s">
        <v>49</v>
      </c>
      <c r="F30" s="69" t="s">
        <v>588</v>
      </c>
      <c r="G30" s="69" t="s">
        <v>50</v>
      </c>
      <c r="H30" s="68">
        <v>50498</v>
      </c>
      <c r="I30" s="70" t="s">
        <v>108</v>
      </c>
      <c r="J30" s="71" t="s">
        <v>505</v>
      </c>
      <c r="K30" s="69" t="s">
        <v>51</v>
      </c>
      <c r="L30" s="69" t="s">
        <v>31</v>
      </c>
      <c r="M30" s="69" t="s">
        <v>52</v>
      </c>
    </row>
    <row r="31" spans="1:13" x14ac:dyDescent="0.25">
      <c r="A31" s="68">
        <v>2021</v>
      </c>
      <c r="B31" s="68">
        <v>3</v>
      </c>
      <c r="C31" s="68">
        <v>56268</v>
      </c>
      <c r="D31" s="69" t="s">
        <v>706</v>
      </c>
      <c r="E31" s="69" t="s">
        <v>55</v>
      </c>
      <c r="F31" s="69" t="s">
        <v>340</v>
      </c>
      <c r="G31" s="69" t="s">
        <v>54</v>
      </c>
      <c r="H31" s="68">
        <v>56978</v>
      </c>
      <c r="I31" s="70" t="s">
        <v>39</v>
      </c>
      <c r="J31" s="71">
        <v>0.3</v>
      </c>
      <c r="K31" s="69" t="s">
        <v>63</v>
      </c>
      <c r="L31" s="69" t="s">
        <v>64</v>
      </c>
      <c r="M31" s="69" t="s">
        <v>65</v>
      </c>
    </row>
    <row r="32" spans="1:13" x14ac:dyDescent="0.25">
      <c r="A32" s="68">
        <v>2021</v>
      </c>
      <c r="B32" s="68">
        <v>3</v>
      </c>
      <c r="C32" s="68">
        <v>56268</v>
      </c>
      <c r="D32" s="69" t="s">
        <v>706</v>
      </c>
      <c r="E32" s="69" t="s">
        <v>55</v>
      </c>
      <c r="F32" s="69" t="s">
        <v>340</v>
      </c>
      <c r="G32" s="69" t="s">
        <v>54</v>
      </c>
      <c r="H32" s="68">
        <v>56978</v>
      </c>
      <c r="I32" s="70" t="s">
        <v>40</v>
      </c>
      <c r="J32" s="71">
        <v>0.3</v>
      </c>
      <c r="K32" s="69" t="s">
        <v>63</v>
      </c>
      <c r="L32" s="69" t="s">
        <v>64</v>
      </c>
      <c r="M32" s="69" t="s">
        <v>65</v>
      </c>
    </row>
    <row r="33" spans="1:13" x14ac:dyDescent="0.25">
      <c r="A33" s="68">
        <v>2021</v>
      </c>
      <c r="B33" s="68">
        <v>3</v>
      </c>
      <c r="C33" s="68">
        <v>56268</v>
      </c>
      <c r="D33" s="69" t="s">
        <v>706</v>
      </c>
      <c r="E33" s="69" t="s">
        <v>55</v>
      </c>
      <c r="F33" s="69" t="s">
        <v>340</v>
      </c>
      <c r="G33" s="69" t="s">
        <v>54</v>
      </c>
      <c r="H33" s="68">
        <v>56978</v>
      </c>
      <c r="I33" s="70" t="s">
        <v>36</v>
      </c>
      <c r="J33" s="71">
        <v>0.3</v>
      </c>
      <c r="K33" s="69" t="s">
        <v>63</v>
      </c>
      <c r="L33" s="69" t="s">
        <v>64</v>
      </c>
      <c r="M33" s="69" t="s">
        <v>65</v>
      </c>
    </row>
    <row r="34" spans="1:13" x14ac:dyDescent="0.25">
      <c r="A34" s="68">
        <v>2021</v>
      </c>
      <c r="B34" s="68">
        <v>3</v>
      </c>
      <c r="C34" s="68">
        <v>56268</v>
      </c>
      <c r="D34" s="69" t="s">
        <v>706</v>
      </c>
      <c r="E34" s="69" t="s">
        <v>55</v>
      </c>
      <c r="F34" s="69" t="s">
        <v>340</v>
      </c>
      <c r="G34" s="69" t="s">
        <v>54</v>
      </c>
      <c r="H34" s="68">
        <v>56978</v>
      </c>
      <c r="I34" s="70" t="s">
        <v>67</v>
      </c>
      <c r="J34" s="71">
        <v>0.3</v>
      </c>
      <c r="K34" s="69" t="s">
        <v>63</v>
      </c>
      <c r="L34" s="69" t="s">
        <v>64</v>
      </c>
      <c r="M34" s="69" t="s">
        <v>65</v>
      </c>
    </row>
    <row r="35" spans="1:13" x14ac:dyDescent="0.25">
      <c r="A35" s="68">
        <v>2021</v>
      </c>
      <c r="B35" s="68">
        <v>3</v>
      </c>
      <c r="C35" s="68">
        <v>5416</v>
      </c>
      <c r="D35" s="69" t="s">
        <v>75</v>
      </c>
      <c r="E35" s="69" t="s">
        <v>22</v>
      </c>
      <c r="F35" s="69" t="s">
        <v>205</v>
      </c>
      <c r="G35" s="69" t="s">
        <v>53</v>
      </c>
      <c r="H35" s="68">
        <v>2718</v>
      </c>
      <c r="I35" s="70" t="s">
        <v>36</v>
      </c>
      <c r="J35" s="71">
        <v>258</v>
      </c>
      <c r="K35" s="69" t="s">
        <v>43</v>
      </c>
      <c r="L35" s="69" t="s">
        <v>44</v>
      </c>
      <c r="M35" s="69" t="s">
        <v>26</v>
      </c>
    </row>
    <row r="36" spans="1:13" x14ac:dyDescent="0.25">
      <c r="A36" s="68">
        <v>2021</v>
      </c>
      <c r="B36" s="68">
        <v>3</v>
      </c>
      <c r="C36" s="68">
        <v>63363</v>
      </c>
      <c r="D36" s="69" t="s">
        <v>589</v>
      </c>
      <c r="E36" s="69" t="s">
        <v>55</v>
      </c>
      <c r="F36" s="69" t="s">
        <v>589</v>
      </c>
      <c r="G36" s="69" t="s">
        <v>99</v>
      </c>
      <c r="H36" s="68">
        <v>50852</v>
      </c>
      <c r="I36" s="70" t="s">
        <v>29</v>
      </c>
      <c r="J36" s="71">
        <v>51.5</v>
      </c>
      <c r="K36" s="69" t="s">
        <v>51</v>
      </c>
      <c r="L36" s="69" t="s">
        <v>31</v>
      </c>
      <c r="M36" s="69" t="s">
        <v>50</v>
      </c>
    </row>
    <row r="37" spans="1:13" x14ac:dyDescent="0.25">
      <c r="A37" s="68">
        <v>2021</v>
      </c>
      <c r="B37" s="68">
        <v>3</v>
      </c>
      <c r="C37" s="68">
        <v>63363</v>
      </c>
      <c r="D37" s="69" t="s">
        <v>589</v>
      </c>
      <c r="E37" s="69" t="s">
        <v>55</v>
      </c>
      <c r="F37" s="69" t="s">
        <v>589</v>
      </c>
      <c r="G37" s="69" t="s">
        <v>99</v>
      </c>
      <c r="H37" s="68">
        <v>50852</v>
      </c>
      <c r="I37" s="70" t="s">
        <v>84</v>
      </c>
      <c r="J37" s="71">
        <v>17.7</v>
      </c>
      <c r="K37" s="69" t="s">
        <v>51</v>
      </c>
      <c r="L37" s="69" t="s">
        <v>31</v>
      </c>
      <c r="M37" s="69" t="s">
        <v>52</v>
      </c>
    </row>
    <row r="38" spans="1:13" x14ac:dyDescent="0.25">
      <c r="A38" s="68">
        <v>2021</v>
      </c>
      <c r="B38" s="68">
        <v>3</v>
      </c>
      <c r="C38" s="68">
        <v>12199</v>
      </c>
      <c r="D38" s="69" t="s">
        <v>247</v>
      </c>
      <c r="E38" s="69" t="s">
        <v>22</v>
      </c>
      <c r="F38" s="69" t="s">
        <v>248</v>
      </c>
      <c r="G38" s="69" t="s">
        <v>71</v>
      </c>
      <c r="H38" s="68">
        <v>6089</v>
      </c>
      <c r="I38" s="70" t="s">
        <v>39</v>
      </c>
      <c r="J38" s="71">
        <v>53.1</v>
      </c>
      <c r="K38" s="69" t="s">
        <v>43</v>
      </c>
      <c r="L38" s="69" t="s">
        <v>167</v>
      </c>
      <c r="M38" s="69" t="s">
        <v>26</v>
      </c>
    </row>
    <row r="39" spans="1:13" x14ac:dyDescent="0.25">
      <c r="A39" s="68">
        <v>2021</v>
      </c>
      <c r="B39" s="68">
        <v>3</v>
      </c>
      <c r="C39" s="68">
        <v>14584</v>
      </c>
      <c r="D39" s="69" t="s">
        <v>707</v>
      </c>
      <c r="E39" s="69" t="s">
        <v>55</v>
      </c>
      <c r="F39" s="69" t="s">
        <v>266</v>
      </c>
      <c r="G39" s="69" t="s">
        <v>175</v>
      </c>
      <c r="H39" s="68">
        <v>54056</v>
      </c>
      <c r="I39" s="70" t="s">
        <v>29</v>
      </c>
      <c r="J39" s="71">
        <v>33</v>
      </c>
      <c r="K39" s="69" t="s">
        <v>51</v>
      </c>
      <c r="L39" s="69" t="s">
        <v>31</v>
      </c>
      <c r="M39" s="69" t="s">
        <v>50</v>
      </c>
    </row>
    <row r="40" spans="1:13" x14ac:dyDescent="0.25">
      <c r="A40" s="68">
        <v>2021</v>
      </c>
      <c r="B40" s="68">
        <v>3</v>
      </c>
      <c r="C40" s="68">
        <v>14584</v>
      </c>
      <c r="D40" s="69" t="s">
        <v>707</v>
      </c>
      <c r="E40" s="69" t="s">
        <v>55</v>
      </c>
      <c r="F40" s="69" t="s">
        <v>266</v>
      </c>
      <c r="G40" s="69" t="s">
        <v>175</v>
      </c>
      <c r="H40" s="68">
        <v>54056</v>
      </c>
      <c r="I40" s="70" t="s">
        <v>84</v>
      </c>
      <c r="J40" s="71">
        <v>27</v>
      </c>
      <c r="K40" s="69" t="s">
        <v>51</v>
      </c>
      <c r="L40" s="69" t="s">
        <v>31</v>
      </c>
      <c r="M40" s="69" t="s">
        <v>52</v>
      </c>
    </row>
    <row r="41" spans="1:13" x14ac:dyDescent="0.25">
      <c r="A41" s="68">
        <v>2021</v>
      </c>
      <c r="B41" s="68">
        <v>4</v>
      </c>
      <c r="C41" s="68">
        <v>10623</v>
      </c>
      <c r="D41" s="69" t="s">
        <v>708</v>
      </c>
      <c r="E41" s="69" t="s">
        <v>22</v>
      </c>
      <c r="F41" s="69" t="s">
        <v>241</v>
      </c>
      <c r="G41" s="69" t="s">
        <v>23</v>
      </c>
      <c r="H41" s="68">
        <v>676</v>
      </c>
      <c r="I41" s="70" t="s">
        <v>36</v>
      </c>
      <c r="J41" s="71">
        <v>342</v>
      </c>
      <c r="K41" s="69" t="s">
        <v>43</v>
      </c>
      <c r="L41" s="69" t="s">
        <v>44</v>
      </c>
      <c r="M41" s="69" t="s">
        <v>26</v>
      </c>
    </row>
    <row r="42" spans="1:13" x14ac:dyDescent="0.25">
      <c r="A42" s="68">
        <v>2021</v>
      </c>
      <c r="B42" s="68">
        <v>4</v>
      </c>
      <c r="C42" s="68">
        <v>6028</v>
      </c>
      <c r="D42" s="69" t="s">
        <v>709</v>
      </c>
      <c r="E42" s="69" t="s">
        <v>55</v>
      </c>
      <c r="F42" s="69" t="s">
        <v>213</v>
      </c>
      <c r="G42" s="69" t="s">
        <v>66</v>
      </c>
      <c r="H42" s="68">
        <v>8907</v>
      </c>
      <c r="I42" s="70" t="s">
        <v>36</v>
      </c>
      <c r="J42" s="71">
        <v>1036.3</v>
      </c>
      <c r="K42" s="69" t="s">
        <v>37</v>
      </c>
      <c r="L42" s="69" t="s">
        <v>38</v>
      </c>
      <c r="M42" s="69" t="s">
        <v>26</v>
      </c>
    </row>
    <row r="43" spans="1:13" x14ac:dyDescent="0.25">
      <c r="A43" s="68">
        <v>2021</v>
      </c>
      <c r="B43" s="68">
        <v>4</v>
      </c>
      <c r="C43" s="68">
        <v>11820</v>
      </c>
      <c r="D43" s="69" t="s">
        <v>710</v>
      </c>
      <c r="E43" s="69" t="s">
        <v>27</v>
      </c>
      <c r="F43" s="69" t="s">
        <v>245</v>
      </c>
      <c r="G43" s="69" t="s">
        <v>45</v>
      </c>
      <c r="H43" s="68">
        <v>54907</v>
      </c>
      <c r="I43" s="70" t="s">
        <v>163</v>
      </c>
      <c r="J43" s="71">
        <v>19</v>
      </c>
      <c r="K43" s="69" t="s">
        <v>81</v>
      </c>
      <c r="L43" s="69" t="s">
        <v>31</v>
      </c>
      <c r="M43" s="69" t="s">
        <v>82</v>
      </c>
    </row>
    <row r="44" spans="1:13" x14ac:dyDescent="0.25">
      <c r="A44" s="68">
        <v>2021</v>
      </c>
      <c r="B44" s="68">
        <v>4</v>
      </c>
      <c r="C44" s="68">
        <v>12119</v>
      </c>
      <c r="D44" s="69" t="s">
        <v>711</v>
      </c>
      <c r="E44" s="69" t="s">
        <v>22</v>
      </c>
      <c r="F44" s="69" t="s">
        <v>246</v>
      </c>
      <c r="G44" s="69" t="s">
        <v>85</v>
      </c>
      <c r="H44" s="68">
        <v>6555</v>
      </c>
      <c r="I44" s="70" t="s">
        <v>132</v>
      </c>
      <c r="J44" s="71">
        <v>0.5</v>
      </c>
      <c r="K44" s="69" t="s">
        <v>24</v>
      </c>
      <c r="L44" s="69" t="s">
        <v>41</v>
      </c>
      <c r="M44" s="69" t="s">
        <v>32</v>
      </c>
    </row>
    <row r="45" spans="1:13" x14ac:dyDescent="0.25">
      <c r="A45" s="68">
        <v>2021</v>
      </c>
      <c r="B45" s="68">
        <v>4</v>
      </c>
      <c r="C45" s="68">
        <v>12119</v>
      </c>
      <c r="D45" s="69" t="s">
        <v>711</v>
      </c>
      <c r="E45" s="69" t="s">
        <v>22</v>
      </c>
      <c r="F45" s="69" t="s">
        <v>246</v>
      </c>
      <c r="G45" s="69" t="s">
        <v>85</v>
      </c>
      <c r="H45" s="68">
        <v>6555</v>
      </c>
      <c r="I45" s="70" t="s">
        <v>133</v>
      </c>
      <c r="J45" s="71">
        <v>0.5</v>
      </c>
      <c r="K45" s="69" t="s">
        <v>24</v>
      </c>
      <c r="L45" s="69" t="s">
        <v>41</v>
      </c>
      <c r="M45" s="69" t="s">
        <v>32</v>
      </c>
    </row>
    <row r="46" spans="1:13" x14ac:dyDescent="0.25">
      <c r="A46" s="68">
        <v>2021</v>
      </c>
      <c r="B46" s="68">
        <v>4</v>
      </c>
      <c r="C46" s="68">
        <v>12119</v>
      </c>
      <c r="D46" s="69" t="s">
        <v>711</v>
      </c>
      <c r="E46" s="69" t="s">
        <v>22</v>
      </c>
      <c r="F46" s="69" t="s">
        <v>246</v>
      </c>
      <c r="G46" s="69" t="s">
        <v>85</v>
      </c>
      <c r="H46" s="68">
        <v>6555</v>
      </c>
      <c r="I46" s="70" t="s">
        <v>46</v>
      </c>
      <c r="J46" s="71">
        <v>0.6</v>
      </c>
      <c r="K46" s="69" t="s">
        <v>24</v>
      </c>
      <c r="L46" s="69" t="s">
        <v>41</v>
      </c>
      <c r="M46" s="69" t="s">
        <v>32</v>
      </c>
    </row>
    <row r="47" spans="1:13" x14ac:dyDescent="0.25">
      <c r="A47" s="68">
        <v>2021</v>
      </c>
      <c r="B47" s="68">
        <v>4</v>
      </c>
      <c r="C47" s="68">
        <v>12119</v>
      </c>
      <c r="D47" s="69" t="s">
        <v>711</v>
      </c>
      <c r="E47" s="69" t="s">
        <v>22</v>
      </c>
      <c r="F47" s="69" t="s">
        <v>246</v>
      </c>
      <c r="G47" s="69" t="s">
        <v>85</v>
      </c>
      <c r="H47" s="68">
        <v>6555</v>
      </c>
      <c r="I47" s="70" t="s">
        <v>70</v>
      </c>
      <c r="J47" s="71">
        <v>0.6</v>
      </c>
      <c r="K47" s="69" t="s">
        <v>24</v>
      </c>
      <c r="L47" s="69" t="s">
        <v>41</v>
      </c>
      <c r="M47" s="69" t="s">
        <v>32</v>
      </c>
    </row>
    <row r="48" spans="1:13" x14ac:dyDescent="0.25">
      <c r="A48" s="68">
        <v>2021</v>
      </c>
      <c r="B48" s="68">
        <v>4</v>
      </c>
      <c r="C48" s="68">
        <v>20712</v>
      </c>
      <c r="D48" s="69" t="s">
        <v>712</v>
      </c>
      <c r="E48" s="69" t="s">
        <v>27</v>
      </c>
      <c r="F48" s="69" t="s">
        <v>304</v>
      </c>
      <c r="G48" s="69" t="s">
        <v>56</v>
      </c>
      <c r="H48" s="68">
        <v>10215</v>
      </c>
      <c r="I48" s="70" t="s">
        <v>713</v>
      </c>
      <c r="J48" s="71">
        <v>0.6</v>
      </c>
      <c r="K48" s="69" t="s">
        <v>373</v>
      </c>
      <c r="L48" s="69" t="s">
        <v>31</v>
      </c>
      <c r="M48" s="69" t="s">
        <v>32</v>
      </c>
    </row>
    <row r="49" spans="1:13" x14ac:dyDescent="0.25">
      <c r="A49" s="68">
        <v>2021</v>
      </c>
      <c r="B49" s="68">
        <v>5</v>
      </c>
      <c r="C49" s="68">
        <v>4385</v>
      </c>
      <c r="D49" s="69" t="s">
        <v>714</v>
      </c>
      <c r="E49" s="69" t="s">
        <v>33</v>
      </c>
      <c r="F49" s="69" t="s">
        <v>196</v>
      </c>
      <c r="G49" s="69" t="s">
        <v>45</v>
      </c>
      <c r="H49" s="68">
        <v>10553</v>
      </c>
      <c r="I49" s="70" t="s">
        <v>715</v>
      </c>
      <c r="J49" s="71">
        <v>0.1</v>
      </c>
      <c r="K49" s="69" t="s">
        <v>24</v>
      </c>
      <c r="L49" s="69" t="s">
        <v>41</v>
      </c>
      <c r="M49" s="69" t="s">
        <v>32</v>
      </c>
    </row>
    <row r="50" spans="1:13" x14ac:dyDescent="0.25">
      <c r="A50" s="68">
        <v>2021</v>
      </c>
      <c r="B50" s="68">
        <v>5</v>
      </c>
      <c r="C50" s="68">
        <v>4385</v>
      </c>
      <c r="D50" s="69" t="s">
        <v>714</v>
      </c>
      <c r="E50" s="69" t="s">
        <v>33</v>
      </c>
      <c r="F50" s="69" t="s">
        <v>196</v>
      </c>
      <c r="G50" s="69" t="s">
        <v>45</v>
      </c>
      <c r="H50" s="68">
        <v>10553</v>
      </c>
      <c r="I50" s="70" t="s">
        <v>716</v>
      </c>
      <c r="J50" s="71">
        <v>0.3</v>
      </c>
      <c r="K50" s="69" t="s">
        <v>24</v>
      </c>
      <c r="L50" s="69" t="s">
        <v>41</v>
      </c>
      <c r="M50" s="69" t="s">
        <v>32</v>
      </c>
    </row>
    <row r="51" spans="1:13" x14ac:dyDescent="0.25">
      <c r="A51" s="68">
        <v>2021</v>
      </c>
      <c r="B51" s="68">
        <v>5</v>
      </c>
      <c r="C51" s="68">
        <v>4385</v>
      </c>
      <c r="D51" s="69" t="s">
        <v>714</v>
      </c>
      <c r="E51" s="69" t="s">
        <v>33</v>
      </c>
      <c r="F51" s="69" t="s">
        <v>196</v>
      </c>
      <c r="G51" s="69" t="s">
        <v>45</v>
      </c>
      <c r="H51" s="68">
        <v>10553</v>
      </c>
      <c r="I51" s="70" t="s">
        <v>717</v>
      </c>
      <c r="J51" s="71">
        <v>0.3</v>
      </c>
      <c r="K51" s="69" t="s">
        <v>24</v>
      </c>
      <c r="L51" s="69" t="s">
        <v>41</v>
      </c>
      <c r="M51" s="69" t="s">
        <v>32</v>
      </c>
    </row>
    <row r="52" spans="1:13" x14ac:dyDescent="0.25">
      <c r="A52" s="68">
        <v>2021</v>
      </c>
      <c r="B52" s="68">
        <v>5</v>
      </c>
      <c r="C52" s="68">
        <v>4385</v>
      </c>
      <c r="D52" s="69" t="s">
        <v>714</v>
      </c>
      <c r="E52" s="69" t="s">
        <v>33</v>
      </c>
      <c r="F52" s="69" t="s">
        <v>196</v>
      </c>
      <c r="G52" s="69" t="s">
        <v>45</v>
      </c>
      <c r="H52" s="68">
        <v>10553</v>
      </c>
      <c r="I52" s="70" t="s">
        <v>718</v>
      </c>
      <c r="J52" s="71">
        <v>0.3</v>
      </c>
      <c r="K52" s="69" t="s">
        <v>24</v>
      </c>
      <c r="L52" s="69" t="s">
        <v>41</v>
      </c>
      <c r="M52" s="69" t="s">
        <v>32</v>
      </c>
    </row>
    <row r="53" spans="1:13" x14ac:dyDescent="0.25">
      <c r="A53" s="68">
        <v>2021</v>
      </c>
      <c r="B53" s="68">
        <v>5</v>
      </c>
      <c r="C53" s="68">
        <v>11713</v>
      </c>
      <c r="D53" s="69" t="s">
        <v>719</v>
      </c>
      <c r="E53" s="69" t="s">
        <v>22</v>
      </c>
      <c r="F53" s="69" t="s">
        <v>585</v>
      </c>
      <c r="G53" s="69" t="s">
        <v>107</v>
      </c>
      <c r="H53" s="68">
        <v>1844</v>
      </c>
      <c r="I53" s="70" t="s">
        <v>720</v>
      </c>
      <c r="J53" s="71">
        <v>0.9</v>
      </c>
      <c r="K53" s="69" t="s">
        <v>373</v>
      </c>
      <c r="L53" s="69" t="s">
        <v>31</v>
      </c>
      <c r="M53" s="69" t="s">
        <v>32</v>
      </c>
    </row>
    <row r="54" spans="1:13" x14ac:dyDescent="0.25">
      <c r="A54" s="68">
        <v>2021</v>
      </c>
      <c r="B54" s="68">
        <v>5</v>
      </c>
      <c r="C54" s="68">
        <v>11713</v>
      </c>
      <c r="D54" s="69" t="s">
        <v>719</v>
      </c>
      <c r="E54" s="69" t="s">
        <v>22</v>
      </c>
      <c r="F54" s="69" t="s">
        <v>585</v>
      </c>
      <c r="G54" s="69" t="s">
        <v>107</v>
      </c>
      <c r="H54" s="68">
        <v>1844</v>
      </c>
      <c r="I54" s="70" t="s">
        <v>721</v>
      </c>
      <c r="J54" s="71">
        <v>0.7</v>
      </c>
      <c r="K54" s="69" t="s">
        <v>24</v>
      </c>
      <c r="L54" s="69" t="s">
        <v>41</v>
      </c>
      <c r="M54" s="69" t="s">
        <v>32</v>
      </c>
    </row>
    <row r="55" spans="1:13" x14ac:dyDescent="0.25">
      <c r="A55" s="68">
        <v>2021</v>
      </c>
      <c r="B55" s="68">
        <v>5</v>
      </c>
      <c r="C55" s="68">
        <v>5109</v>
      </c>
      <c r="D55" s="69" t="s">
        <v>521</v>
      </c>
      <c r="E55" s="69" t="s">
        <v>22</v>
      </c>
      <c r="F55" s="69" t="s">
        <v>204</v>
      </c>
      <c r="G55" s="69" t="s">
        <v>107</v>
      </c>
      <c r="H55" s="68">
        <v>1740</v>
      </c>
      <c r="I55" s="70" t="s">
        <v>36</v>
      </c>
      <c r="J55" s="71">
        <v>272</v>
      </c>
      <c r="K55" s="69" t="s">
        <v>43</v>
      </c>
      <c r="L55" s="69" t="s">
        <v>97</v>
      </c>
      <c r="M55" s="69" t="s">
        <v>26</v>
      </c>
    </row>
    <row r="56" spans="1:13" x14ac:dyDescent="0.25">
      <c r="A56" s="68">
        <v>2021</v>
      </c>
      <c r="B56" s="68">
        <v>5</v>
      </c>
      <c r="C56" s="68">
        <v>9273</v>
      </c>
      <c r="D56" s="69" t="s">
        <v>722</v>
      </c>
      <c r="E56" s="69" t="s">
        <v>22</v>
      </c>
      <c r="F56" s="69" t="s">
        <v>235</v>
      </c>
      <c r="G56" s="69" t="s">
        <v>91</v>
      </c>
      <c r="H56" s="68">
        <v>994</v>
      </c>
      <c r="I56" s="70" t="s">
        <v>155</v>
      </c>
      <c r="J56" s="71">
        <v>222.5</v>
      </c>
      <c r="K56" s="69" t="s">
        <v>43</v>
      </c>
      <c r="L56" s="69" t="s">
        <v>44</v>
      </c>
      <c r="M56" s="69" t="s">
        <v>26</v>
      </c>
    </row>
    <row r="57" spans="1:13" x14ac:dyDescent="0.25">
      <c r="A57" s="68">
        <v>2021</v>
      </c>
      <c r="B57" s="68">
        <v>5</v>
      </c>
      <c r="C57" s="68">
        <v>361</v>
      </c>
      <c r="D57" s="69" t="s">
        <v>723</v>
      </c>
      <c r="E57" s="69" t="s">
        <v>55</v>
      </c>
      <c r="F57" s="69" t="s">
        <v>141</v>
      </c>
      <c r="G57" s="69" t="s">
        <v>76</v>
      </c>
      <c r="H57" s="68">
        <v>54714</v>
      </c>
      <c r="I57" s="70" t="s">
        <v>724</v>
      </c>
      <c r="J57" s="71">
        <v>1</v>
      </c>
      <c r="K57" s="69" t="s">
        <v>24</v>
      </c>
      <c r="L57" s="69" t="s">
        <v>41</v>
      </c>
      <c r="M57" s="69" t="s">
        <v>32</v>
      </c>
    </row>
    <row r="58" spans="1:13" x14ac:dyDescent="0.25">
      <c r="A58" s="68">
        <v>2021</v>
      </c>
      <c r="B58" s="68">
        <v>5</v>
      </c>
      <c r="C58" s="68">
        <v>361</v>
      </c>
      <c r="D58" s="69" t="s">
        <v>723</v>
      </c>
      <c r="E58" s="69" t="s">
        <v>55</v>
      </c>
      <c r="F58" s="69" t="s">
        <v>141</v>
      </c>
      <c r="G58" s="69" t="s">
        <v>76</v>
      </c>
      <c r="H58" s="68">
        <v>54714</v>
      </c>
      <c r="I58" s="70" t="s">
        <v>725</v>
      </c>
      <c r="J58" s="71">
        <v>1</v>
      </c>
      <c r="K58" s="69" t="s">
        <v>24</v>
      </c>
      <c r="L58" s="69" t="s">
        <v>41</v>
      </c>
      <c r="M58" s="69" t="s">
        <v>32</v>
      </c>
    </row>
    <row r="59" spans="1:13" x14ac:dyDescent="0.25">
      <c r="A59" s="68">
        <v>2021</v>
      </c>
      <c r="B59" s="68">
        <v>5</v>
      </c>
      <c r="C59" s="68">
        <v>361</v>
      </c>
      <c r="D59" s="69" t="s">
        <v>723</v>
      </c>
      <c r="E59" s="69" t="s">
        <v>55</v>
      </c>
      <c r="F59" s="69" t="s">
        <v>141</v>
      </c>
      <c r="G59" s="69" t="s">
        <v>76</v>
      </c>
      <c r="H59" s="68">
        <v>54714</v>
      </c>
      <c r="I59" s="70" t="s">
        <v>726</v>
      </c>
      <c r="J59" s="71">
        <v>1.1000000000000001</v>
      </c>
      <c r="K59" s="69" t="s">
        <v>24</v>
      </c>
      <c r="L59" s="69" t="s">
        <v>41</v>
      </c>
      <c r="M59" s="69" t="s">
        <v>32</v>
      </c>
    </row>
    <row r="60" spans="1:13" x14ac:dyDescent="0.25">
      <c r="A60" s="68">
        <v>2021</v>
      </c>
      <c r="B60" s="68">
        <v>5</v>
      </c>
      <c r="C60" s="68">
        <v>56155</v>
      </c>
      <c r="D60" s="69" t="s">
        <v>338</v>
      </c>
      <c r="E60" s="69" t="s">
        <v>22</v>
      </c>
      <c r="F60" s="69" t="s">
        <v>339</v>
      </c>
      <c r="G60" s="69" t="s">
        <v>107</v>
      </c>
      <c r="H60" s="68">
        <v>1831</v>
      </c>
      <c r="I60" s="70" t="s">
        <v>67</v>
      </c>
      <c r="J60" s="71">
        <v>64</v>
      </c>
      <c r="K60" s="69" t="s">
        <v>43</v>
      </c>
      <c r="L60" s="69" t="s">
        <v>97</v>
      </c>
      <c r="M60" s="69" t="s">
        <v>26</v>
      </c>
    </row>
    <row r="61" spans="1:13" x14ac:dyDescent="0.25">
      <c r="A61" s="68">
        <v>2021</v>
      </c>
      <c r="B61" s="68">
        <v>5</v>
      </c>
      <c r="C61" s="68">
        <v>54899</v>
      </c>
      <c r="D61" s="69" t="s">
        <v>727</v>
      </c>
      <c r="E61" s="69" t="s">
        <v>55</v>
      </c>
      <c r="F61" s="69" t="s">
        <v>323</v>
      </c>
      <c r="G61" s="69" t="s">
        <v>98</v>
      </c>
      <c r="H61" s="68">
        <v>599</v>
      </c>
      <c r="I61" s="70" t="s">
        <v>36</v>
      </c>
      <c r="J61" s="71">
        <v>103.1</v>
      </c>
      <c r="K61" s="69" t="s">
        <v>372</v>
      </c>
      <c r="L61" s="69" t="s">
        <v>31</v>
      </c>
      <c r="M61" s="69" t="s">
        <v>26</v>
      </c>
    </row>
    <row r="62" spans="1:13" x14ac:dyDescent="0.25">
      <c r="A62" s="68">
        <v>2021</v>
      </c>
      <c r="B62" s="68">
        <v>5</v>
      </c>
      <c r="C62" s="68">
        <v>57146</v>
      </c>
      <c r="D62" s="69" t="s">
        <v>592</v>
      </c>
      <c r="E62" s="69" t="s">
        <v>55</v>
      </c>
      <c r="F62" s="69" t="s">
        <v>592</v>
      </c>
      <c r="G62" s="69" t="s">
        <v>102</v>
      </c>
      <c r="H62" s="68">
        <v>57828</v>
      </c>
      <c r="I62" s="70" t="s">
        <v>29</v>
      </c>
      <c r="J62" s="71">
        <v>1.4</v>
      </c>
      <c r="K62" s="69" t="s">
        <v>77</v>
      </c>
      <c r="L62" s="69" t="s">
        <v>78</v>
      </c>
      <c r="M62" s="69" t="s">
        <v>32</v>
      </c>
    </row>
    <row r="63" spans="1:13" x14ac:dyDescent="0.25">
      <c r="A63" s="68">
        <v>2021</v>
      </c>
      <c r="B63" s="68">
        <v>5</v>
      </c>
      <c r="C63" s="68">
        <v>6775</v>
      </c>
      <c r="D63" s="69" t="s">
        <v>728</v>
      </c>
      <c r="E63" s="69" t="s">
        <v>22</v>
      </c>
      <c r="F63" s="69" t="s">
        <v>586</v>
      </c>
      <c r="G63" s="69" t="s">
        <v>66</v>
      </c>
      <c r="H63" s="68">
        <v>2678</v>
      </c>
      <c r="I63" s="70" t="s">
        <v>67</v>
      </c>
      <c r="J63" s="71">
        <v>4.5</v>
      </c>
      <c r="K63" s="69" t="s">
        <v>24</v>
      </c>
      <c r="L63" s="69" t="s">
        <v>41</v>
      </c>
      <c r="M63" s="69" t="s">
        <v>32</v>
      </c>
    </row>
    <row r="64" spans="1:13" x14ac:dyDescent="0.25">
      <c r="A64" s="68">
        <v>2021</v>
      </c>
      <c r="B64" s="68">
        <v>6</v>
      </c>
      <c r="C64" s="68">
        <v>12628</v>
      </c>
      <c r="D64" s="69" t="s">
        <v>729</v>
      </c>
      <c r="E64" s="69" t="s">
        <v>55</v>
      </c>
      <c r="F64" s="69" t="s">
        <v>249</v>
      </c>
      <c r="G64" s="69" t="s">
        <v>105</v>
      </c>
      <c r="H64" s="68">
        <v>1571</v>
      </c>
      <c r="I64" s="70" t="s">
        <v>155</v>
      </c>
      <c r="J64" s="71">
        <v>333.1</v>
      </c>
      <c r="K64" s="69" t="s">
        <v>43</v>
      </c>
      <c r="L64" s="69" t="s">
        <v>44</v>
      </c>
      <c r="M64" s="69" t="s">
        <v>26</v>
      </c>
    </row>
    <row r="65" spans="1:13" x14ac:dyDescent="0.25">
      <c r="A65" s="68">
        <v>2021</v>
      </c>
      <c r="B65" s="68">
        <v>6</v>
      </c>
      <c r="C65" s="68">
        <v>12628</v>
      </c>
      <c r="D65" s="69" t="s">
        <v>729</v>
      </c>
      <c r="E65" s="69" t="s">
        <v>55</v>
      </c>
      <c r="F65" s="69" t="s">
        <v>249</v>
      </c>
      <c r="G65" s="69" t="s">
        <v>105</v>
      </c>
      <c r="H65" s="68">
        <v>1571</v>
      </c>
      <c r="I65" s="70" t="s">
        <v>156</v>
      </c>
      <c r="J65" s="71">
        <v>336.9</v>
      </c>
      <c r="K65" s="69" t="s">
        <v>43</v>
      </c>
      <c r="L65" s="69" t="s">
        <v>44</v>
      </c>
      <c r="M65" s="69" t="s">
        <v>26</v>
      </c>
    </row>
    <row r="66" spans="1:13" x14ac:dyDescent="0.25">
      <c r="A66" s="68">
        <v>2021</v>
      </c>
      <c r="B66" s="68">
        <v>6</v>
      </c>
      <c r="C66" s="68">
        <v>49965</v>
      </c>
      <c r="D66" s="69" t="s">
        <v>730</v>
      </c>
      <c r="E66" s="69" t="s">
        <v>55</v>
      </c>
      <c r="F66" s="69" t="s">
        <v>321</v>
      </c>
      <c r="G66" s="69" t="s">
        <v>45</v>
      </c>
      <c r="H66" s="68">
        <v>1588</v>
      </c>
      <c r="I66" s="70" t="s">
        <v>70</v>
      </c>
      <c r="J66" s="71">
        <v>512.4</v>
      </c>
      <c r="K66" s="69" t="s">
        <v>24</v>
      </c>
      <c r="L66" s="69" t="s">
        <v>25</v>
      </c>
      <c r="M66" s="69" t="s">
        <v>26</v>
      </c>
    </row>
    <row r="67" spans="1:13" x14ac:dyDescent="0.25">
      <c r="A67" s="68">
        <v>2021</v>
      </c>
      <c r="B67" s="68">
        <v>6</v>
      </c>
      <c r="C67" s="68">
        <v>49965</v>
      </c>
      <c r="D67" s="69" t="s">
        <v>730</v>
      </c>
      <c r="E67" s="69" t="s">
        <v>55</v>
      </c>
      <c r="F67" s="69" t="s">
        <v>321</v>
      </c>
      <c r="G67" s="69" t="s">
        <v>45</v>
      </c>
      <c r="H67" s="68">
        <v>1588</v>
      </c>
      <c r="I67" s="70" t="s">
        <v>80</v>
      </c>
      <c r="J67" s="71">
        <v>9.1</v>
      </c>
      <c r="K67" s="69" t="s">
        <v>24</v>
      </c>
      <c r="L67" s="69" t="s">
        <v>41</v>
      </c>
      <c r="M67" s="69" t="s">
        <v>82</v>
      </c>
    </row>
    <row r="68" spans="1:13" x14ac:dyDescent="0.25">
      <c r="A68" s="68">
        <v>2021</v>
      </c>
      <c r="B68" s="68">
        <v>6</v>
      </c>
      <c r="C68" s="68">
        <v>4716</v>
      </c>
      <c r="D68" s="69" t="s">
        <v>731</v>
      </c>
      <c r="E68" s="69" t="s">
        <v>22</v>
      </c>
      <c r="F68" s="69" t="s">
        <v>199</v>
      </c>
      <c r="G68" s="69" t="s">
        <v>74</v>
      </c>
      <c r="H68" s="68">
        <v>4143</v>
      </c>
      <c r="I68" s="70" t="s">
        <v>732</v>
      </c>
      <c r="J68" s="71">
        <v>307.5</v>
      </c>
      <c r="K68" s="69" t="s">
        <v>43</v>
      </c>
      <c r="L68" s="69" t="s">
        <v>97</v>
      </c>
      <c r="M68" s="69" t="s">
        <v>26</v>
      </c>
    </row>
    <row r="69" spans="1:13" x14ac:dyDescent="0.25">
      <c r="A69" s="68">
        <v>2021</v>
      </c>
      <c r="B69" s="68">
        <v>6</v>
      </c>
      <c r="C69" s="68">
        <v>15470</v>
      </c>
      <c r="D69" s="69" t="s">
        <v>483</v>
      </c>
      <c r="E69" s="69" t="s">
        <v>22</v>
      </c>
      <c r="F69" s="69" t="s">
        <v>274</v>
      </c>
      <c r="G69" s="69" t="s">
        <v>91</v>
      </c>
      <c r="H69" s="68">
        <v>1008</v>
      </c>
      <c r="I69" s="70" t="s">
        <v>40</v>
      </c>
      <c r="J69" s="71">
        <v>140</v>
      </c>
      <c r="K69" s="69" t="s">
        <v>43</v>
      </c>
      <c r="L69" s="69" t="s">
        <v>44</v>
      </c>
      <c r="M69" s="69" t="s">
        <v>26</v>
      </c>
    </row>
    <row r="70" spans="1:13" x14ac:dyDescent="0.25">
      <c r="A70" s="68">
        <v>2021</v>
      </c>
      <c r="B70" s="68">
        <v>6</v>
      </c>
      <c r="C70" s="68">
        <v>15470</v>
      </c>
      <c r="D70" s="69" t="s">
        <v>483</v>
      </c>
      <c r="E70" s="69" t="s">
        <v>22</v>
      </c>
      <c r="F70" s="69" t="s">
        <v>274</v>
      </c>
      <c r="G70" s="69" t="s">
        <v>91</v>
      </c>
      <c r="H70" s="68">
        <v>1008</v>
      </c>
      <c r="I70" s="70" t="s">
        <v>67</v>
      </c>
      <c r="J70" s="71">
        <v>140</v>
      </c>
      <c r="K70" s="69" t="s">
        <v>43</v>
      </c>
      <c r="L70" s="69" t="s">
        <v>44</v>
      </c>
      <c r="M70" s="69" t="s">
        <v>26</v>
      </c>
    </row>
    <row r="71" spans="1:13" x14ac:dyDescent="0.25">
      <c r="A71" s="68">
        <v>2021</v>
      </c>
      <c r="B71" s="68">
        <v>6</v>
      </c>
      <c r="C71" s="68">
        <v>6909</v>
      </c>
      <c r="D71" s="69" t="s">
        <v>733</v>
      </c>
      <c r="E71" s="69" t="s">
        <v>22</v>
      </c>
      <c r="F71" s="69" t="s">
        <v>225</v>
      </c>
      <c r="G71" s="69" t="s">
        <v>23</v>
      </c>
      <c r="H71" s="68">
        <v>664</v>
      </c>
      <c r="I71" s="70" t="s">
        <v>47</v>
      </c>
      <c r="J71" s="71">
        <v>36</v>
      </c>
      <c r="K71" s="69" t="s">
        <v>51</v>
      </c>
      <c r="L71" s="69" t="s">
        <v>31</v>
      </c>
      <c r="M71" s="69" t="s">
        <v>52</v>
      </c>
    </row>
    <row r="72" spans="1:13" x14ac:dyDescent="0.25">
      <c r="A72" s="68">
        <v>2021</v>
      </c>
      <c r="B72" s="68">
        <v>6</v>
      </c>
      <c r="C72" s="68">
        <v>11637</v>
      </c>
      <c r="D72" s="69" t="s">
        <v>734</v>
      </c>
      <c r="E72" s="69" t="s">
        <v>33</v>
      </c>
      <c r="F72" s="69" t="s">
        <v>244</v>
      </c>
      <c r="G72" s="69" t="s">
        <v>74</v>
      </c>
      <c r="H72" s="68">
        <v>50990</v>
      </c>
      <c r="I72" s="70" t="s">
        <v>735</v>
      </c>
      <c r="J72" s="71">
        <v>0.9</v>
      </c>
      <c r="K72" s="69" t="s">
        <v>24</v>
      </c>
      <c r="L72" s="69" t="s">
        <v>41</v>
      </c>
      <c r="M72" s="69" t="s">
        <v>32</v>
      </c>
    </row>
    <row r="73" spans="1:13" x14ac:dyDescent="0.25">
      <c r="A73" s="68">
        <v>2021</v>
      </c>
      <c r="B73" s="68">
        <v>6</v>
      </c>
      <c r="C73" s="68">
        <v>11637</v>
      </c>
      <c r="D73" s="69" t="s">
        <v>734</v>
      </c>
      <c r="E73" s="69" t="s">
        <v>33</v>
      </c>
      <c r="F73" s="69" t="s">
        <v>244</v>
      </c>
      <c r="G73" s="69" t="s">
        <v>74</v>
      </c>
      <c r="H73" s="68">
        <v>50990</v>
      </c>
      <c r="I73" s="70" t="s">
        <v>736</v>
      </c>
      <c r="J73" s="71">
        <v>0.9</v>
      </c>
      <c r="K73" s="69" t="s">
        <v>24</v>
      </c>
      <c r="L73" s="69" t="s">
        <v>41</v>
      </c>
      <c r="M73" s="69" t="s">
        <v>32</v>
      </c>
    </row>
    <row r="74" spans="1:13" x14ac:dyDescent="0.25">
      <c r="A74" s="68">
        <v>2021</v>
      </c>
      <c r="B74" s="68">
        <v>6</v>
      </c>
      <c r="C74" s="68">
        <v>60791</v>
      </c>
      <c r="D74" s="69" t="s">
        <v>737</v>
      </c>
      <c r="E74" s="69" t="s">
        <v>27</v>
      </c>
      <c r="F74" s="69" t="s">
        <v>594</v>
      </c>
      <c r="G74" s="69" t="s">
        <v>66</v>
      </c>
      <c r="H74" s="68">
        <v>62424</v>
      </c>
      <c r="I74" s="70" t="s">
        <v>39</v>
      </c>
      <c r="J74" s="71">
        <v>1.4</v>
      </c>
      <c r="K74" s="69" t="s">
        <v>373</v>
      </c>
      <c r="L74" s="69" t="s">
        <v>31</v>
      </c>
      <c r="M74" s="69" t="s">
        <v>32</v>
      </c>
    </row>
    <row r="75" spans="1:13" x14ac:dyDescent="0.25">
      <c r="A75" s="68">
        <v>2021</v>
      </c>
      <c r="B75" s="68">
        <v>6</v>
      </c>
      <c r="C75" s="68">
        <v>60791</v>
      </c>
      <c r="D75" s="69" t="s">
        <v>737</v>
      </c>
      <c r="E75" s="69" t="s">
        <v>27</v>
      </c>
      <c r="F75" s="69" t="s">
        <v>594</v>
      </c>
      <c r="G75" s="69" t="s">
        <v>66</v>
      </c>
      <c r="H75" s="68">
        <v>62424</v>
      </c>
      <c r="I75" s="70" t="s">
        <v>40</v>
      </c>
      <c r="J75" s="71">
        <v>1.4</v>
      </c>
      <c r="K75" s="69" t="s">
        <v>373</v>
      </c>
      <c r="L75" s="69" t="s">
        <v>31</v>
      </c>
      <c r="M75" s="69" t="s">
        <v>32</v>
      </c>
    </row>
    <row r="76" spans="1:13" x14ac:dyDescent="0.25">
      <c r="A76" s="68">
        <v>2021</v>
      </c>
      <c r="B76" s="68">
        <v>6</v>
      </c>
      <c r="C76" s="68">
        <v>60791</v>
      </c>
      <c r="D76" s="69" t="s">
        <v>737</v>
      </c>
      <c r="E76" s="69" t="s">
        <v>27</v>
      </c>
      <c r="F76" s="69" t="s">
        <v>594</v>
      </c>
      <c r="G76" s="69" t="s">
        <v>66</v>
      </c>
      <c r="H76" s="68">
        <v>62424</v>
      </c>
      <c r="I76" s="70" t="s">
        <v>36</v>
      </c>
      <c r="J76" s="71">
        <v>1.4</v>
      </c>
      <c r="K76" s="69" t="s">
        <v>373</v>
      </c>
      <c r="L76" s="69" t="s">
        <v>31</v>
      </c>
      <c r="M76" s="69" t="s">
        <v>32</v>
      </c>
    </row>
    <row r="77" spans="1:13" x14ac:dyDescent="0.25">
      <c r="A77" s="68">
        <v>2021</v>
      </c>
      <c r="B77" s="68">
        <v>6</v>
      </c>
      <c r="C77" s="68">
        <v>14232</v>
      </c>
      <c r="D77" s="69" t="s">
        <v>738</v>
      </c>
      <c r="E77" s="69" t="s">
        <v>22</v>
      </c>
      <c r="F77" s="69" t="s">
        <v>262</v>
      </c>
      <c r="G77" s="69" t="s">
        <v>111</v>
      </c>
      <c r="H77" s="68">
        <v>1943</v>
      </c>
      <c r="I77" s="70" t="s">
        <v>40</v>
      </c>
      <c r="J77" s="71">
        <v>58</v>
      </c>
      <c r="K77" s="69" t="s">
        <v>43</v>
      </c>
      <c r="L77" s="69" t="s">
        <v>97</v>
      </c>
      <c r="M77" s="69" t="s">
        <v>26</v>
      </c>
    </row>
    <row r="78" spans="1:13" x14ac:dyDescent="0.25">
      <c r="A78" s="68">
        <v>2021</v>
      </c>
      <c r="B78" s="68">
        <v>6</v>
      </c>
      <c r="C78" s="68">
        <v>14232</v>
      </c>
      <c r="D78" s="69" t="s">
        <v>738</v>
      </c>
      <c r="E78" s="69" t="s">
        <v>22</v>
      </c>
      <c r="F78" s="69" t="s">
        <v>262</v>
      </c>
      <c r="G78" s="69" t="s">
        <v>111</v>
      </c>
      <c r="H78" s="68">
        <v>1943</v>
      </c>
      <c r="I78" s="70" t="s">
        <v>36</v>
      </c>
      <c r="J78" s="71">
        <v>80</v>
      </c>
      <c r="K78" s="69" t="s">
        <v>43</v>
      </c>
      <c r="L78" s="69" t="s">
        <v>97</v>
      </c>
      <c r="M78" s="69" t="s">
        <v>26</v>
      </c>
    </row>
    <row r="79" spans="1:13" x14ac:dyDescent="0.25">
      <c r="A79" s="68">
        <v>2021</v>
      </c>
      <c r="B79" s="68">
        <v>6</v>
      </c>
      <c r="C79" s="68">
        <v>14232</v>
      </c>
      <c r="D79" s="69" t="s">
        <v>738</v>
      </c>
      <c r="E79" s="69" t="s">
        <v>22</v>
      </c>
      <c r="F79" s="69" t="s">
        <v>262</v>
      </c>
      <c r="G79" s="69" t="s">
        <v>111</v>
      </c>
      <c r="H79" s="68">
        <v>1943</v>
      </c>
      <c r="I79" s="70" t="s">
        <v>188</v>
      </c>
      <c r="J79" s="71">
        <v>0.2</v>
      </c>
      <c r="K79" s="69" t="s">
        <v>24</v>
      </c>
      <c r="L79" s="69" t="s">
        <v>41</v>
      </c>
      <c r="M79" s="69" t="s">
        <v>32</v>
      </c>
    </row>
    <row r="80" spans="1:13" x14ac:dyDescent="0.25">
      <c r="A80" s="68">
        <v>2021</v>
      </c>
      <c r="B80" s="68">
        <v>6</v>
      </c>
      <c r="C80" s="68">
        <v>14232</v>
      </c>
      <c r="D80" s="69" t="s">
        <v>738</v>
      </c>
      <c r="E80" s="69" t="s">
        <v>22</v>
      </c>
      <c r="F80" s="69" t="s">
        <v>262</v>
      </c>
      <c r="G80" s="69" t="s">
        <v>111</v>
      </c>
      <c r="H80" s="68">
        <v>1943</v>
      </c>
      <c r="I80" s="70" t="s">
        <v>189</v>
      </c>
      <c r="J80" s="71">
        <v>0.1</v>
      </c>
      <c r="K80" s="69" t="s">
        <v>24</v>
      </c>
      <c r="L80" s="69" t="s">
        <v>41</v>
      </c>
      <c r="M80" s="69" t="s">
        <v>32</v>
      </c>
    </row>
    <row r="81" spans="1:13" x14ac:dyDescent="0.25">
      <c r="A81" s="68">
        <v>2021</v>
      </c>
      <c r="B81" s="68">
        <v>6</v>
      </c>
      <c r="C81" s="68">
        <v>15452</v>
      </c>
      <c r="D81" s="69" t="s">
        <v>739</v>
      </c>
      <c r="E81" s="69" t="s">
        <v>55</v>
      </c>
      <c r="F81" s="69" t="s">
        <v>273</v>
      </c>
      <c r="G81" s="69" t="s">
        <v>50</v>
      </c>
      <c r="H81" s="68">
        <v>568</v>
      </c>
      <c r="I81" s="70" t="s">
        <v>36</v>
      </c>
      <c r="J81" s="71">
        <v>257.60000000000002</v>
      </c>
      <c r="K81" s="69" t="s">
        <v>43</v>
      </c>
      <c r="L81" s="69" t="s">
        <v>97</v>
      </c>
      <c r="M81" s="69" t="s">
        <v>26</v>
      </c>
    </row>
    <row r="82" spans="1:13" ht="65.099999999999994" customHeight="1" x14ac:dyDescent="0.25">
      <c r="A82" s="68">
        <v>2021</v>
      </c>
      <c r="B82" s="68">
        <v>6</v>
      </c>
      <c r="C82" s="68">
        <v>16657</v>
      </c>
      <c r="D82" s="69" t="s">
        <v>740</v>
      </c>
      <c r="E82" s="69" t="s">
        <v>27</v>
      </c>
      <c r="F82" s="69" t="s">
        <v>277</v>
      </c>
      <c r="G82" s="69" t="s">
        <v>52</v>
      </c>
      <c r="H82" s="68">
        <v>56080</v>
      </c>
      <c r="I82" s="70" t="s">
        <v>174</v>
      </c>
      <c r="J82" s="71">
        <v>2.8</v>
      </c>
      <c r="K82" s="69" t="s">
        <v>373</v>
      </c>
      <c r="L82" s="69" t="s">
        <v>31</v>
      </c>
      <c r="M82" s="69" t="s">
        <v>32</v>
      </c>
    </row>
    <row r="83" spans="1:13" x14ac:dyDescent="0.25">
      <c r="A83" s="68">
        <v>2021</v>
      </c>
      <c r="B83" s="68">
        <v>6</v>
      </c>
      <c r="C83" s="68">
        <v>20712</v>
      </c>
      <c r="D83" s="69" t="s">
        <v>712</v>
      </c>
      <c r="E83" s="69" t="s">
        <v>27</v>
      </c>
      <c r="F83" s="69" t="s">
        <v>304</v>
      </c>
      <c r="G83" s="69" t="s">
        <v>56</v>
      </c>
      <c r="H83" s="68">
        <v>10215</v>
      </c>
      <c r="I83" s="70" t="s">
        <v>741</v>
      </c>
      <c r="J83" s="71">
        <v>0.6</v>
      </c>
      <c r="K83" s="69" t="s">
        <v>373</v>
      </c>
      <c r="L83" s="69" t="s">
        <v>31</v>
      </c>
      <c r="M83" s="69" t="s">
        <v>32</v>
      </c>
    </row>
    <row r="84" spans="1:13" x14ac:dyDescent="0.25">
      <c r="A84" s="68">
        <v>2021</v>
      </c>
      <c r="B84" s="68">
        <v>7</v>
      </c>
      <c r="C84" s="68">
        <v>55711</v>
      </c>
      <c r="D84" s="69" t="s">
        <v>742</v>
      </c>
      <c r="E84" s="69" t="s">
        <v>55</v>
      </c>
      <c r="F84" s="69" t="s">
        <v>328</v>
      </c>
      <c r="G84" s="69" t="s">
        <v>52</v>
      </c>
      <c r="H84" s="68">
        <v>10439</v>
      </c>
      <c r="I84" s="70" t="s">
        <v>29</v>
      </c>
      <c r="J84" s="71">
        <v>36</v>
      </c>
      <c r="K84" s="69" t="s">
        <v>369</v>
      </c>
      <c r="L84" s="69" t="s">
        <v>159</v>
      </c>
      <c r="M84" s="69" t="s">
        <v>26</v>
      </c>
    </row>
    <row r="85" spans="1:13" x14ac:dyDescent="0.25">
      <c r="A85" s="68">
        <v>2021</v>
      </c>
      <c r="B85" s="68">
        <v>7</v>
      </c>
      <c r="C85" s="68">
        <v>55711</v>
      </c>
      <c r="D85" s="69" t="s">
        <v>742</v>
      </c>
      <c r="E85" s="69" t="s">
        <v>55</v>
      </c>
      <c r="F85" s="69" t="s">
        <v>329</v>
      </c>
      <c r="G85" s="69" t="s">
        <v>52</v>
      </c>
      <c r="H85" s="68">
        <v>10440</v>
      </c>
      <c r="I85" s="70" t="s">
        <v>29</v>
      </c>
      <c r="J85" s="71">
        <v>36</v>
      </c>
      <c r="K85" s="69" t="s">
        <v>369</v>
      </c>
      <c r="L85" s="69" t="s">
        <v>159</v>
      </c>
      <c r="M85" s="69" t="s">
        <v>26</v>
      </c>
    </row>
    <row r="86" spans="1:13" x14ac:dyDescent="0.25">
      <c r="A86" s="68">
        <v>2021</v>
      </c>
      <c r="B86" s="68">
        <v>7</v>
      </c>
      <c r="C86" s="68">
        <v>55711</v>
      </c>
      <c r="D86" s="69" t="s">
        <v>742</v>
      </c>
      <c r="E86" s="69" t="s">
        <v>55</v>
      </c>
      <c r="F86" s="69" t="s">
        <v>330</v>
      </c>
      <c r="G86" s="69" t="s">
        <v>52</v>
      </c>
      <c r="H86" s="68">
        <v>10441</v>
      </c>
      <c r="I86" s="70" t="s">
        <v>29</v>
      </c>
      <c r="J86" s="71">
        <v>36</v>
      </c>
      <c r="K86" s="69" t="s">
        <v>369</v>
      </c>
      <c r="L86" s="69" t="s">
        <v>159</v>
      </c>
      <c r="M86" s="69" t="s">
        <v>26</v>
      </c>
    </row>
    <row r="87" spans="1:13" x14ac:dyDescent="0.25">
      <c r="A87" s="68">
        <v>2021</v>
      </c>
      <c r="B87" s="68">
        <v>7</v>
      </c>
      <c r="C87" s="68">
        <v>55711</v>
      </c>
      <c r="D87" s="69" t="s">
        <v>742</v>
      </c>
      <c r="E87" s="69" t="s">
        <v>55</v>
      </c>
      <c r="F87" s="69" t="s">
        <v>331</v>
      </c>
      <c r="G87" s="69" t="s">
        <v>52</v>
      </c>
      <c r="H87" s="68">
        <v>10442</v>
      </c>
      <c r="I87" s="70" t="s">
        <v>29</v>
      </c>
      <c r="J87" s="71">
        <v>36</v>
      </c>
      <c r="K87" s="69" t="s">
        <v>369</v>
      </c>
      <c r="L87" s="69" t="s">
        <v>159</v>
      </c>
      <c r="M87" s="69" t="s">
        <v>26</v>
      </c>
    </row>
    <row r="88" spans="1:13" x14ac:dyDescent="0.25">
      <c r="A88" s="68">
        <v>2021</v>
      </c>
      <c r="B88" s="68">
        <v>7</v>
      </c>
      <c r="C88" s="68">
        <v>55711</v>
      </c>
      <c r="D88" s="69" t="s">
        <v>742</v>
      </c>
      <c r="E88" s="69" t="s">
        <v>55</v>
      </c>
      <c r="F88" s="69" t="s">
        <v>332</v>
      </c>
      <c r="G88" s="69" t="s">
        <v>52</v>
      </c>
      <c r="H88" s="68">
        <v>10443</v>
      </c>
      <c r="I88" s="70" t="s">
        <v>29</v>
      </c>
      <c r="J88" s="71">
        <v>36</v>
      </c>
      <c r="K88" s="69" t="s">
        <v>369</v>
      </c>
      <c r="L88" s="69" t="s">
        <v>159</v>
      </c>
      <c r="M88" s="69" t="s">
        <v>26</v>
      </c>
    </row>
    <row r="89" spans="1:13" x14ac:dyDescent="0.25">
      <c r="A89" s="68">
        <v>2021</v>
      </c>
      <c r="B89" s="68">
        <v>7</v>
      </c>
      <c r="C89" s="68">
        <v>16657</v>
      </c>
      <c r="D89" s="69" t="s">
        <v>740</v>
      </c>
      <c r="E89" s="69" t="s">
        <v>27</v>
      </c>
      <c r="F89" s="69" t="s">
        <v>277</v>
      </c>
      <c r="G89" s="69" t="s">
        <v>52</v>
      </c>
      <c r="H89" s="68">
        <v>56080</v>
      </c>
      <c r="I89" s="70" t="s">
        <v>173</v>
      </c>
      <c r="J89" s="71">
        <v>2.8</v>
      </c>
      <c r="K89" s="69" t="s">
        <v>373</v>
      </c>
      <c r="L89" s="69" t="s">
        <v>31</v>
      </c>
      <c r="M89" s="69" t="s">
        <v>32</v>
      </c>
    </row>
    <row r="90" spans="1:13" x14ac:dyDescent="0.25">
      <c r="A90" s="68">
        <v>2021</v>
      </c>
      <c r="B90" s="68">
        <v>8</v>
      </c>
      <c r="C90" s="68">
        <v>11208</v>
      </c>
      <c r="D90" s="69" t="s">
        <v>743</v>
      </c>
      <c r="E90" s="69" t="s">
        <v>27</v>
      </c>
      <c r="F90" s="69" t="s">
        <v>243</v>
      </c>
      <c r="G90" s="69" t="s">
        <v>52</v>
      </c>
      <c r="H90" s="68">
        <v>57854</v>
      </c>
      <c r="I90" s="70" t="s">
        <v>744</v>
      </c>
      <c r="J90" s="71">
        <v>1.2</v>
      </c>
      <c r="K90" s="69" t="s">
        <v>63</v>
      </c>
      <c r="L90" s="69" t="s">
        <v>64</v>
      </c>
      <c r="M90" s="69" t="s">
        <v>65</v>
      </c>
    </row>
    <row r="91" spans="1:13" x14ac:dyDescent="0.25">
      <c r="A91" s="68">
        <v>2021</v>
      </c>
      <c r="B91" s="68">
        <v>8</v>
      </c>
      <c r="C91" s="68">
        <v>11208</v>
      </c>
      <c r="D91" s="69" t="s">
        <v>743</v>
      </c>
      <c r="E91" s="69" t="s">
        <v>27</v>
      </c>
      <c r="F91" s="69" t="s">
        <v>243</v>
      </c>
      <c r="G91" s="69" t="s">
        <v>52</v>
      </c>
      <c r="H91" s="68">
        <v>57854</v>
      </c>
      <c r="I91" s="70" t="s">
        <v>745</v>
      </c>
      <c r="J91" s="71">
        <v>1.2</v>
      </c>
      <c r="K91" s="69" t="s">
        <v>63</v>
      </c>
      <c r="L91" s="69" t="s">
        <v>64</v>
      </c>
      <c r="M91" s="69" t="s">
        <v>65</v>
      </c>
    </row>
    <row r="92" spans="1:13" x14ac:dyDescent="0.25">
      <c r="A92" s="68">
        <v>2021</v>
      </c>
      <c r="B92" s="68">
        <v>9</v>
      </c>
      <c r="C92" s="68">
        <v>57173</v>
      </c>
      <c r="D92" s="69" t="s">
        <v>355</v>
      </c>
      <c r="E92" s="69" t="s">
        <v>55</v>
      </c>
      <c r="F92" s="69" t="s">
        <v>355</v>
      </c>
      <c r="G92" s="69" t="s">
        <v>99</v>
      </c>
      <c r="H92" s="68">
        <v>57845</v>
      </c>
      <c r="I92" s="70" t="s">
        <v>137</v>
      </c>
      <c r="J92" s="71">
        <v>1.5</v>
      </c>
      <c r="K92" s="69" t="s">
        <v>77</v>
      </c>
      <c r="L92" s="69" t="s">
        <v>78</v>
      </c>
      <c r="M92" s="69" t="s">
        <v>32</v>
      </c>
    </row>
    <row r="93" spans="1:13" x14ac:dyDescent="0.25">
      <c r="A93" s="68">
        <v>2021</v>
      </c>
      <c r="B93" s="68">
        <v>9</v>
      </c>
      <c r="C93" s="68">
        <v>57173</v>
      </c>
      <c r="D93" s="69" t="s">
        <v>355</v>
      </c>
      <c r="E93" s="69" t="s">
        <v>55</v>
      </c>
      <c r="F93" s="69" t="s">
        <v>355</v>
      </c>
      <c r="G93" s="69" t="s">
        <v>99</v>
      </c>
      <c r="H93" s="68">
        <v>57845</v>
      </c>
      <c r="I93" s="70" t="s">
        <v>134</v>
      </c>
      <c r="J93" s="71">
        <v>1.8</v>
      </c>
      <c r="K93" s="69" t="s">
        <v>77</v>
      </c>
      <c r="L93" s="69" t="s">
        <v>78</v>
      </c>
      <c r="M93" s="69" t="s">
        <v>32</v>
      </c>
    </row>
    <row r="94" spans="1:13" x14ac:dyDescent="0.25">
      <c r="A94" s="68">
        <v>2021</v>
      </c>
      <c r="B94" s="68">
        <v>9</v>
      </c>
      <c r="C94" s="68">
        <v>7977</v>
      </c>
      <c r="D94" s="69" t="s">
        <v>746</v>
      </c>
      <c r="E94" s="69" t="s">
        <v>22</v>
      </c>
      <c r="F94" s="69" t="s">
        <v>587</v>
      </c>
      <c r="G94" s="69" t="s">
        <v>79</v>
      </c>
      <c r="H94" s="68">
        <v>2917</v>
      </c>
      <c r="I94" s="70" t="s">
        <v>68</v>
      </c>
      <c r="J94" s="71">
        <v>10</v>
      </c>
      <c r="K94" s="69" t="s">
        <v>372</v>
      </c>
      <c r="L94" s="69" t="s">
        <v>31</v>
      </c>
      <c r="M94" s="69" t="s">
        <v>26</v>
      </c>
    </row>
    <row r="95" spans="1:13" x14ac:dyDescent="0.25">
      <c r="A95" s="68">
        <v>2021</v>
      </c>
      <c r="B95" s="68">
        <v>9</v>
      </c>
      <c r="C95" s="68">
        <v>7977</v>
      </c>
      <c r="D95" s="69" t="s">
        <v>746</v>
      </c>
      <c r="E95" s="69" t="s">
        <v>22</v>
      </c>
      <c r="F95" s="69" t="s">
        <v>587</v>
      </c>
      <c r="G95" s="69" t="s">
        <v>79</v>
      </c>
      <c r="H95" s="68">
        <v>2917</v>
      </c>
      <c r="I95" s="70" t="s">
        <v>70</v>
      </c>
      <c r="J95" s="71">
        <v>25</v>
      </c>
      <c r="K95" s="69" t="s">
        <v>372</v>
      </c>
      <c r="L95" s="69" t="s">
        <v>31</v>
      </c>
      <c r="M95" s="69" t="s">
        <v>26</v>
      </c>
    </row>
    <row r="96" spans="1:13" x14ac:dyDescent="0.25">
      <c r="A96" s="68">
        <v>2021</v>
      </c>
      <c r="B96" s="68">
        <v>9</v>
      </c>
      <c r="C96" s="68">
        <v>7977</v>
      </c>
      <c r="D96" s="69" t="s">
        <v>746</v>
      </c>
      <c r="E96" s="69" t="s">
        <v>22</v>
      </c>
      <c r="F96" s="69" t="s">
        <v>587</v>
      </c>
      <c r="G96" s="69" t="s">
        <v>79</v>
      </c>
      <c r="H96" s="68">
        <v>2917</v>
      </c>
      <c r="I96" s="70" t="s">
        <v>47</v>
      </c>
      <c r="J96" s="71">
        <v>25</v>
      </c>
      <c r="K96" s="69" t="s">
        <v>372</v>
      </c>
      <c r="L96" s="69" t="s">
        <v>31</v>
      </c>
      <c r="M96" s="69" t="s">
        <v>26</v>
      </c>
    </row>
    <row r="97" spans="1:13" x14ac:dyDescent="0.25">
      <c r="A97" s="68">
        <v>2021</v>
      </c>
      <c r="B97" s="68">
        <v>9</v>
      </c>
      <c r="C97" s="68">
        <v>7977</v>
      </c>
      <c r="D97" s="69" t="s">
        <v>746</v>
      </c>
      <c r="E97" s="69" t="s">
        <v>22</v>
      </c>
      <c r="F97" s="69" t="s">
        <v>587</v>
      </c>
      <c r="G97" s="69" t="s">
        <v>79</v>
      </c>
      <c r="H97" s="68">
        <v>2917</v>
      </c>
      <c r="I97" s="70" t="s">
        <v>73</v>
      </c>
      <c r="J97" s="71">
        <v>51</v>
      </c>
      <c r="K97" s="69" t="s">
        <v>372</v>
      </c>
      <c r="L97" s="69" t="s">
        <v>31</v>
      </c>
      <c r="M97" s="69" t="s">
        <v>26</v>
      </c>
    </row>
    <row r="98" spans="1:13" x14ac:dyDescent="0.25">
      <c r="A98" s="68">
        <v>2021</v>
      </c>
      <c r="B98" s="68">
        <v>9</v>
      </c>
      <c r="C98" s="68">
        <v>55919</v>
      </c>
      <c r="D98" s="69" t="s">
        <v>747</v>
      </c>
      <c r="E98" s="69" t="s">
        <v>33</v>
      </c>
      <c r="F98" s="69" t="s">
        <v>503</v>
      </c>
      <c r="G98" s="69" t="s">
        <v>74</v>
      </c>
      <c r="H98" s="68">
        <v>10360</v>
      </c>
      <c r="I98" s="70" t="s">
        <v>748</v>
      </c>
      <c r="J98" s="71">
        <v>38</v>
      </c>
      <c r="K98" s="69" t="s">
        <v>372</v>
      </c>
      <c r="L98" s="69" t="s">
        <v>31</v>
      </c>
      <c r="M98" s="69" t="s">
        <v>26</v>
      </c>
    </row>
    <row r="99" spans="1:13" x14ac:dyDescent="0.25">
      <c r="A99" s="68">
        <v>2021</v>
      </c>
      <c r="B99" s="68">
        <v>9</v>
      </c>
      <c r="C99" s="68">
        <v>20712</v>
      </c>
      <c r="D99" s="69" t="s">
        <v>712</v>
      </c>
      <c r="E99" s="69" t="s">
        <v>27</v>
      </c>
      <c r="F99" s="69" t="s">
        <v>304</v>
      </c>
      <c r="G99" s="69" t="s">
        <v>56</v>
      </c>
      <c r="H99" s="68">
        <v>10215</v>
      </c>
      <c r="I99" s="70" t="s">
        <v>749</v>
      </c>
      <c r="J99" s="71">
        <v>0.6</v>
      </c>
      <c r="K99" s="69" t="s">
        <v>373</v>
      </c>
      <c r="L99" s="69" t="s">
        <v>31</v>
      </c>
      <c r="M99" s="69" t="s">
        <v>32</v>
      </c>
    </row>
    <row r="100" spans="1:13" x14ac:dyDescent="0.25">
      <c r="A100" s="68">
        <v>2021</v>
      </c>
      <c r="B100" s="68">
        <v>9</v>
      </c>
      <c r="C100" s="68">
        <v>18458</v>
      </c>
      <c r="D100" s="69" t="s">
        <v>343</v>
      </c>
      <c r="E100" s="69" t="s">
        <v>49</v>
      </c>
      <c r="F100" s="69" t="s">
        <v>343</v>
      </c>
      <c r="G100" s="69" t="s">
        <v>88</v>
      </c>
      <c r="H100" s="68">
        <v>54693</v>
      </c>
      <c r="I100" s="70" t="s">
        <v>750</v>
      </c>
      <c r="J100" s="71">
        <v>46.2</v>
      </c>
      <c r="K100" s="69" t="s">
        <v>51</v>
      </c>
      <c r="L100" s="69" t="s">
        <v>31</v>
      </c>
      <c r="M100" s="69" t="s">
        <v>50</v>
      </c>
    </row>
    <row r="101" spans="1:13" x14ac:dyDescent="0.25">
      <c r="A101" s="68">
        <v>2021</v>
      </c>
      <c r="B101" s="68">
        <v>9</v>
      </c>
      <c r="C101" s="68">
        <v>18458</v>
      </c>
      <c r="D101" s="69" t="s">
        <v>343</v>
      </c>
      <c r="E101" s="69" t="s">
        <v>49</v>
      </c>
      <c r="F101" s="69" t="s">
        <v>343</v>
      </c>
      <c r="G101" s="69" t="s">
        <v>88</v>
      </c>
      <c r="H101" s="68">
        <v>54693</v>
      </c>
      <c r="I101" s="70" t="s">
        <v>751</v>
      </c>
      <c r="J101" s="71" t="s">
        <v>505</v>
      </c>
      <c r="K101" s="69" t="s">
        <v>51</v>
      </c>
      <c r="L101" s="69" t="s">
        <v>31</v>
      </c>
      <c r="M101" s="69" t="s">
        <v>50</v>
      </c>
    </row>
    <row r="102" spans="1:13" x14ac:dyDescent="0.25">
      <c r="A102" s="68">
        <v>2021</v>
      </c>
      <c r="B102" s="68">
        <v>9</v>
      </c>
      <c r="C102" s="68">
        <v>18458</v>
      </c>
      <c r="D102" s="69" t="s">
        <v>343</v>
      </c>
      <c r="E102" s="69" t="s">
        <v>49</v>
      </c>
      <c r="F102" s="69" t="s">
        <v>343</v>
      </c>
      <c r="G102" s="69" t="s">
        <v>88</v>
      </c>
      <c r="H102" s="68">
        <v>54693</v>
      </c>
      <c r="I102" s="70" t="s">
        <v>752</v>
      </c>
      <c r="J102" s="71" t="s">
        <v>505</v>
      </c>
      <c r="K102" s="69" t="s">
        <v>51</v>
      </c>
      <c r="L102" s="69" t="s">
        <v>31</v>
      </c>
      <c r="M102" s="69" t="s">
        <v>50</v>
      </c>
    </row>
    <row r="103" spans="1:13" x14ac:dyDescent="0.25">
      <c r="A103" s="68">
        <v>2021</v>
      </c>
      <c r="B103" s="68">
        <v>9</v>
      </c>
      <c r="C103" s="68">
        <v>18458</v>
      </c>
      <c r="D103" s="69" t="s">
        <v>343</v>
      </c>
      <c r="E103" s="69" t="s">
        <v>49</v>
      </c>
      <c r="F103" s="69" t="s">
        <v>343</v>
      </c>
      <c r="G103" s="69" t="s">
        <v>88</v>
      </c>
      <c r="H103" s="68">
        <v>54693</v>
      </c>
      <c r="I103" s="70" t="s">
        <v>753</v>
      </c>
      <c r="J103" s="71" t="s">
        <v>505</v>
      </c>
      <c r="K103" s="69" t="s">
        <v>51</v>
      </c>
      <c r="L103" s="69" t="s">
        <v>31</v>
      </c>
      <c r="M103" s="69" t="s">
        <v>50</v>
      </c>
    </row>
    <row r="104" spans="1:13" x14ac:dyDescent="0.25">
      <c r="A104" s="68">
        <v>2021</v>
      </c>
      <c r="B104" s="68">
        <v>9</v>
      </c>
      <c r="C104" s="68">
        <v>18458</v>
      </c>
      <c r="D104" s="69" t="s">
        <v>343</v>
      </c>
      <c r="E104" s="69" t="s">
        <v>49</v>
      </c>
      <c r="F104" s="69" t="s">
        <v>343</v>
      </c>
      <c r="G104" s="69" t="s">
        <v>88</v>
      </c>
      <c r="H104" s="68">
        <v>54693</v>
      </c>
      <c r="I104" s="70" t="s">
        <v>754</v>
      </c>
      <c r="J104" s="71" t="s">
        <v>505</v>
      </c>
      <c r="K104" s="69" t="s">
        <v>51</v>
      </c>
      <c r="L104" s="69" t="s">
        <v>31</v>
      </c>
      <c r="M104" s="69" t="s">
        <v>52</v>
      </c>
    </row>
    <row r="105" spans="1:13" x14ac:dyDescent="0.25">
      <c r="A105" s="68">
        <v>2021</v>
      </c>
      <c r="B105" s="68">
        <v>9</v>
      </c>
      <c r="C105" s="68">
        <v>18458</v>
      </c>
      <c r="D105" s="69" t="s">
        <v>343</v>
      </c>
      <c r="E105" s="69" t="s">
        <v>49</v>
      </c>
      <c r="F105" s="69" t="s">
        <v>343</v>
      </c>
      <c r="G105" s="69" t="s">
        <v>88</v>
      </c>
      <c r="H105" s="68">
        <v>54693</v>
      </c>
      <c r="I105" s="70" t="s">
        <v>755</v>
      </c>
      <c r="J105" s="71" t="s">
        <v>505</v>
      </c>
      <c r="K105" s="69" t="s">
        <v>51</v>
      </c>
      <c r="L105" s="69" t="s">
        <v>31</v>
      </c>
      <c r="M105" s="69" t="s">
        <v>52</v>
      </c>
    </row>
    <row r="106" spans="1:13" x14ac:dyDescent="0.25">
      <c r="A106" s="68">
        <v>2021</v>
      </c>
      <c r="B106" s="68">
        <v>10</v>
      </c>
      <c r="C106" s="68">
        <v>13756</v>
      </c>
      <c r="D106" s="69" t="s">
        <v>90</v>
      </c>
      <c r="E106" s="69" t="s">
        <v>22</v>
      </c>
      <c r="F106" s="69" t="s">
        <v>256</v>
      </c>
      <c r="G106" s="69" t="s">
        <v>91</v>
      </c>
      <c r="H106" s="68">
        <v>6085</v>
      </c>
      <c r="I106" s="70" t="s">
        <v>756</v>
      </c>
      <c r="J106" s="71">
        <v>431</v>
      </c>
      <c r="K106" s="69" t="s">
        <v>43</v>
      </c>
      <c r="L106" s="69" t="s">
        <v>97</v>
      </c>
      <c r="M106" s="69" t="s">
        <v>26</v>
      </c>
    </row>
    <row r="107" spans="1:13" x14ac:dyDescent="0.25">
      <c r="A107" s="68">
        <v>2021</v>
      </c>
      <c r="B107" s="68">
        <v>10</v>
      </c>
      <c r="C107" s="68">
        <v>13756</v>
      </c>
      <c r="D107" s="69" t="s">
        <v>90</v>
      </c>
      <c r="E107" s="69" t="s">
        <v>22</v>
      </c>
      <c r="F107" s="69" t="s">
        <v>256</v>
      </c>
      <c r="G107" s="69" t="s">
        <v>91</v>
      </c>
      <c r="H107" s="68">
        <v>6085</v>
      </c>
      <c r="I107" s="70" t="s">
        <v>757</v>
      </c>
      <c r="J107" s="71">
        <v>472</v>
      </c>
      <c r="K107" s="69" t="s">
        <v>43</v>
      </c>
      <c r="L107" s="69" t="s">
        <v>97</v>
      </c>
      <c r="M107" s="69" t="s">
        <v>26</v>
      </c>
    </row>
    <row r="108" spans="1:13" x14ac:dyDescent="0.25">
      <c r="A108" s="68">
        <v>2021</v>
      </c>
      <c r="B108" s="68">
        <v>10</v>
      </c>
      <c r="C108" s="68">
        <v>16657</v>
      </c>
      <c r="D108" s="69" t="s">
        <v>740</v>
      </c>
      <c r="E108" s="69" t="s">
        <v>27</v>
      </c>
      <c r="F108" s="69" t="s">
        <v>277</v>
      </c>
      <c r="G108" s="69" t="s">
        <v>52</v>
      </c>
      <c r="H108" s="68">
        <v>56080</v>
      </c>
      <c r="I108" s="70" t="s">
        <v>758</v>
      </c>
      <c r="J108" s="71">
        <v>2.8</v>
      </c>
      <c r="K108" s="69" t="s">
        <v>373</v>
      </c>
      <c r="L108" s="69" t="s">
        <v>31</v>
      </c>
      <c r="M108" s="69" t="s">
        <v>32</v>
      </c>
    </row>
    <row r="109" spans="1:13" x14ac:dyDescent="0.25">
      <c r="A109" s="68">
        <v>2021</v>
      </c>
      <c r="B109" s="68">
        <v>10</v>
      </c>
      <c r="C109" s="68">
        <v>61950</v>
      </c>
      <c r="D109" s="69" t="s">
        <v>759</v>
      </c>
      <c r="E109" s="69" t="s">
        <v>55</v>
      </c>
      <c r="F109" s="69" t="s">
        <v>333</v>
      </c>
      <c r="G109" s="69" t="s">
        <v>52</v>
      </c>
      <c r="H109" s="68">
        <v>10444</v>
      </c>
      <c r="I109" s="70" t="s">
        <v>29</v>
      </c>
      <c r="J109" s="71">
        <v>80</v>
      </c>
      <c r="K109" s="69" t="s">
        <v>369</v>
      </c>
      <c r="L109" s="69" t="s">
        <v>159</v>
      </c>
      <c r="M109" s="69" t="s">
        <v>26</v>
      </c>
    </row>
    <row r="110" spans="1:13" x14ac:dyDescent="0.25">
      <c r="A110" s="79" t="s">
        <v>506</v>
      </c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46" ht="14.25" customHeight="1" x14ac:dyDescent="0.25"/>
    <row r="152" ht="15" customHeight="1" x14ac:dyDescent="0.25"/>
    <row r="159" ht="14.45" customHeight="1" x14ac:dyDescent="0.25"/>
  </sheetData>
  <mergeCells count="2">
    <mergeCell ref="A1:M1"/>
    <mergeCell ref="A110:M110"/>
  </mergeCells>
  <conditionalFormatting sqref="K1:K1048576">
    <cfRule type="containsText" dxfId="0" priority="1" operator="containsText" text="nuclear">
      <formula>NOT(ISERROR(SEARCH("nuclear",K1)))</formula>
    </cfRule>
  </conditionalFormatting>
  <pageMargins left="0.75" right="0.75" top="1" bottom="1" header="0.5" footer="0.5"/>
  <pageSetup fitToHeight="1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workbookViewId="0">
      <selection activeCell="A14" sqref="A14"/>
    </sheetView>
  </sheetViews>
  <sheetFormatPr defaultRowHeight="15" x14ac:dyDescent="0.25"/>
  <cols>
    <col min="1" max="1" width="33.28515625" bestFit="1" customWidth="1"/>
    <col min="2" max="2" width="21.28515625" customWidth="1"/>
    <col min="5" max="5" width="19.85546875" bestFit="1" customWidth="1"/>
  </cols>
  <sheetData>
    <row r="1" spans="1:5" x14ac:dyDescent="0.25">
      <c r="A1" s="1" t="s">
        <v>18</v>
      </c>
      <c r="B1" s="1" t="s">
        <v>100</v>
      </c>
      <c r="E1" s="1" t="s">
        <v>13</v>
      </c>
    </row>
    <row r="2" spans="1:5" x14ac:dyDescent="0.25">
      <c r="A2" s="2" t="s">
        <v>368</v>
      </c>
      <c r="B2" s="3" t="s">
        <v>370</v>
      </c>
      <c r="E2" s="2" t="s">
        <v>22</v>
      </c>
    </row>
    <row r="3" spans="1:5" x14ac:dyDescent="0.25">
      <c r="A3" s="2" t="s">
        <v>63</v>
      </c>
      <c r="B3" s="2" t="s">
        <v>2</v>
      </c>
      <c r="E3" s="2" t="s">
        <v>27</v>
      </c>
    </row>
    <row r="4" spans="1:5" x14ac:dyDescent="0.25">
      <c r="A4" s="2" t="s">
        <v>43</v>
      </c>
      <c r="B4" s="2" t="s">
        <v>0</v>
      </c>
      <c r="E4" s="2" t="s">
        <v>33</v>
      </c>
    </row>
    <row r="5" spans="1:5" x14ac:dyDescent="0.25">
      <c r="A5" s="2" t="s">
        <v>57</v>
      </c>
      <c r="B5" s="2" t="s">
        <v>7</v>
      </c>
      <c r="E5" s="2" t="s">
        <v>49</v>
      </c>
    </row>
    <row r="6" spans="1:5" x14ac:dyDescent="0.25">
      <c r="A6" s="2" t="s">
        <v>77</v>
      </c>
      <c r="B6" s="2" t="s">
        <v>418</v>
      </c>
      <c r="E6" s="2" t="s">
        <v>55</v>
      </c>
    </row>
    <row r="7" spans="1:5" x14ac:dyDescent="0.25">
      <c r="A7" s="2" t="s">
        <v>51</v>
      </c>
      <c r="B7" s="2" t="s">
        <v>416</v>
      </c>
    </row>
    <row r="8" spans="1:5" x14ac:dyDescent="0.25">
      <c r="A8" s="2" t="s">
        <v>81</v>
      </c>
      <c r="B8" s="2" t="s">
        <v>418</v>
      </c>
    </row>
    <row r="9" spans="1:5" x14ac:dyDescent="0.25">
      <c r="A9" s="2" t="s">
        <v>373</v>
      </c>
      <c r="B9" s="2" t="s">
        <v>418</v>
      </c>
    </row>
    <row r="10" spans="1:5" x14ac:dyDescent="0.25">
      <c r="A10" s="2" t="s">
        <v>372</v>
      </c>
      <c r="B10" s="2" t="s">
        <v>418</v>
      </c>
    </row>
    <row r="11" spans="1:5" x14ac:dyDescent="0.25">
      <c r="A11" s="2" t="s">
        <v>37</v>
      </c>
      <c r="B11" s="2" t="s">
        <v>1</v>
      </c>
    </row>
    <row r="12" spans="1:5" x14ac:dyDescent="0.25">
      <c r="A12" s="2" t="s">
        <v>367</v>
      </c>
      <c r="B12" s="2" t="s">
        <v>3</v>
      </c>
    </row>
    <row r="13" spans="1:5" x14ac:dyDescent="0.25">
      <c r="A13" s="2" t="s">
        <v>34</v>
      </c>
      <c r="B13" s="2" t="s">
        <v>370</v>
      </c>
    </row>
    <row r="14" spans="1:5" x14ac:dyDescent="0.25">
      <c r="A14" s="2" t="s">
        <v>30</v>
      </c>
      <c r="B14" s="2" t="s">
        <v>418</v>
      </c>
    </row>
    <row r="15" spans="1:5" x14ac:dyDescent="0.25">
      <c r="A15" s="2" t="s">
        <v>366</v>
      </c>
      <c r="B15" s="2" t="s">
        <v>6</v>
      </c>
    </row>
    <row r="16" spans="1:5" x14ac:dyDescent="0.25">
      <c r="A16" s="2" t="s">
        <v>24</v>
      </c>
      <c r="B16" s="2" t="s">
        <v>417</v>
      </c>
    </row>
    <row r="17" spans="1:2" x14ac:dyDescent="0.25">
      <c r="A17" s="2" t="s">
        <v>365</v>
      </c>
      <c r="B17" s="2" t="s">
        <v>4</v>
      </c>
    </row>
    <row r="18" spans="1:2" x14ac:dyDescent="0.25">
      <c r="A18" s="2" t="s">
        <v>369</v>
      </c>
      <c r="B18" s="2" t="s">
        <v>5</v>
      </c>
    </row>
    <row r="19" spans="1:2" x14ac:dyDescent="0.25">
      <c r="A19" s="2" t="s">
        <v>364</v>
      </c>
      <c r="B19" s="2" t="s">
        <v>6</v>
      </c>
    </row>
  </sheetData>
  <sortState xmlns:xlrd2="http://schemas.microsoft.com/office/spreadsheetml/2017/richdata2" ref="A2:B19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A36B-69A0-47A5-B52A-16C63CDF6426}">
  <dimension ref="A1:AG2841"/>
  <sheetViews>
    <sheetView topLeftCell="B10" workbookViewId="0">
      <selection activeCell="B10" sqref="B10:AG86"/>
    </sheetView>
  </sheetViews>
  <sheetFormatPr defaultColWidth="8.7109375" defaultRowHeight="15" x14ac:dyDescent="0.25"/>
  <cols>
    <col min="1" max="1" width="21.42578125" style="61" hidden="1" customWidth="1"/>
    <col min="2" max="2" width="46.7109375" style="61" customWidth="1"/>
    <col min="3" max="16384" width="8.7109375" style="61"/>
  </cols>
  <sheetData>
    <row r="1" spans="1:33" ht="15" customHeight="1" thickBot="1" x14ac:dyDescent="0.3">
      <c r="B1" s="25" t="s">
        <v>766</v>
      </c>
      <c r="C1" s="27">
        <v>2021</v>
      </c>
      <c r="D1" s="27">
        <v>2022</v>
      </c>
      <c r="E1" s="27">
        <v>2023</v>
      </c>
      <c r="F1" s="27">
        <v>2024</v>
      </c>
      <c r="G1" s="27">
        <v>2025</v>
      </c>
      <c r="H1" s="27">
        <v>2026</v>
      </c>
      <c r="I1" s="27">
        <v>2027</v>
      </c>
      <c r="J1" s="27">
        <v>2028</v>
      </c>
      <c r="K1" s="27">
        <v>2029</v>
      </c>
      <c r="L1" s="27">
        <v>2030</v>
      </c>
      <c r="M1" s="27">
        <v>2031</v>
      </c>
      <c r="N1" s="27">
        <v>2032</v>
      </c>
      <c r="O1" s="27">
        <v>2033</v>
      </c>
      <c r="P1" s="27">
        <v>2034</v>
      </c>
      <c r="Q1" s="27">
        <v>2035</v>
      </c>
      <c r="R1" s="27">
        <v>2036</v>
      </c>
      <c r="S1" s="27">
        <v>2037</v>
      </c>
      <c r="T1" s="27">
        <v>2038</v>
      </c>
      <c r="U1" s="27">
        <v>2039</v>
      </c>
      <c r="V1" s="27">
        <v>2040</v>
      </c>
      <c r="W1" s="27">
        <v>2041</v>
      </c>
      <c r="X1" s="27">
        <v>2042</v>
      </c>
      <c r="Y1" s="27">
        <v>2043</v>
      </c>
      <c r="Z1" s="27">
        <v>2044</v>
      </c>
      <c r="AA1" s="27">
        <v>2045</v>
      </c>
      <c r="AB1" s="27">
        <v>2046</v>
      </c>
      <c r="AC1" s="27">
        <v>2047</v>
      </c>
      <c r="AD1" s="27">
        <v>2048</v>
      </c>
      <c r="AE1" s="27">
        <v>2049</v>
      </c>
      <c r="AF1" s="27">
        <v>2050</v>
      </c>
    </row>
    <row r="2" spans="1:33" ht="15" customHeight="1" thickTop="1" x14ac:dyDescent="0.25"/>
    <row r="3" spans="1:33" ht="15" customHeight="1" x14ac:dyDescent="0.25">
      <c r="C3" s="72" t="s">
        <v>478</v>
      </c>
      <c r="D3" s="72" t="s">
        <v>767</v>
      </c>
      <c r="E3" s="72"/>
      <c r="F3" s="72"/>
      <c r="G3" s="72"/>
    </row>
    <row r="4" spans="1:33" ht="15" customHeight="1" x14ac:dyDescent="0.25">
      <c r="C4" s="72" t="s">
        <v>477</v>
      </c>
      <c r="D4" s="72" t="s">
        <v>768</v>
      </c>
      <c r="E4" s="72"/>
      <c r="F4" s="72"/>
      <c r="G4" s="72" t="s">
        <v>769</v>
      </c>
    </row>
    <row r="5" spans="1:33" ht="15" customHeight="1" x14ac:dyDescent="0.25">
      <c r="C5" s="72" t="s">
        <v>476</v>
      </c>
      <c r="D5" s="72" t="s">
        <v>770</v>
      </c>
      <c r="E5" s="72"/>
      <c r="F5" s="72"/>
      <c r="G5" s="72"/>
    </row>
    <row r="6" spans="1:33" ht="15" customHeight="1" x14ac:dyDescent="0.25">
      <c r="C6" s="72" t="s">
        <v>475</v>
      </c>
      <c r="D6" s="72"/>
      <c r="E6" s="72" t="s">
        <v>771</v>
      </c>
      <c r="F6" s="72"/>
      <c r="G6" s="72"/>
    </row>
    <row r="10" spans="1:33" ht="15" customHeight="1" x14ac:dyDescent="0.25">
      <c r="A10" s="12" t="s">
        <v>474</v>
      </c>
      <c r="B10" s="26" t="s">
        <v>374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73" t="s">
        <v>772</v>
      </c>
    </row>
    <row r="11" spans="1:33" ht="15" customHeight="1" x14ac:dyDescent="0.25">
      <c r="B11" s="25" t="s">
        <v>375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73" t="s">
        <v>773</v>
      </c>
    </row>
    <row r="12" spans="1:33" ht="15" customHeight="1" x14ac:dyDescent="0.25">
      <c r="B12" s="2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3" t="s">
        <v>774</v>
      </c>
    </row>
    <row r="13" spans="1:33" ht="15" customHeight="1" thickBot="1" x14ac:dyDescent="0.3">
      <c r="B13" s="27" t="s">
        <v>376</v>
      </c>
      <c r="C13" s="27">
        <v>2021</v>
      </c>
      <c r="D13" s="27">
        <v>2022</v>
      </c>
      <c r="E13" s="27">
        <v>2023</v>
      </c>
      <c r="F13" s="27">
        <v>2024</v>
      </c>
      <c r="G13" s="27">
        <v>2025</v>
      </c>
      <c r="H13" s="27">
        <v>2026</v>
      </c>
      <c r="I13" s="27">
        <v>2027</v>
      </c>
      <c r="J13" s="27">
        <v>2028</v>
      </c>
      <c r="K13" s="27">
        <v>2029</v>
      </c>
      <c r="L13" s="27">
        <v>2030</v>
      </c>
      <c r="M13" s="27">
        <v>2031</v>
      </c>
      <c r="N13" s="27">
        <v>2032</v>
      </c>
      <c r="O13" s="27">
        <v>2033</v>
      </c>
      <c r="P13" s="27">
        <v>2034</v>
      </c>
      <c r="Q13" s="27">
        <v>2035</v>
      </c>
      <c r="R13" s="27">
        <v>2036</v>
      </c>
      <c r="S13" s="27">
        <v>2037</v>
      </c>
      <c r="T13" s="27">
        <v>2038</v>
      </c>
      <c r="U13" s="27">
        <v>2039</v>
      </c>
      <c r="V13" s="27">
        <v>2040</v>
      </c>
      <c r="W13" s="27">
        <v>2041</v>
      </c>
      <c r="X13" s="27">
        <v>2042</v>
      </c>
      <c r="Y13" s="27">
        <v>2043</v>
      </c>
      <c r="Z13" s="27">
        <v>2044</v>
      </c>
      <c r="AA13" s="27">
        <v>2045</v>
      </c>
      <c r="AB13" s="27">
        <v>2046</v>
      </c>
      <c r="AC13" s="27">
        <v>2047</v>
      </c>
      <c r="AD13" s="27">
        <v>2048</v>
      </c>
      <c r="AE13" s="27">
        <v>2049</v>
      </c>
      <c r="AF13" s="27">
        <v>2050</v>
      </c>
      <c r="AG13" s="74" t="s">
        <v>775</v>
      </c>
    </row>
    <row r="14" spans="1:33" ht="15" customHeight="1" thickTop="1" x14ac:dyDescent="0.25"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</row>
    <row r="15" spans="1:33" ht="15" customHeight="1" x14ac:dyDescent="0.25">
      <c r="B15" s="28" t="s">
        <v>377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</row>
    <row r="16" spans="1:33" ht="15" customHeight="1" x14ac:dyDescent="0.25">
      <c r="B16" s="28" t="s">
        <v>378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</row>
    <row r="17" spans="1:33" ht="15" customHeight="1" x14ac:dyDescent="0.25">
      <c r="A17" s="12" t="s">
        <v>473</v>
      </c>
      <c r="B17" s="29" t="s">
        <v>379</v>
      </c>
      <c r="C17" s="30">
        <v>207.24075300000001</v>
      </c>
      <c r="D17" s="30">
        <v>197.42744400000001</v>
      </c>
      <c r="E17" s="30">
        <v>188.436432</v>
      </c>
      <c r="F17" s="30">
        <v>180.991333</v>
      </c>
      <c r="G17" s="30">
        <v>158.0625</v>
      </c>
      <c r="H17" s="30">
        <v>149.10441599999999</v>
      </c>
      <c r="I17" s="30">
        <v>140.95251500000001</v>
      </c>
      <c r="J17" s="30">
        <v>128.07692</v>
      </c>
      <c r="K17" s="30">
        <v>120.332909</v>
      </c>
      <c r="L17" s="30">
        <v>115.61189299999999</v>
      </c>
      <c r="M17" s="30">
        <v>114.79489100000001</v>
      </c>
      <c r="N17" s="30">
        <v>112.278893</v>
      </c>
      <c r="O17" s="30">
        <v>111.516891</v>
      </c>
      <c r="P17" s="30">
        <v>107.493095</v>
      </c>
      <c r="Q17" s="30">
        <v>105.877098</v>
      </c>
      <c r="R17" s="30">
        <v>105.437096</v>
      </c>
      <c r="S17" s="30">
        <v>105.098099</v>
      </c>
      <c r="T17" s="30">
        <v>104.031097</v>
      </c>
      <c r="U17" s="30">
        <v>103.69210099999999</v>
      </c>
      <c r="V17" s="30">
        <v>101.92710099999999</v>
      </c>
      <c r="W17" s="30">
        <v>101.58710499999999</v>
      </c>
      <c r="X17" s="30">
        <v>101.58710499999999</v>
      </c>
      <c r="Y17" s="30">
        <v>101.58710499999999</v>
      </c>
      <c r="Z17" s="30">
        <v>101.58710499999999</v>
      </c>
      <c r="AA17" s="30">
        <v>99.073104999999998</v>
      </c>
      <c r="AB17" s="30">
        <v>99.073104999999998</v>
      </c>
      <c r="AC17" s="30">
        <v>99.073104999999998</v>
      </c>
      <c r="AD17" s="30">
        <v>99.073104999999998</v>
      </c>
      <c r="AE17" s="30">
        <v>99.073104999999998</v>
      </c>
      <c r="AF17" s="30">
        <v>99.073104999999998</v>
      </c>
      <c r="AG17" s="31">
        <v>-2.5128000000000001E-2</v>
      </c>
    </row>
    <row r="18" spans="1:33" ht="15" customHeight="1" x14ac:dyDescent="0.25">
      <c r="A18" s="12" t="s">
        <v>472</v>
      </c>
      <c r="B18" s="29" t="s">
        <v>380</v>
      </c>
      <c r="C18" s="30">
        <v>73.775802999999996</v>
      </c>
      <c r="D18" s="30">
        <v>71.555412000000004</v>
      </c>
      <c r="E18" s="30">
        <v>66.153808999999995</v>
      </c>
      <c r="F18" s="30">
        <v>58.844009</v>
      </c>
      <c r="G18" s="30">
        <v>52.781502000000003</v>
      </c>
      <c r="H18" s="30">
        <v>49.453800000000001</v>
      </c>
      <c r="I18" s="30">
        <v>47.301200999999999</v>
      </c>
      <c r="J18" s="30">
        <v>46.487602000000003</v>
      </c>
      <c r="K18" s="30">
        <v>45.048102999999998</v>
      </c>
      <c r="L18" s="30">
        <v>43.417206</v>
      </c>
      <c r="M18" s="30">
        <v>42.325203000000002</v>
      </c>
      <c r="N18" s="30">
        <v>42.082203</v>
      </c>
      <c r="O18" s="30">
        <v>41.340102999999999</v>
      </c>
      <c r="P18" s="30">
        <v>40.840102999999999</v>
      </c>
      <c r="Q18" s="30">
        <v>39.890602000000001</v>
      </c>
      <c r="R18" s="30">
        <v>39.823002000000002</v>
      </c>
      <c r="S18" s="30">
        <v>39.644005</v>
      </c>
      <c r="T18" s="30">
        <v>39.644005</v>
      </c>
      <c r="U18" s="30">
        <v>39.644005</v>
      </c>
      <c r="V18" s="30">
        <v>39.644005</v>
      </c>
      <c r="W18" s="30">
        <v>39.644005</v>
      </c>
      <c r="X18" s="30">
        <v>39.644005</v>
      </c>
      <c r="Y18" s="30">
        <v>39.644005</v>
      </c>
      <c r="Z18" s="30">
        <v>39.644005</v>
      </c>
      <c r="AA18" s="30">
        <v>39.644005</v>
      </c>
      <c r="AB18" s="30">
        <v>39.644005</v>
      </c>
      <c r="AC18" s="30">
        <v>39.644005</v>
      </c>
      <c r="AD18" s="30">
        <v>39.644005</v>
      </c>
      <c r="AE18" s="30">
        <v>39.644005</v>
      </c>
      <c r="AF18" s="30">
        <v>39.644005</v>
      </c>
      <c r="AG18" s="31">
        <v>-2.1189E-2</v>
      </c>
    </row>
    <row r="19" spans="1:33" ht="15" customHeight="1" x14ac:dyDescent="0.25">
      <c r="A19" s="12" t="s">
        <v>471</v>
      </c>
      <c r="B19" s="29" t="s">
        <v>381</v>
      </c>
      <c r="C19" s="30">
        <v>249.764343</v>
      </c>
      <c r="D19" s="30">
        <v>257.84274299999998</v>
      </c>
      <c r="E19" s="30">
        <v>261.25195300000001</v>
      </c>
      <c r="F19" s="30">
        <v>266.862213</v>
      </c>
      <c r="G19" s="30">
        <v>280.66024800000002</v>
      </c>
      <c r="H19" s="30">
        <v>287.97900399999997</v>
      </c>
      <c r="I19" s="30">
        <v>301.08093300000002</v>
      </c>
      <c r="J19" s="30">
        <v>305.63851899999997</v>
      </c>
      <c r="K19" s="30">
        <v>313.19146699999999</v>
      </c>
      <c r="L19" s="30">
        <v>318.44116200000002</v>
      </c>
      <c r="M19" s="30">
        <v>325.45239299999997</v>
      </c>
      <c r="N19" s="30">
        <v>330.93139600000001</v>
      </c>
      <c r="O19" s="30">
        <v>338.66171300000002</v>
      </c>
      <c r="P19" s="30">
        <v>342.30291699999998</v>
      </c>
      <c r="Q19" s="30">
        <v>346.17724600000003</v>
      </c>
      <c r="R19" s="30">
        <v>351.41522200000003</v>
      </c>
      <c r="S19" s="30">
        <v>354.74511699999999</v>
      </c>
      <c r="T19" s="30">
        <v>357.51391599999999</v>
      </c>
      <c r="U19" s="30">
        <v>359.180115</v>
      </c>
      <c r="V19" s="30">
        <v>361.23468000000003</v>
      </c>
      <c r="W19" s="30">
        <v>365.22216800000001</v>
      </c>
      <c r="X19" s="30">
        <v>367.817993</v>
      </c>
      <c r="Y19" s="30">
        <v>369.66757200000001</v>
      </c>
      <c r="Z19" s="30">
        <v>373.80587800000001</v>
      </c>
      <c r="AA19" s="30">
        <v>377.983948</v>
      </c>
      <c r="AB19" s="30">
        <v>383.130493</v>
      </c>
      <c r="AC19" s="30">
        <v>384.909424</v>
      </c>
      <c r="AD19" s="30">
        <v>389.75573700000001</v>
      </c>
      <c r="AE19" s="30">
        <v>393.96679699999999</v>
      </c>
      <c r="AF19" s="30">
        <v>396.39953600000001</v>
      </c>
      <c r="AG19" s="31">
        <v>1.6055E-2</v>
      </c>
    </row>
    <row r="20" spans="1:33" ht="15" customHeight="1" x14ac:dyDescent="0.25">
      <c r="A20" s="12" t="s">
        <v>470</v>
      </c>
      <c r="B20" s="29" t="s">
        <v>382</v>
      </c>
      <c r="C20" s="30">
        <v>141.13476600000001</v>
      </c>
      <c r="D20" s="30">
        <v>151.748276</v>
      </c>
      <c r="E20" s="30">
        <v>164.499954</v>
      </c>
      <c r="F20" s="30">
        <v>169.61914100000001</v>
      </c>
      <c r="G20" s="30">
        <v>183.51473999999999</v>
      </c>
      <c r="H20" s="30">
        <v>188.04634100000001</v>
      </c>
      <c r="I20" s="30">
        <v>193.90774500000001</v>
      </c>
      <c r="J20" s="30">
        <v>196.721542</v>
      </c>
      <c r="K20" s="30">
        <v>201.49633800000001</v>
      </c>
      <c r="L20" s="30">
        <v>205.86204499999999</v>
      </c>
      <c r="M20" s="30">
        <v>209.17382799999999</v>
      </c>
      <c r="N20" s="30">
        <v>213.20436100000001</v>
      </c>
      <c r="O20" s="30">
        <v>217.872467</v>
      </c>
      <c r="P20" s="30">
        <v>221.56823700000001</v>
      </c>
      <c r="Q20" s="30">
        <v>226.025757</v>
      </c>
      <c r="R20" s="30">
        <v>230.42602500000001</v>
      </c>
      <c r="S20" s="30">
        <v>234.03604100000001</v>
      </c>
      <c r="T20" s="30">
        <v>240.135345</v>
      </c>
      <c r="U20" s="30">
        <v>244.13330099999999</v>
      </c>
      <c r="V20" s="30">
        <v>251.858307</v>
      </c>
      <c r="W20" s="30">
        <v>257.12118500000003</v>
      </c>
      <c r="X20" s="30">
        <v>261.82614100000001</v>
      </c>
      <c r="Y20" s="30">
        <v>270.60040300000003</v>
      </c>
      <c r="Z20" s="30">
        <v>277.55908199999999</v>
      </c>
      <c r="AA20" s="30">
        <v>283.98052999999999</v>
      </c>
      <c r="AB20" s="30">
        <v>293.85162400000002</v>
      </c>
      <c r="AC20" s="30">
        <v>306.19042999999999</v>
      </c>
      <c r="AD20" s="30">
        <v>312.00430299999999</v>
      </c>
      <c r="AE20" s="30">
        <v>318.36792000000003</v>
      </c>
      <c r="AF20" s="30">
        <v>332.24911500000002</v>
      </c>
      <c r="AG20" s="31">
        <v>2.9963E-2</v>
      </c>
    </row>
    <row r="21" spans="1:33" ht="15" customHeight="1" x14ac:dyDescent="0.25">
      <c r="A21" s="12" t="s">
        <v>469</v>
      </c>
      <c r="B21" s="29" t="s">
        <v>383</v>
      </c>
      <c r="C21" s="30">
        <v>95.487312000000003</v>
      </c>
      <c r="D21" s="30">
        <v>97.014815999999996</v>
      </c>
      <c r="E21" s="30">
        <v>97.058814999999996</v>
      </c>
      <c r="F21" s="30">
        <v>97.109604000000004</v>
      </c>
      <c r="G21" s="30">
        <v>96.018737999999999</v>
      </c>
      <c r="H21" s="30">
        <v>94.931861999999995</v>
      </c>
      <c r="I21" s="30">
        <v>92.796036000000001</v>
      </c>
      <c r="J21" s="30">
        <v>85.999001000000007</v>
      </c>
      <c r="K21" s="30">
        <v>85.059471000000002</v>
      </c>
      <c r="L21" s="30">
        <v>85.145554000000004</v>
      </c>
      <c r="M21" s="30">
        <v>85.284248000000005</v>
      </c>
      <c r="N21" s="30">
        <v>85.380554000000004</v>
      </c>
      <c r="O21" s="30">
        <v>79.298079999999999</v>
      </c>
      <c r="P21" s="30">
        <v>79.386154000000005</v>
      </c>
      <c r="Q21" s="30">
        <v>78.60051</v>
      </c>
      <c r="R21" s="30">
        <v>78.733092999999997</v>
      </c>
      <c r="S21" s="30">
        <v>78.759842000000006</v>
      </c>
      <c r="T21" s="30">
        <v>78.786591000000001</v>
      </c>
      <c r="U21" s="30">
        <v>78.786591000000001</v>
      </c>
      <c r="V21" s="30">
        <v>78.830321999999995</v>
      </c>
      <c r="W21" s="30">
        <v>78.989249999999998</v>
      </c>
      <c r="X21" s="30">
        <v>79.104232999999994</v>
      </c>
      <c r="Y21" s="30">
        <v>79.215164000000001</v>
      </c>
      <c r="Z21" s="30">
        <v>79.311065999999997</v>
      </c>
      <c r="AA21" s="30">
        <v>79.414947999999995</v>
      </c>
      <c r="AB21" s="30">
        <v>79.469048000000001</v>
      </c>
      <c r="AC21" s="30">
        <v>79.523148000000006</v>
      </c>
      <c r="AD21" s="30">
        <v>79.556838999999997</v>
      </c>
      <c r="AE21" s="30">
        <v>79.597549000000001</v>
      </c>
      <c r="AF21" s="30">
        <v>79.659881999999996</v>
      </c>
      <c r="AG21" s="31">
        <v>-6.2300000000000003E-3</v>
      </c>
    </row>
    <row r="22" spans="1:33" ht="15" customHeight="1" x14ac:dyDescent="0.25">
      <c r="A22" s="12" t="s">
        <v>468</v>
      </c>
      <c r="B22" s="29" t="s">
        <v>384</v>
      </c>
      <c r="C22" s="30">
        <v>23.016204999999999</v>
      </c>
      <c r="D22" s="30">
        <v>23.016204999999999</v>
      </c>
      <c r="E22" s="30">
        <v>23.016204999999999</v>
      </c>
      <c r="F22" s="30">
        <v>23.016204999999999</v>
      </c>
      <c r="G22" s="30">
        <v>23.016204999999999</v>
      </c>
      <c r="H22" s="30">
        <v>23.016204999999999</v>
      </c>
      <c r="I22" s="30">
        <v>23.016204999999999</v>
      </c>
      <c r="J22" s="30">
        <v>23.016204999999999</v>
      </c>
      <c r="K22" s="30">
        <v>23.016204999999999</v>
      </c>
      <c r="L22" s="30">
        <v>23.016204999999999</v>
      </c>
      <c r="M22" s="30">
        <v>23.016204999999999</v>
      </c>
      <c r="N22" s="30">
        <v>23.016204999999999</v>
      </c>
      <c r="O22" s="30">
        <v>23.016204999999999</v>
      </c>
      <c r="P22" s="30">
        <v>23.016204999999999</v>
      </c>
      <c r="Q22" s="30">
        <v>23.016204999999999</v>
      </c>
      <c r="R22" s="30">
        <v>23.016204999999999</v>
      </c>
      <c r="S22" s="30">
        <v>23.016204999999999</v>
      </c>
      <c r="T22" s="30">
        <v>23.016204999999999</v>
      </c>
      <c r="U22" s="30">
        <v>23.016204999999999</v>
      </c>
      <c r="V22" s="30">
        <v>23.016204999999999</v>
      </c>
      <c r="W22" s="30">
        <v>23.016204999999999</v>
      </c>
      <c r="X22" s="30">
        <v>23.016204999999999</v>
      </c>
      <c r="Y22" s="30">
        <v>23.016204999999999</v>
      </c>
      <c r="Z22" s="30">
        <v>23.016204999999999</v>
      </c>
      <c r="AA22" s="30">
        <v>23.016204999999999</v>
      </c>
      <c r="AB22" s="30">
        <v>23.016204999999999</v>
      </c>
      <c r="AC22" s="30">
        <v>23.016204999999999</v>
      </c>
      <c r="AD22" s="30">
        <v>23.016204999999999</v>
      </c>
      <c r="AE22" s="30">
        <v>23.016204999999999</v>
      </c>
      <c r="AF22" s="30">
        <v>23.016204999999999</v>
      </c>
      <c r="AG22" s="31">
        <v>0</v>
      </c>
    </row>
    <row r="23" spans="1:33" ht="15" customHeight="1" x14ac:dyDescent="0.25">
      <c r="A23" s="12" t="s">
        <v>492</v>
      </c>
      <c r="B23" s="29" t="s">
        <v>493</v>
      </c>
      <c r="C23" s="30">
        <v>3.968</v>
      </c>
      <c r="D23" s="30">
        <v>6.5093730000000001</v>
      </c>
      <c r="E23" s="30">
        <v>8.3916730000000008</v>
      </c>
      <c r="F23" s="30">
        <v>9.0665060000000004</v>
      </c>
      <c r="G23" s="30">
        <v>10.112456999999999</v>
      </c>
      <c r="H23" s="30">
        <v>10.675539000000001</v>
      </c>
      <c r="I23" s="30">
        <v>11.683054</v>
      </c>
      <c r="J23" s="30">
        <v>12.288653</v>
      </c>
      <c r="K23" s="30">
        <v>13.006042000000001</v>
      </c>
      <c r="L23" s="30">
        <v>14.150095</v>
      </c>
      <c r="M23" s="30">
        <v>14.389094</v>
      </c>
      <c r="N23" s="30">
        <v>16.078572999999999</v>
      </c>
      <c r="O23" s="30">
        <v>16.317574</v>
      </c>
      <c r="P23" s="30">
        <v>16.556571999999999</v>
      </c>
      <c r="Q23" s="30">
        <v>16.807285</v>
      </c>
      <c r="R23" s="30">
        <v>16.896137</v>
      </c>
      <c r="S23" s="30">
        <v>17.117999999999999</v>
      </c>
      <c r="T23" s="30">
        <v>17.221713999999999</v>
      </c>
      <c r="U23" s="30">
        <v>17.535034</v>
      </c>
      <c r="V23" s="30">
        <v>17.942636</v>
      </c>
      <c r="W23" s="30">
        <v>18.751106</v>
      </c>
      <c r="X23" s="30">
        <v>18.977217</v>
      </c>
      <c r="Y23" s="30">
        <v>19.378993999999999</v>
      </c>
      <c r="Z23" s="30">
        <v>21.18844</v>
      </c>
      <c r="AA23" s="30">
        <v>21.314322000000001</v>
      </c>
      <c r="AB23" s="30">
        <v>21.556601000000001</v>
      </c>
      <c r="AC23" s="30">
        <v>21.556601000000001</v>
      </c>
      <c r="AD23" s="30">
        <v>22.0214</v>
      </c>
      <c r="AE23" s="30">
        <v>22.271832</v>
      </c>
      <c r="AF23" s="30">
        <v>22.371417999999998</v>
      </c>
      <c r="AG23" s="31">
        <v>6.1453000000000001E-2</v>
      </c>
    </row>
    <row r="24" spans="1:33" ht="15" customHeight="1" x14ac:dyDescent="0.25">
      <c r="A24" s="12" t="s">
        <v>467</v>
      </c>
      <c r="B24" s="29" t="s">
        <v>385</v>
      </c>
      <c r="C24" s="30">
        <v>0.22309999999999999</v>
      </c>
      <c r="D24" s="30">
        <v>0.25269999999999998</v>
      </c>
      <c r="E24" s="30">
        <v>0.25269999999999998</v>
      </c>
      <c r="F24" s="30">
        <v>0.25591799999999998</v>
      </c>
      <c r="G24" s="30">
        <v>0.25737100000000002</v>
      </c>
      <c r="H24" s="30">
        <v>0.25737100000000002</v>
      </c>
      <c r="I24" s="30">
        <v>0.25737100000000002</v>
      </c>
      <c r="J24" s="30">
        <v>0.25737100000000002</v>
      </c>
      <c r="K24" s="30">
        <v>0.25737100000000002</v>
      </c>
      <c r="L24" s="30">
        <v>0.25737100000000002</v>
      </c>
      <c r="M24" s="30">
        <v>0.25627100000000003</v>
      </c>
      <c r="N24" s="30">
        <v>0.25627100000000003</v>
      </c>
      <c r="O24" s="30">
        <v>0.25627100000000003</v>
      </c>
      <c r="P24" s="30">
        <v>0.25627100000000003</v>
      </c>
      <c r="Q24" s="30">
        <v>0.25627100000000003</v>
      </c>
      <c r="R24" s="30">
        <v>0.25627100000000003</v>
      </c>
      <c r="S24" s="30">
        <v>0.25727699999999998</v>
      </c>
      <c r="T24" s="30">
        <v>0.25727699999999998</v>
      </c>
      <c r="U24" s="30">
        <v>0.25727699999999998</v>
      </c>
      <c r="V24" s="30">
        <v>0.25727699999999998</v>
      </c>
      <c r="W24" s="30">
        <v>0.25727699999999998</v>
      </c>
      <c r="X24" s="30">
        <v>0.25727699999999998</v>
      </c>
      <c r="Y24" s="30">
        <v>0.25727699999999998</v>
      </c>
      <c r="Z24" s="30">
        <v>0.25727699999999998</v>
      </c>
      <c r="AA24" s="30">
        <v>0.25727699999999998</v>
      </c>
      <c r="AB24" s="30">
        <v>0.25727699999999998</v>
      </c>
      <c r="AC24" s="30">
        <v>0.25727699999999998</v>
      </c>
      <c r="AD24" s="30">
        <v>0.25727699999999998</v>
      </c>
      <c r="AE24" s="30">
        <v>0.25829600000000003</v>
      </c>
      <c r="AF24" s="30">
        <v>0.25829600000000003</v>
      </c>
      <c r="AG24" s="31">
        <v>5.0639999999999999E-3</v>
      </c>
    </row>
    <row r="25" spans="1:33" ht="15" customHeight="1" x14ac:dyDescent="0.25">
      <c r="A25" s="12" t="s">
        <v>466</v>
      </c>
      <c r="B25" s="29" t="s">
        <v>386</v>
      </c>
      <c r="C25" s="30">
        <v>285.27877799999999</v>
      </c>
      <c r="D25" s="30">
        <v>310.07849099999999</v>
      </c>
      <c r="E25" s="30">
        <v>341.65594499999997</v>
      </c>
      <c r="F25" s="30">
        <v>380.89764400000001</v>
      </c>
      <c r="G25" s="30">
        <v>402.922211</v>
      </c>
      <c r="H25" s="30">
        <v>414.66119400000002</v>
      </c>
      <c r="I25" s="30">
        <v>442.29159499999997</v>
      </c>
      <c r="J25" s="30">
        <v>450.68487499999998</v>
      </c>
      <c r="K25" s="30">
        <v>462.04070999999999</v>
      </c>
      <c r="L25" s="30">
        <v>476.91232300000001</v>
      </c>
      <c r="M25" s="30">
        <v>487.242615</v>
      </c>
      <c r="N25" s="30">
        <v>499.58908100000002</v>
      </c>
      <c r="O25" s="30">
        <v>512.00848399999995</v>
      </c>
      <c r="P25" s="30">
        <v>540.69061299999998</v>
      </c>
      <c r="Q25" s="30">
        <v>576.145264</v>
      </c>
      <c r="R25" s="30">
        <v>590.09851100000003</v>
      </c>
      <c r="S25" s="30">
        <v>595.54229699999996</v>
      </c>
      <c r="T25" s="30">
        <v>598.95629899999994</v>
      </c>
      <c r="U25" s="30">
        <v>601.64691200000004</v>
      </c>
      <c r="V25" s="30">
        <v>605.60528599999998</v>
      </c>
      <c r="W25" s="30">
        <v>611.18963599999995</v>
      </c>
      <c r="X25" s="30">
        <v>617.55255099999999</v>
      </c>
      <c r="Y25" s="30">
        <v>622.02069100000006</v>
      </c>
      <c r="Z25" s="30">
        <v>631.259277</v>
      </c>
      <c r="AA25" s="30">
        <v>640.63275099999998</v>
      </c>
      <c r="AB25" s="30">
        <v>647.94555700000001</v>
      </c>
      <c r="AC25" s="30">
        <v>657.78106700000001</v>
      </c>
      <c r="AD25" s="30">
        <v>666.332764</v>
      </c>
      <c r="AE25" s="30">
        <v>672.76586899999995</v>
      </c>
      <c r="AF25" s="30">
        <v>676.16705300000001</v>
      </c>
      <c r="AG25" s="31">
        <v>3.0204999999999999E-2</v>
      </c>
    </row>
    <row r="26" spans="1:33" ht="15" customHeight="1" x14ac:dyDescent="0.25">
      <c r="A26" s="12" t="s">
        <v>465</v>
      </c>
      <c r="B26" s="29" t="s">
        <v>387</v>
      </c>
      <c r="C26" s="30">
        <v>0</v>
      </c>
      <c r="D26" s="30">
        <v>0</v>
      </c>
      <c r="E26" s="30">
        <v>0.77404099999999998</v>
      </c>
      <c r="F26" s="30">
        <v>0.88372499999999998</v>
      </c>
      <c r="G26" s="30">
        <v>0.992116</v>
      </c>
      <c r="H26" s="30">
        <v>1.11643</v>
      </c>
      <c r="I26" s="30">
        <v>1.3172360000000001</v>
      </c>
      <c r="J26" s="30">
        <v>1.5370459999999999</v>
      </c>
      <c r="K26" s="30">
        <v>1.7407600000000001</v>
      </c>
      <c r="L26" s="30">
        <v>1.962016</v>
      </c>
      <c r="M26" s="30">
        <v>2.2219380000000002</v>
      </c>
      <c r="N26" s="30">
        <v>2.5917370000000002</v>
      </c>
      <c r="O26" s="30">
        <v>2.9522550000000001</v>
      </c>
      <c r="P26" s="30">
        <v>3.3185720000000001</v>
      </c>
      <c r="Q26" s="30">
        <v>3.8291460000000002</v>
      </c>
      <c r="R26" s="30">
        <v>4.4201610000000002</v>
      </c>
      <c r="S26" s="30">
        <v>5.052765</v>
      </c>
      <c r="T26" s="30">
        <v>5.6822949999999999</v>
      </c>
      <c r="U26" s="30">
        <v>6.3357749999999999</v>
      </c>
      <c r="V26" s="30">
        <v>6.9705159999999999</v>
      </c>
      <c r="W26" s="30">
        <v>7.6040099999999997</v>
      </c>
      <c r="X26" s="30">
        <v>8.2705780000000004</v>
      </c>
      <c r="Y26" s="30">
        <v>8.9819910000000007</v>
      </c>
      <c r="Z26" s="30">
        <v>9.7182099999999991</v>
      </c>
      <c r="AA26" s="30">
        <v>10.475151</v>
      </c>
      <c r="AB26" s="30">
        <v>11.288307</v>
      </c>
      <c r="AC26" s="30">
        <v>12.173622</v>
      </c>
      <c r="AD26" s="30">
        <v>13.007425</v>
      </c>
      <c r="AE26" s="30">
        <v>13.916340999999999</v>
      </c>
      <c r="AF26" s="30">
        <v>14.855188</v>
      </c>
      <c r="AG26" s="31" t="s">
        <v>776</v>
      </c>
    </row>
    <row r="27" spans="1:33" ht="15" customHeight="1" x14ac:dyDescent="0.25">
      <c r="A27" s="12" t="s">
        <v>464</v>
      </c>
      <c r="B27" s="28" t="s">
        <v>388</v>
      </c>
      <c r="C27" s="32">
        <v>1079.889038</v>
      </c>
      <c r="D27" s="32">
        <v>1115.4454350000001</v>
      </c>
      <c r="E27" s="32">
        <v>1151.4914550000001</v>
      </c>
      <c r="F27" s="32">
        <v>1187.5462649999999</v>
      </c>
      <c r="G27" s="32">
        <v>1208.338013</v>
      </c>
      <c r="H27" s="32">
        <v>1219.2421879999999</v>
      </c>
      <c r="I27" s="32">
        <v>1254.604004</v>
      </c>
      <c r="J27" s="32">
        <v>1250.707764</v>
      </c>
      <c r="K27" s="32">
        <v>1265.189331</v>
      </c>
      <c r="L27" s="32">
        <v>1284.776001</v>
      </c>
      <c r="M27" s="32">
        <v>1304.156616</v>
      </c>
      <c r="N27" s="32">
        <v>1325.409302</v>
      </c>
      <c r="O27" s="32">
        <v>1343.240112</v>
      </c>
      <c r="P27" s="32">
        <v>1375.428711</v>
      </c>
      <c r="Q27" s="32">
        <v>1416.625366</v>
      </c>
      <c r="R27" s="32">
        <v>1440.521606</v>
      </c>
      <c r="S27" s="32">
        <v>1453.2696530000001</v>
      </c>
      <c r="T27" s="32">
        <v>1465.244751</v>
      </c>
      <c r="U27" s="32">
        <v>1474.2274170000001</v>
      </c>
      <c r="V27" s="32">
        <v>1487.286255</v>
      </c>
      <c r="W27" s="32">
        <v>1503.3819579999999</v>
      </c>
      <c r="X27" s="32">
        <v>1518.053345</v>
      </c>
      <c r="Y27" s="32">
        <v>1534.369385</v>
      </c>
      <c r="Z27" s="32">
        <v>1557.3466800000001</v>
      </c>
      <c r="AA27" s="32">
        <v>1575.792236</v>
      </c>
      <c r="AB27" s="32">
        <v>1599.232178</v>
      </c>
      <c r="AC27" s="32">
        <v>1624.1248780000001</v>
      </c>
      <c r="AD27" s="32">
        <v>1644.6689449999999</v>
      </c>
      <c r="AE27" s="32">
        <v>1662.8779300000001</v>
      </c>
      <c r="AF27" s="32">
        <v>1683.69397</v>
      </c>
      <c r="AG27" s="33">
        <v>1.5433000000000001E-2</v>
      </c>
    </row>
    <row r="28" spans="1:33" ht="15" customHeight="1" x14ac:dyDescent="0.25">
      <c r="B28" s="28" t="s">
        <v>389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</row>
    <row r="29" spans="1:33" ht="15" customHeight="1" x14ac:dyDescent="0.25">
      <c r="A29" s="12" t="s">
        <v>463</v>
      </c>
      <c r="B29" s="29" t="s">
        <v>390</v>
      </c>
      <c r="C29" s="30">
        <v>1.6835</v>
      </c>
      <c r="D29" s="30">
        <v>1.6835</v>
      </c>
      <c r="E29" s="30">
        <v>1.6835</v>
      </c>
      <c r="F29" s="30">
        <v>1.4395</v>
      </c>
      <c r="G29" s="30">
        <v>1.4395</v>
      </c>
      <c r="H29" s="30">
        <v>1.4395</v>
      </c>
      <c r="I29" s="30">
        <v>1.4395</v>
      </c>
      <c r="J29" s="30">
        <v>1.4395</v>
      </c>
      <c r="K29" s="30">
        <v>1.4395</v>
      </c>
      <c r="L29" s="30">
        <v>1.4395</v>
      </c>
      <c r="M29" s="30">
        <v>1.4395</v>
      </c>
      <c r="N29" s="30">
        <v>1.4395</v>
      </c>
      <c r="O29" s="30">
        <v>1.4395</v>
      </c>
      <c r="P29" s="30">
        <v>1.4395</v>
      </c>
      <c r="Q29" s="30">
        <v>1.4395</v>
      </c>
      <c r="R29" s="30">
        <v>1.4395</v>
      </c>
      <c r="S29" s="30">
        <v>1.4395</v>
      </c>
      <c r="T29" s="30">
        <v>1.4395</v>
      </c>
      <c r="U29" s="30">
        <v>1.4395</v>
      </c>
      <c r="V29" s="30">
        <v>1.4395</v>
      </c>
      <c r="W29" s="30">
        <v>1.4395</v>
      </c>
      <c r="X29" s="30">
        <v>1.4395</v>
      </c>
      <c r="Y29" s="30">
        <v>1.4395</v>
      </c>
      <c r="Z29" s="30">
        <v>1.4395</v>
      </c>
      <c r="AA29" s="30">
        <v>1.4395</v>
      </c>
      <c r="AB29" s="30">
        <v>1.4395</v>
      </c>
      <c r="AC29" s="30">
        <v>1.4395</v>
      </c>
      <c r="AD29" s="30">
        <v>1.4395</v>
      </c>
      <c r="AE29" s="30">
        <v>1.4395</v>
      </c>
      <c r="AF29" s="30">
        <v>1.4395</v>
      </c>
      <c r="AG29" s="31">
        <v>-5.385E-3</v>
      </c>
    </row>
    <row r="30" spans="1:33" ht="15" customHeight="1" x14ac:dyDescent="0.25">
      <c r="A30" s="12" t="s">
        <v>462</v>
      </c>
      <c r="B30" s="29" t="s">
        <v>391</v>
      </c>
      <c r="C30" s="30">
        <v>0.57179999999999997</v>
      </c>
      <c r="D30" s="30">
        <v>0.57179999999999997</v>
      </c>
      <c r="E30" s="30">
        <v>0.57179999999999997</v>
      </c>
      <c r="F30" s="30">
        <v>0.57179999999999997</v>
      </c>
      <c r="G30" s="30">
        <v>0.57179999999999997</v>
      </c>
      <c r="H30" s="30">
        <v>0.57179999999999997</v>
      </c>
      <c r="I30" s="30">
        <v>0.57179999999999997</v>
      </c>
      <c r="J30" s="30">
        <v>0.57179999999999997</v>
      </c>
      <c r="K30" s="30">
        <v>0.57179999999999997</v>
      </c>
      <c r="L30" s="30">
        <v>0.57179999999999997</v>
      </c>
      <c r="M30" s="30">
        <v>0.57179999999999997</v>
      </c>
      <c r="N30" s="30">
        <v>0.57179999999999997</v>
      </c>
      <c r="O30" s="30">
        <v>0.57179999999999997</v>
      </c>
      <c r="P30" s="30">
        <v>0.57179999999999997</v>
      </c>
      <c r="Q30" s="30">
        <v>0.57179999999999997</v>
      </c>
      <c r="R30" s="30">
        <v>0.57179999999999997</v>
      </c>
      <c r="S30" s="30">
        <v>0.57179999999999997</v>
      </c>
      <c r="T30" s="30">
        <v>0.57179999999999997</v>
      </c>
      <c r="U30" s="30">
        <v>0.57179999999999997</v>
      </c>
      <c r="V30" s="30">
        <v>0.57179999999999997</v>
      </c>
      <c r="W30" s="30">
        <v>0.57179999999999997</v>
      </c>
      <c r="X30" s="30">
        <v>0.57179999999999997</v>
      </c>
      <c r="Y30" s="30">
        <v>0.57179999999999997</v>
      </c>
      <c r="Z30" s="30">
        <v>0.57179999999999997</v>
      </c>
      <c r="AA30" s="30">
        <v>0.57179999999999997</v>
      </c>
      <c r="AB30" s="30">
        <v>0.57179999999999997</v>
      </c>
      <c r="AC30" s="30">
        <v>0.57179999999999997</v>
      </c>
      <c r="AD30" s="30">
        <v>0.57179999999999997</v>
      </c>
      <c r="AE30" s="30">
        <v>0.57179999999999997</v>
      </c>
      <c r="AF30" s="30">
        <v>0.57179999999999997</v>
      </c>
      <c r="AG30" s="31">
        <v>0</v>
      </c>
    </row>
    <row r="31" spans="1:33" x14ac:dyDescent="0.25">
      <c r="A31" s="12" t="s">
        <v>461</v>
      </c>
      <c r="B31" s="29" t="s">
        <v>381</v>
      </c>
      <c r="C31" s="30">
        <v>21.351203999999999</v>
      </c>
      <c r="D31" s="30">
        <v>21.351203999999999</v>
      </c>
      <c r="E31" s="30">
        <v>21.172604</v>
      </c>
      <c r="F31" s="30">
        <v>21.172604</v>
      </c>
      <c r="G31" s="30">
        <v>21.172604</v>
      </c>
      <c r="H31" s="30">
        <v>21.172604</v>
      </c>
      <c r="I31" s="30">
        <v>21.172604</v>
      </c>
      <c r="J31" s="30">
        <v>21.172604</v>
      </c>
      <c r="K31" s="30">
        <v>21.172604</v>
      </c>
      <c r="L31" s="30">
        <v>21.172604</v>
      </c>
      <c r="M31" s="30">
        <v>21.172604</v>
      </c>
      <c r="N31" s="30">
        <v>21.172604</v>
      </c>
      <c r="O31" s="30">
        <v>21.172604</v>
      </c>
      <c r="P31" s="30">
        <v>21.172604</v>
      </c>
      <c r="Q31" s="30">
        <v>21.172604</v>
      </c>
      <c r="R31" s="30">
        <v>21.172604</v>
      </c>
      <c r="S31" s="30">
        <v>21.172604</v>
      </c>
      <c r="T31" s="30">
        <v>21.172604</v>
      </c>
      <c r="U31" s="30">
        <v>21.172604</v>
      </c>
      <c r="V31" s="30">
        <v>21.172604</v>
      </c>
      <c r="W31" s="30">
        <v>21.172604</v>
      </c>
      <c r="X31" s="30">
        <v>21.172604</v>
      </c>
      <c r="Y31" s="30">
        <v>21.172604</v>
      </c>
      <c r="Z31" s="30">
        <v>21.172604</v>
      </c>
      <c r="AA31" s="30">
        <v>21.172604</v>
      </c>
      <c r="AB31" s="30">
        <v>21.172604</v>
      </c>
      <c r="AC31" s="30">
        <v>21.172604</v>
      </c>
      <c r="AD31" s="30">
        <v>21.172604</v>
      </c>
      <c r="AE31" s="30">
        <v>21.172604</v>
      </c>
      <c r="AF31" s="30">
        <v>21.172604</v>
      </c>
      <c r="AG31" s="31">
        <v>-2.9E-4</v>
      </c>
    </row>
    <row r="32" spans="1:33" x14ac:dyDescent="0.25">
      <c r="A32" s="12" t="s">
        <v>460</v>
      </c>
      <c r="B32" s="29" t="s">
        <v>382</v>
      </c>
      <c r="C32" s="30">
        <v>2.8765999999999998</v>
      </c>
      <c r="D32" s="30">
        <v>2.8765999999999998</v>
      </c>
      <c r="E32" s="30">
        <v>2.8765999999999998</v>
      </c>
      <c r="F32" s="30">
        <v>2.8765999999999998</v>
      </c>
      <c r="G32" s="30">
        <v>2.8765999999999998</v>
      </c>
      <c r="H32" s="30">
        <v>2.8765999999999998</v>
      </c>
      <c r="I32" s="30">
        <v>2.8765999999999998</v>
      </c>
      <c r="J32" s="30">
        <v>2.8765999999999998</v>
      </c>
      <c r="K32" s="30">
        <v>2.8765999999999998</v>
      </c>
      <c r="L32" s="30">
        <v>2.8765999999999998</v>
      </c>
      <c r="M32" s="30">
        <v>2.8765999999999998</v>
      </c>
      <c r="N32" s="30">
        <v>2.8765999999999998</v>
      </c>
      <c r="O32" s="30">
        <v>2.8765999999999998</v>
      </c>
      <c r="P32" s="30">
        <v>2.8765999999999998</v>
      </c>
      <c r="Q32" s="30">
        <v>2.8765999999999998</v>
      </c>
      <c r="R32" s="30">
        <v>2.8765999999999998</v>
      </c>
      <c r="S32" s="30">
        <v>2.8765999999999998</v>
      </c>
      <c r="T32" s="30">
        <v>2.8765999999999998</v>
      </c>
      <c r="U32" s="30">
        <v>2.8765999999999998</v>
      </c>
      <c r="V32" s="30">
        <v>2.8765999999999998</v>
      </c>
      <c r="W32" s="30">
        <v>2.8765999999999998</v>
      </c>
      <c r="X32" s="30">
        <v>2.8765999999999998</v>
      </c>
      <c r="Y32" s="30">
        <v>2.8765999999999998</v>
      </c>
      <c r="Z32" s="30">
        <v>2.8765999999999998</v>
      </c>
      <c r="AA32" s="30">
        <v>2.8765999999999998</v>
      </c>
      <c r="AB32" s="30">
        <v>2.8765999999999998</v>
      </c>
      <c r="AC32" s="30">
        <v>2.8765999999999998</v>
      </c>
      <c r="AD32" s="30">
        <v>2.8765999999999998</v>
      </c>
      <c r="AE32" s="30">
        <v>2.8765999999999998</v>
      </c>
      <c r="AF32" s="30">
        <v>2.8765999999999998</v>
      </c>
      <c r="AG32" s="31">
        <v>0</v>
      </c>
    </row>
    <row r="33" spans="1:33" x14ac:dyDescent="0.25">
      <c r="A33" s="12" t="s">
        <v>459</v>
      </c>
      <c r="B33" s="29" t="s">
        <v>386</v>
      </c>
      <c r="C33" s="30">
        <v>0.97529999999999994</v>
      </c>
      <c r="D33" s="30">
        <v>0.97529999999999994</v>
      </c>
      <c r="E33" s="30">
        <v>0.97529999999999994</v>
      </c>
      <c r="F33" s="30">
        <v>0.97529999999999994</v>
      </c>
      <c r="G33" s="30">
        <v>0.97529999999999994</v>
      </c>
      <c r="H33" s="30">
        <v>0.97529999999999994</v>
      </c>
      <c r="I33" s="30">
        <v>0.97529999999999994</v>
      </c>
      <c r="J33" s="30">
        <v>0.97529999999999994</v>
      </c>
      <c r="K33" s="30">
        <v>0.97529999999999994</v>
      </c>
      <c r="L33" s="30">
        <v>0.97529999999999994</v>
      </c>
      <c r="M33" s="30">
        <v>0.97529999999999994</v>
      </c>
      <c r="N33" s="30">
        <v>0.97529999999999994</v>
      </c>
      <c r="O33" s="30">
        <v>0.97529999999999994</v>
      </c>
      <c r="P33" s="30">
        <v>0.97529999999999994</v>
      </c>
      <c r="Q33" s="30">
        <v>0.97529999999999994</v>
      </c>
      <c r="R33" s="30">
        <v>0.97529999999999994</v>
      </c>
      <c r="S33" s="30">
        <v>0.97529999999999994</v>
      </c>
      <c r="T33" s="30">
        <v>0.97529999999999994</v>
      </c>
      <c r="U33" s="30">
        <v>0.97529999999999994</v>
      </c>
      <c r="V33" s="30">
        <v>0.97529999999999994</v>
      </c>
      <c r="W33" s="30">
        <v>0.97529999999999994</v>
      </c>
      <c r="X33" s="30">
        <v>0.97529999999999994</v>
      </c>
      <c r="Y33" s="30">
        <v>0.97529999999999994</v>
      </c>
      <c r="Z33" s="30">
        <v>0.97529999999999994</v>
      </c>
      <c r="AA33" s="30">
        <v>0.97529999999999994</v>
      </c>
      <c r="AB33" s="30">
        <v>0.97529999999999994</v>
      </c>
      <c r="AC33" s="30">
        <v>0.97529999999999994</v>
      </c>
      <c r="AD33" s="30">
        <v>0.97529999999999994</v>
      </c>
      <c r="AE33" s="30">
        <v>0.97529999999999994</v>
      </c>
      <c r="AF33" s="30">
        <v>0.97529999999999994</v>
      </c>
      <c r="AG33" s="31">
        <v>0</v>
      </c>
    </row>
    <row r="34" spans="1:33" x14ac:dyDescent="0.25">
      <c r="A34" s="12" t="s">
        <v>458</v>
      </c>
      <c r="B34" s="28" t="s">
        <v>388</v>
      </c>
      <c r="C34" s="32">
        <v>27.458404999999999</v>
      </c>
      <c r="D34" s="32">
        <v>27.458404999999999</v>
      </c>
      <c r="E34" s="32">
        <v>27.279803999999999</v>
      </c>
      <c r="F34" s="32">
        <v>27.035803000000001</v>
      </c>
      <c r="G34" s="32">
        <v>27.035803000000001</v>
      </c>
      <c r="H34" s="32">
        <v>27.035803000000001</v>
      </c>
      <c r="I34" s="32">
        <v>27.035803000000001</v>
      </c>
      <c r="J34" s="32">
        <v>27.035803000000001</v>
      </c>
      <c r="K34" s="32">
        <v>27.035803000000001</v>
      </c>
      <c r="L34" s="32">
        <v>27.035803000000001</v>
      </c>
      <c r="M34" s="32">
        <v>27.035803000000001</v>
      </c>
      <c r="N34" s="32">
        <v>27.035803000000001</v>
      </c>
      <c r="O34" s="32">
        <v>27.035803000000001</v>
      </c>
      <c r="P34" s="32">
        <v>27.035803000000001</v>
      </c>
      <c r="Q34" s="32">
        <v>27.035803000000001</v>
      </c>
      <c r="R34" s="32">
        <v>27.035803000000001</v>
      </c>
      <c r="S34" s="32">
        <v>27.035803000000001</v>
      </c>
      <c r="T34" s="32">
        <v>27.035803000000001</v>
      </c>
      <c r="U34" s="32">
        <v>27.035803000000001</v>
      </c>
      <c r="V34" s="32">
        <v>27.035803000000001</v>
      </c>
      <c r="W34" s="32">
        <v>27.035803000000001</v>
      </c>
      <c r="X34" s="32">
        <v>27.035803000000001</v>
      </c>
      <c r="Y34" s="32">
        <v>27.035803000000001</v>
      </c>
      <c r="Z34" s="32">
        <v>27.035803000000001</v>
      </c>
      <c r="AA34" s="32">
        <v>27.035803000000001</v>
      </c>
      <c r="AB34" s="32">
        <v>27.035803000000001</v>
      </c>
      <c r="AC34" s="32">
        <v>27.035803000000001</v>
      </c>
      <c r="AD34" s="32">
        <v>27.035803000000001</v>
      </c>
      <c r="AE34" s="32">
        <v>27.035803000000001</v>
      </c>
      <c r="AF34" s="32">
        <v>27.035803000000001</v>
      </c>
      <c r="AG34" s="33">
        <v>-5.3499999999999999E-4</v>
      </c>
    </row>
    <row r="35" spans="1:33" x14ac:dyDescent="0.25"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</row>
    <row r="36" spans="1:33" x14ac:dyDescent="0.25">
      <c r="B36" s="28" t="s">
        <v>392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</row>
    <row r="37" spans="1:33" x14ac:dyDescent="0.25">
      <c r="A37" s="12" t="s">
        <v>457</v>
      </c>
      <c r="B37" s="29" t="s">
        <v>390</v>
      </c>
      <c r="C37" s="30" t="s">
        <v>776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1" t="s">
        <v>776</v>
      </c>
    </row>
    <row r="38" spans="1:33" x14ac:dyDescent="0.25">
      <c r="A38" s="12" t="s">
        <v>456</v>
      </c>
      <c r="B38" s="29" t="s">
        <v>391</v>
      </c>
      <c r="C38" s="30" t="s">
        <v>776</v>
      </c>
      <c r="D38" s="30">
        <v>0</v>
      </c>
      <c r="E38" s="30">
        <v>0.33500000000000002</v>
      </c>
      <c r="F38" s="30">
        <v>0.33500000000000002</v>
      </c>
      <c r="G38" s="30">
        <v>0.33500000000000002</v>
      </c>
      <c r="H38" s="30">
        <v>0.33500000000000002</v>
      </c>
      <c r="I38" s="30">
        <v>0.33500000000000002</v>
      </c>
      <c r="J38" s="30">
        <v>0.33500000000000002</v>
      </c>
      <c r="K38" s="30">
        <v>0.33500000000000002</v>
      </c>
      <c r="L38" s="30">
        <v>0.33500000000000002</v>
      </c>
      <c r="M38" s="30">
        <v>0.33500000000000002</v>
      </c>
      <c r="N38" s="30">
        <v>0.33500000000000002</v>
      </c>
      <c r="O38" s="30">
        <v>0.33500000000000002</v>
      </c>
      <c r="P38" s="30">
        <v>0.33500000000000002</v>
      </c>
      <c r="Q38" s="30">
        <v>0.33500000000000002</v>
      </c>
      <c r="R38" s="30">
        <v>0.33500000000000002</v>
      </c>
      <c r="S38" s="30">
        <v>0.33500000000000002</v>
      </c>
      <c r="T38" s="30">
        <v>0.33500000000000002</v>
      </c>
      <c r="U38" s="30">
        <v>0.33500000000000002</v>
      </c>
      <c r="V38" s="30">
        <v>0.33500000000000002</v>
      </c>
      <c r="W38" s="30">
        <v>0.33500000000000002</v>
      </c>
      <c r="X38" s="30">
        <v>0.33500000000000002</v>
      </c>
      <c r="Y38" s="30">
        <v>0.33500000000000002</v>
      </c>
      <c r="Z38" s="30">
        <v>0.33500000000000002</v>
      </c>
      <c r="AA38" s="30">
        <v>0.33500000000000002</v>
      </c>
      <c r="AB38" s="30">
        <v>0.33500000000000002</v>
      </c>
      <c r="AC38" s="30">
        <v>0.33500000000000002</v>
      </c>
      <c r="AD38" s="30">
        <v>0.33500000000000002</v>
      </c>
      <c r="AE38" s="30">
        <v>0.33500000000000002</v>
      </c>
      <c r="AF38" s="30">
        <v>0.33500000000000002</v>
      </c>
      <c r="AG38" s="31" t="s">
        <v>776</v>
      </c>
    </row>
    <row r="39" spans="1:33" x14ac:dyDescent="0.25">
      <c r="A39" s="12" t="s">
        <v>455</v>
      </c>
      <c r="B39" s="29" t="s">
        <v>381</v>
      </c>
      <c r="C39" s="30" t="s">
        <v>776</v>
      </c>
      <c r="D39" s="30">
        <v>8.0784000000000002</v>
      </c>
      <c r="E39" s="30">
        <v>12.3492</v>
      </c>
      <c r="F39" s="30">
        <v>12.895201</v>
      </c>
      <c r="G39" s="30">
        <v>12.895201</v>
      </c>
      <c r="H39" s="30">
        <v>12.895201</v>
      </c>
      <c r="I39" s="30">
        <v>12.895201</v>
      </c>
      <c r="J39" s="30">
        <v>12.895201</v>
      </c>
      <c r="K39" s="30">
        <v>12.895201</v>
      </c>
      <c r="L39" s="30">
        <v>12.895201</v>
      </c>
      <c r="M39" s="30">
        <v>12.895201</v>
      </c>
      <c r="N39" s="30">
        <v>12.895201</v>
      </c>
      <c r="O39" s="30">
        <v>12.895201</v>
      </c>
      <c r="P39" s="30">
        <v>12.895201</v>
      </c>
      <c r="Q39" s="30">
        <v>12.895201</v>
      </c>
      <c r="R39" s="30">
        <v>12.895201</v>
      </c>
      <c r="S39" s="30">
        <v>12.895201</v>
      </c>
      <c r="T39" s="30">
        <v>12.895201</v>
      </c>
      <c r="U39" s="30">
        <v>12.895201</v>
      </c>
      <c r="V39" s="30">
        <v>12.895201</v>
      </c>
      <c r="W39" s="30">
        <v>12.895201</v>
      </c>
      <c r="X39" s="30">
        <v>12.895201</v>
      </c>
      <c r="Y39" s="30">
        <v>12.895201</v>
      </c>
      <c r="Z39" s="30">
        <v>12.895201</v>
      </c>
      <c r="AA39" s="30">
        <v>12.895201</v>
      </c>
      <c r="AB39" s="30">
        <v>12.895201</v>
      </c>
      <c r="AC39" s="30">
        <v>12.895201</v>
      </c>
      <c r="AD39" s="30">
        <v>12.895201</v>
      </c>
      <c r="AE39" s="30">
        <v>12.895201</v>
      </c>
      <c r="AF39" s="30">
        <v>12.895201</v>
      </c>
      <c r="AG39" s="31" t="s">
        <v>776</v>
      </c>
    </row>
    <row r="40" spans="1:33" x14ac:dyDescent="0.25">
      <c r="A40" s="12" t="s">
        <v>454</v>
      </c>
      <c r="B40" s="29" t="s">
        <v>382</v>
      </c>
      <c r="C40" s="30" t="s">
        <v>776</v>
      </c>
      <c r="D40" s="30">
        <v>1.8994</v>
      </c>
      <c r="E40" s="30">
        <v>3.4050009999999999</v>
      </c>
      <c r="F40" s="30">
        <v>3.9220000000000002</v>
      </c>
      <c r="G40" s="30">
        <v>3.9220000000000002</v>
      </c>
      <c r="H40" s="30">
        <v>3.9220000000000002</v>
      </c>
      <c r="I40" s="30">
        <v>3.9220000000000002</v>
      </c>
      <c r="J40" s="30">
        <v>3.9220000000000002</v>
      </c>
      <c r="K40" s="30">
        <v>3.9220000000000002</v>
      </c>
      <c r="L40" s="30">
        <v>3.9220000000000002</v>
      </c>
      <c r="M40" s="30">
        <v>3.9220000000000002</v>
      </c>
      <c r="N40" s="30">
        <v>3.9220000000000002</v>
      </c>
      <c r="O40" s="30">
        <v>3.9220000000000002</v>
      </c>
      <c r="P40" s="30">
        <v>3.9220000000000002</v>
      </c>
      <c r="Q40" s="30">
        <v>3.9220000000000002</v>
      </c>
      <c r="R40" s="30">
        <v>3.9220000000000002</v>
      </c>
      <c r="S40" s="30">
        <v>3.9220000000000002</v>
      </c>
      <c r="T40" s="30">
        <v>3.9220000000000002</v>
      </c>
      <c r="U40" s="30">
        <v>3.9220000000000002</v>
      </c>
      <c r="V40" s="30">
        <v>3.9220000000000002</v>
      </c>
      <c r="W40" s="30">
        <v>3.9220000000000002</v>
      </c>
      <c r="X40" s="30">
        <v>3.9220000000000002</v>
      </c>
      <c r="Y40" s="30">
        <v>3.9220000000000002</v>
      </c>
      <c r="Z40" s="30">
        <v>3.9220000000000002</v>
      </c>
      <c r="AA40" s="30">
        <v>3.9220000000000002</v>
      </c>
      <c r="AB40" s="30">
        <v>3.9220000000000002</v>
      </c>
      <c r="AC40" s="30">
        <v>3.9220000000000002</v>
      </c>
      <c r="AD40" s="30">
        <v>3.9220000000000002</v>
      </c>
      <c r="AE40" s="30">
        <v>3.9220000000000002</v>
      </c>
      <c r="AF40" s="30">
        <v>3.9220000000000002</v>
      </c>
      <c r="AG40" s="31" t="s">
        <v>776</v>
      </c>
    </row>
    <row r="41" spans="1:33" x14ac:dyDescent="0.25">
      <c r="A41" s="12" t="s">
        <v>453</v>
      </c>
      <c r="B41" s="29" t="s">
        <v>393</v>
      </c>
      <c r="C41" s="30" t="s">
        <v>776</v>
      </c>
      <c r="D41" s="30">
        <v>2.2280000000000002</v>
      </c>
      <c r="E41" s="30">
        <v>2.2280000000000002</v>
      </c>
      <c r="F41" s="30">
        <v>2.2280000000000002</v>
      </c>
      <c r="G41" s="30">
        <v>2.2280000000000002</v>
      </c>
      <c r="H41" s="30">
        <v>2.2280000000000002</v>
      </c>
      <c r="I41" s="30">
        <v>2.2280000000000002</v>
      </c>
      <c r="J41" s="30">
        <v>2.2280000000000002</v>
      </c>
      <c r="K41" s="30">
        <v>2.2280000000000002</v>
      </c>
      <c r="L41" s="30">
        <v>2.2280000000000002</v>
      </c>
      <c r="M41" s="30">
        <v>2.2280000000000002</v>
      </c>
      <c r="N41" s="30">
        <v>2.2280000000000002</v>
      </c>
      <c r="O41" s="30">
        <v>2.2280000000000002</v>
      </c>
      <c r="P41" s="30">
        <v>2.2280000000000002</v>
      </c>
      <c r="Q41" s="30">
        <v>2.2280000000000002</v>
      </c>
      <c r="R41" s="30">
        <v>2.2280000000000002</v>
      </c>
      <c r="S41" s="30">
        <v>2.2280000000000002</v>
      </c>
      <c r="T41" s="30">
        <v>2.2280000000000002</v>
      </c>
      <c r="U41" s="30">
        <v>2.2280000000000002</v>
      </c>
      <c r="V41" s="30">
        <v>2.2280000000000002</v>
      </c>
      <c r="W41" s="30">
        <v>2.2280000000000002</v>
      </c>
      <c r="X41" s="30">
        <v>2.2280000000000002</v>
      </c>
      <c r="Y41" s="30">
        <v>2.2280000000000002</v>
      </c>
      <c r="Z41" s="30">
        <v>2.2280000000000002</v>
      </c>
      <c r="AA41" s="30">
        <v>2.2280000000000002</v>
      </c>
      <c r="AB41" s="30">
        <v>2.2280000000000002</v>
      </c>
      <c r="AC41" s="30">
        <v>2.2280000000000002</v>
      </c>
      <c r="AD41" s="30">
        <v>2.2280000000000002</v>
      </c>
      <c r="AE41" s="30">
        <v>2.2280000000000002</v>
      </c>
      <c r="AF41" s="30">
        <v>2.2280000000000002</v>
      </c>
      <c r="AG41" s="31" t="s">
        <v>776</v>
      </c>
    </row>
    <row r="42" spans="1:33" x14ac:dyDescent="0.25">
      <c r="A42" s="12" t="s">
        <v>452</v>
      </c>
      <c r="B42" s="29" t="s">
        <v>384</v>
      </c>
      <c r="C42" s="30" t="s">
        <v>776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0">
        <v>0</v>
      </c>
      <c r="AF42" s="30">
        <v>0</v>
      </c>
      <c r="AG42" s="31" t="s">
        <v>776</v>
      </c>
    </row>
    <row r="43" spans="1:33" x14ac:dyDescent="0.25">
      <c r="A43" s="12" t="s">
        <v>494</v>
      </c>
      <c r="B43" s="29" t="s">
        <v>493</v>
      </c>
      <c r="C43" s="30" t="s">
        <v>776</v>
      </c>
      <c r="D43" s="30">
        <v>1.7702</v>
      </c>
      <c r="E43" s="30">
        <v>3.6524999999999999</v>
      </c>
      <c r="F43" s="30">
        <v>4.2984999999999998</v>
      </c>
      <c r="G43" s="30">
        <v>4.8795000000000002</v>
      </c>
      <c r="H43" s="30">
        <v>5.4284999999999997</v>
      </c>
      <c r="I43" s="30">
        <v>5.9775</v>
      </c>
      <c r="J43" s="30">
        <v>6.5265000000000004</v>
      </c>
      <c r="K43" s="30">
        <v>7.0754999999999999</v>
      </c>
      <c r="L43" s="30">
        <v>7.6245000000000003</v>
      </c>
      <c r="M43" s="30">
        <v>7.8635000000000002</v>
      </c>
      <c r="N43" s="30">
        <v>8.1024999999999991</v>
      </c>
      <c r="O43" s="30">
        <v>8.3414999999999999</v>
      </c>
      <c r="P43" s="30">
        <v>8.5805000000000007</v>
      </c>
      <c r="Q43" s="30">
        <v>8.8194999999999997</v>
      </c>
      <c r="R43" s="30">
        <v>8.8194999999999997</v>
      </c>
      <c r="S43" s="30">
        <v>8.8194999999999997</v>
      </c>
      <c r="T43" s="30">
        <v>8.8194999999999997</v>
      </c>
      <c r="U43" s="30">
        <v>8.8194999999999997</v>
      </c>
      <c r="V43" s="30">
        <v>8.8194999999999997</v>
      </c>
      <c r="W43" s="30">
        <v>8.8194999999999997</v>
      </c>
      <c r="X43" s="30">
        <v>8.8194999999999997</v>
      </c>
      <c r="Y43" s="30">
        <v>8.8194999999999997</v>
      </c>
      <c r="Z43" s="30">
        <v>8.8194999999999997</v>
      </c>
      <c r="AA43" s="30">
        <v>8.8194999999999997</v>
      </c>
      <c r="AB43" s="30">
        <v>8.8194999999999997</v>
      </c>
      <c r="AC43" s="30">
        <v>8.8194999999999997</v>
      </c>
      <c r="AD43" s="30">
        <v>8.8194999999999997</v>
      </c>
      <c r="AE43" s="30">
        <v>8.8194999999999997</v>
      </c>
      <c r="AF43" s="30">
        <v>8.8194999999999997</v>
      </c>
      <c r="AG43" s="31" t="s">
        <v>776</v>
      </c>
    </row>
    <row r="44" spans="1:33" x14ac:dyDescent="0.25">
      <c r="A44" s="12" t="s">
        <v>451</v>
      </c>
      <c r="B44" s="29" t="s">
        <v>385</v>
      </c>
      <c r="C44" s="30" t="s">
        <v>776</v>
      </c>
      <c r="D44" s="30">
        <v>2.9600000000000001E-2</v>
      </c>
      <c r="E44" s="30">
        <v>2.9600000000000001E-2</v>
      </c>
      <c r="F44" s="30">
        <v>2.9600000000000001E-2</v>
      </c>
      <c r="G44" s="30">
        <v>2.9600000000000001E-2</v>
      </c>
      <c r="H44" s="30">
        <v>2.9600000000000001E-2</v>
      </c>
      <c r="I44" s="30">
        <v>2.9600000000000001E-2</v>
      </c>
      <c r="J44" s="30">
        <v>2.9600000000000001E-2</v>
      </c>
      <c r="K44" s="30">
        <v>2.9600000000000001E-2</v>
      </c>
      <c r="L44" s="30">
        <v>2.9600000000000001E-2</v>
      </c>
      <c r="M44" s="30">
        <v>2.9600000000000001E-2</v>
      </c>
      <c r="N44" s="30">
        <v>2.9600000000000001E-2</v>
      </c>
      <c r="O44" s="30">
        <v>2.9600000000000001E-2</v>
      </c>
      <c r="P44" s="30">
        <v>2.9600000000000001E-2</v>
      </c>
      <c r="Q44" s="30">
        <v>2.9600000000000001E-2</v>
      </c>
      <c r="R44" s="30">
        <v>2.9600000000000001E-2</v>
      </c>
      <c r="S44" s="30">
        <v>2.9600000000000001E-2</v>
      </c>
      <c r="T44" s="30">
        <v>2.9600000000000001E-2</v>
      </c>
      <c r="U44" s="30">
        <v>2.9600000000000001E-2</v>
      </c>
      <c r="V44" s="30">
        <v>2.9600000000000001E-2</v>
      </c>
      <c r="W44" s="30">
        <v>2.9600000000000001E-2</v>
      </c>
      <c r="X44" s="30">
        <v>2.9600000000000001E-2</v>
      </c>
      <c r="Y44" s="30">
        <v>2.9600000000000001E-2</v>
      </c>
      <c r="Z44" s="30">
        <v>2.9600000000000001E-2</v>
      </c>
      <c r="AA44" s="30">
        <v>2.9600000000000001E-2</v>
      </c>
      <c r="AB44" s="30">
        <v>2.9600000000000001E-2</v>
      </c>
      <c r="AC44" s="30">
        <v>2.9600000000000001E-2</v>
      </c>
      <c r="AD44" s="30">
        <v>2.9600000000000001E-2</v>
      </c>
      <c r="AE44" s="30">
        <v>2.9600000000000001E-2</v>
      </c>
      <c r="AF44" s="30">
        <v>2.9600000000000001E-2</v>
      </c>
      <c r="AG44" s="31" t="s">
        <v>776</v>
      </c>
    </row>
    <row r="45" spans="1:33" x14ac:dyDescent="0.25">
      <c r="A45" s="12" t="s">
        <v>450</v>
      </c>
      <c r="B45" s="29" t="s">
        <v>386</v>
      </c>
      <c r="C45" s="30" t="s">
        <v>776</v>
      </c>
      <c r="D45" s="30">
        <v>24.811789999999998</v>
      </c>
      <c r="E45" s="30">
        <v>40.999099999999999</v>
      </c>
      <c r="F45" s="30">
        <v>41.059105000000002</v>
      </c>
      <c r="G45" s="30">
        <v>42.559105000000002</v>
      </c>
      <c r="H45" s="30">
        <v>44.059105000000002</v>
      </c>
      <c r="I45" s="30">
        <v>44.059105000000002</v>
      </c>
      <c r="J45" s="30">
        <v>46.059105000000002</v>
      </c>
      <c r="K45" s="30">
        <v>46.059105000000002</v>
      </c>
      <c r="L45" s="30">
        <v>53.159106999999999</v>
      </c>
      <c r="M45" s="30">
        <v>53.159106999999999</v>
      </c>
      <c r="N45" s="30">
        <v>53.159106999999999</v>
      </c>
      <c r="O45" s="30">
        <v>53.159106999999999</v>
      </c>
      <c r="P45" s="30">
        <v>58.359107999999999</v>
      </c>
      <c r="Q45" s="30">
        <v>66.559105000000002</v>
      </c>
      <c r="R45" s="30">
        <v>66.559105000000002</v>
      </c>
      <c r="S45" s="30">
        <v>66.559105000000002</v>
      </c>
      <c r="T45" s="30">
        <v>66.559105000000002</v>
      </c>
      <c r="U45" s="30">
        <v>66.559105000000002</v>
      </c>
      <c r="V45" s="30">
        <v>66.559105000000002</v>
      </c>
      <c r="W45" s="30">
        <v>66.559105000000002</v>
      </c>
      <c r="X45" s="30">
        <v>66.559105000000002</v>
      </c>
      <c r="Y45" s="30">
        <v>66.559105000000002</v>
      </c>
      <c r="Z45" s="30">
        <v>66.559105000000002</v>
      </c>
      <c r="AA45" s="30">
        <v>66.559105000000002</v>
      </c>
      <c r="AB45" s="30">
        <v>66.559105000000002</v>
      </c>
      <c r="AC45" s="30">
        <v>66.559105000000002</v>
      </c>
      <c r="AD45" s="30">
        <v>66.559105000000002</v>
      </c>
      <c r="AE45" s="30">
        <v>66.559105000000002</v>
      </c>
      <c r="AF45" s="30">
        <v>66.559105000000002</v>
      </c>
      <c r="AG45" s="31" t="s">
        <v>776</v>
      </c>
    </row>
    <row r="46" spans="1:33" x14ac:dyDescent="0.25">
      <c r="A46" s="12" t="s">
        <v>449</v>
      </c>
      <c r="B46" s="29" t="s">
        <v>394</v>
      </c>
      <c r="C46" s="30" t="s">
        <v>776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0</v>
      </c>
      <c r="Y46" s="30">
        <v>0</v>
      </c>
      <c r="Z46" s="30">
        <v>0</v>
      </c>
      <c r="AA46" s="30">
        <v>0</v>
      </c>
      <c r="AB46" s="30">
        <v>0</v>
      </c>
      <c r="AC46" s="30">
        <v>0</v>
      </c>
      <c r="AD46" s="30">
        <v>0</v>
      </c>
      <c r="AE46" s="30">
        <v>0</v>
      </c>
      <c r="AF46" s="30">
        <v>0</v>
      </c>
      <c r="AG46" s="31" t="s">
        <v>776</v>
      </c>
    </row>
    <row r="47" spans="1:33" x14ac:dyDescent="0.25">
      <c r="A47" s="12" t="s">
        <v>448</v>
      </c>
      <c r="B47" s="28" t="s">
        <v>388</v>
      </c>
      <c r="C47" s="32" t="s">
        <v>776</v>
      </c>
      <c r="D47" s="32">
        <v>38.817390000000003</v>
      </c>
      <c r="E47" s="32">
        <v>62.998398000000002</v>
      </c>
      <c r="F47" s="32">
        <v>64.767394999999993</v>
      </c>
      <c r="G47" s="32">
        <v>66.848404000000002</v>
      </c>
      <c r="H47" s="32">
        <v>68.897400000000005</v>
      </c>
      <c r="I47" s="32">
        <v>69.446395999999993</v>
      </c>
      <c r="J47" s="32">
        <v>71.995399000000006</v>
      </c>
      <c r="K47" s="32">
        <v>72.544394999999994</v>
      </c>
      <c r="L47" s="32">
        <v>80.193398000000002</v>
      </c>
      <c r="M47" s="32">
        <v>80.432395999999997</v>
      </c>
      <c r="N47" s="32">
        <v>80.671402</v>
      </c>
      <c r="O47" s="32">
        <v>80.910399999999996</v>
      </c>
      <c r="P47" s="32">
        <v>86.349411000000003</v>
      </c>
      <c r="Q47" s="32">
        <v>94.788405999999995</v>
      </c>
      <c r="R47" s="32">
        <v>94.788405999999995</v>
      </c>
      <c r="S47" s="32">
        <v>94.788405999999995</v>
      </c>
      <c r="T47" s="32">
        <v>94.788405999999995</v>
      </c>
      <c r="U47" s="32">
        <v>94.788405999999995</v>
      </c>
      <c r="V47" s="32">
        <v>94.788405999999995</v>
      </c>
      <c r="W47" s="32">
        <v>94.788405999999995</v>
      </c>
      <c r="X47" s="32">
        <v>94.788405999999995</v>
      </c>
      <c r="Y47" s="32">
        <v>94.788405999999995</v>
      </c>
      <c r="Z47" s="32">
        <v>94.788405999999995</v>
      </c>
      <c r="AA47" s="32">
        <v>94.788405999999995</v>
      </c>
      <c r="AB47" s="32">
        <v>94.788405999999995</v>
      </c>
      <c r="AC47" s="32">
        <v>94.788405999999995</v>
      </c>
      <c r="AD47" s="32">
        <v>94.788405999999995</v>
      </c>
      <c r="AE47" s="32">
        <v>94.788405999999995</v>
      </c>
      <c r="AF47" s="32">
        <v>94.788405999999995</v>
      </c>
      <c r="AG47" s="33" t="s">
        <v>776</v>
      </c>
    </row>
    <row r="48" spans="1:33" x14ac:dyDescent="0.25">
      <c r="B48" s="28" t="s">
        <v>395</v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</row>
    <row r="49" spans="1:33" x14ac:dyDescent="0.25">
      <c r="A49" s="12" t="s">
        <v>447</v>
      </c>
      <c r="B49" s="29" t="s">
        <v>390</v>
      </c>
      <c r="C49" s="30" t="s">
        <v>776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0">
        <v>0</v>
      </c>
      <c r="AC49" s="30">
        <v>0</v>
      </c>
      <c r="AD49" s="30">
        <v>0</v>
      </c>
      <c r="AE49" s="30">
        <v>0</v>
      </c>
      <c r="AF49" s="30">
        <v>0</v>
      </c>
      <c r="AG49" s="31" t="s">
        <v>776</v>
      </c>
    </row>
    <row r="50" spans="1:33" ht="15" customHeight="1" x14ac:dyDescent="0.25">
      <c r="A50" s="12" t="s">
        <v>446</v>
      </c>
      <c r="B50" s="29" t="s">
        <v>391</v>
      </c>
      <c r="C50" s="30" t="s">
        <v>776</v>
      </c>
      <c r="D50" s="30">
        <v>0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  <c r="W50" s="30">
        <v>0</v>
      </c>
      <c r="X50" s="30">
        <v>0</v>
      </c>
      <c r="Y50" s="30">
        <v>0</v>
      </c>
      <c r="Z50" s="30">
        <v>0</v>
      </c>
      <c r="AA50" s="30">
        <v>0</v>
      </c>
      <c r="AB50" s="30">
        <v>0</v>
      </c>
      <c r="AC50" s="30">
        <v>0</v>
      </c>
      <c r="AD50" s="30">
        <v>0</v>
      </c>
      <c r="AE50" s="30">
        <v>0</v>
      </c>
      <c r="AF50" s="30">
        <v>0</v>
      </c>
      <c r="AG50" s="31" t="s">
        <v>776</v>
      </c>
    </row>
    <row r="51" spans="1:33" ht="15" customHeight="1" x14ac:dyDescent="0.25">
      <c r="A51" s="12" t="s">
        <v>445</v>
      </c>
      <c r="B51" s="29" t="s">
        <v>381</v>
      </c>
      <c r="C51" s="30" t="s">
        <v>776</v>
      </c>
      <c r="D51" s="30">
        <v>0</v>
      </c>
      <c r="E51" s="30">
        <v>0</v>
      </c>
      <c r="F51" s="30">
        <v>7.8126670000000003</v>
      </c>
      <c r="G51" s="30">
        <v>22.821465</v>
      </c>
      <c r="H51" s="30">
        <v>30.415203000000002</v>
      </c>
      <c r="I51" s="30">
        <v>44.016575000000003</v>
      </c>
      <c r="J51" s="30">
        <v>48.574139000000002</v>
      </c>
      <c r="K51" s="30">
        <v>56.127094</v>
      </c>
      <c r="L51" s="30">
        <v>61.538643</v>
      </c>
      <c r="M51" s="30">
        <v>68.549888999999993</v>
      </c>
      <c r="N51" s="30">
        <v>74.028946000000005</v>
      </c>
      <c r="O51" s="30">
        <v>82.282127000000003</v>
      </c>
      <c r="P51" s="30">
        <v>86.119156000000004</v>
      </c>
      <c r="Q51" s="30">
        <v>90.176131999999996</v>
      </c>
      <c r="R51" s="30">
        <v>96.230568000000005</v>
      </c>
      <c r="S51" s="30">
        <v>99.560492999999994</v>
      </c>
      <c r="T51" s="30">
        <v>102.541275</v>
      </c>
      <c r="U51" s="30">
        <v>104.20751199999999</v>
      </c>
      <c r="V51" s="30">
        <v>106.764061</v>
      </c>
      <c r="W51" s="30">
        <v>110.75149500000001</v>
      </c>
      <c r="X51" s="30">
        <v>113.858429</v>
      </c>
      <c r="Y51" s="30">
        <v>115.708023</v>
      </c>
      <c r="Z51" s="30">
        <v>119.846329</v>
      </c>
      <c r="AA51" s="30">
        <v>124.02443700000001</v>
      </c>
      <c r="AB51" s="30">
        <v>129.17095900000001</v>
      </c>
      <c r="AC51" s="30">
        <v>130.94992099999999</v>
      </c>
      <c r="AD51" s="30">
        <v>135.79621900000001</v>
      </c>
      <c r="AE51" s="30">
        <v>140.00730899999999</v>
      </c>
      <c r="AF51" s="30">
        <v>142.44000199999999</v>
      </c>
      <c r="AG51" s="31" t="s">
        <v>776</v>
      </c>
    </row>
    <row r="52" spans="1:33" ht="15" customHeight="1" x14ac:dyDescent="0.25">
      <c r="A52" s="12" t="s">
        <v>444</v>
      </c>
      <c r="B52" s="29" t="s">
        <v>382</v>
      </c>
      <c r="C52" s="30" t="s">
        <v>776</v>
      </c>
      <c r="D52" s="30">
        <v>9.5154239999999994</v>
      </c>
      <c r="E52" s="30">
        <v>21.305895</v>
      </c>
      <c r="F52" s="30">
        <v>25.987293000000001</v>
      </c>
      <c r="G52" s="30">
        <v>39.988472000000002</v>
      </c>
      <c r="H52" s="30">
        <v>45.119292999999999</v>
      </c>
      <c r="I52" s="30">
        <v>51.685371000000004</v>
      </c>
      <c r="J52" s="30">
        <v>54.499186999999999</v>
      </c>
      <c r="K52" s="30">
        <v>59.289760999999999</v>
      </c>
      <c r="L52" s="30">
        <v>63.658980999999997</v>
      </c>
      <c r="M52" s="30">
        <v>67.115752999999998</v>
      </c>
      <c r="N52" s="30">
        <v>71.887900999999999</v>
      </c>
      <c r="O52" s="30">
        <v>76.556006999999994</v>
      </c>
      <c r="P52" s="30">
        <v>80.347610000000003</v>
      </c>
      <c r="Q52" s="30">
        <v>84.823593000000002</v>
      </c>
      <c r="R52" s="30">
        <v>89.959862000000001</v>
      </c>
      <c r="S52" s="30">
        <v>93.586678000000006</v>
      </c>
      <c r="T52" s="30">
        <v>99.686004999999994</v>
      </c>
      <c r="U52" s="30">
        <v>103.68396</v>
      </c>
      <c r="V52" s="30">
        <v>111.42995500000001</v>
      </c>
      <c r="W52" s="30">
        <v>116.90184000000001</v>
      </c>
      <c r="X52" s="30">
        <v>121.638763</v>
      </c>
      <c r="Y52" s="30">
        <v>130.41304</v>
      </c>
      <c r="Z52" s="30">
        <v>137.37170399999999</v>
      </c>
      <c r="AA52" s="30">
        <v>143.88017300000001</v>
      </c>
      <c r="AB52" s="30">
        <v>153.751251</v>
      </c>
      <c r="AC52" s="30">
        <v>166.09011799999999</v>
      </c>
      <c r="AD52" s="30">
        <v>171.906769</v>
      </c>
      <c r="AE52" s="30">
        <v>178.27037000000001</v>
      </c>
      <c r="AF52" s="30">
        <v>192.151566</v>
      </c>
      <c r="AG52" s="31" t="s">
        <v>776</v>
      </c>
    </row>
    <row r="53" spans="1:33" ht="15" customHeight="1" x14ac:dyDescent="0.25">
      <c r="A53" s="12" t="s">
        <v>443</v>
      </c>
      <c r="B53" s="29" t="s">
        <v>393</v>
      </c>
      <c r="C53" s="30" t="s">
        <v>776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0</v>
      </c>
      <c r="X53" s="30">
        <v>0</v>
      </c>
      <c r="Y53" s="30">
        <v>0</v>
      </c>
      <c r="Z53" s="30">
        <v>0</v>
      </c>
      <c r="AA53" s="30">
        <v>0</v>
      </c>
      <c r="AB53" s="30">
        <v>0</v>
      </c>
      <c r="AC53" s="30">
        <v>0</v>
      </c>
      <c r="AD53" s="30">
        <v>0</v>
      </c>
      <c r="AE53" s="30">
        <v>0</v>
      </c>
      <c r="AF53" s="30">
        <v>0</v>
      </c>
      <c r="AG53" s="31" t="s">
        <v>776</v>
      </c>
    </row>
    <row r="54" spans="1:33" ht="15" customHeight="1" x14ac:dyDescent="0.25">
      <c r="A54" s="12" t="s">
        <v>442</v>
      </c>
      <c r="B54" s="29" t="s">
        <v>384</v>
      </c>
      <c r="C54" s="30" t="s">
        <v>776</v>
      </c>
      <c r="D54" s="30">
        <v>0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0</v>
      </c>
      <c r="X54" s="30">
        <v>0</v>
      </c>
      <c r="Y54" s="30">
        <v>0</v>
      </c>
      <c r="Z54" s="30">
        <v>0</v>
      </c>
      <c r="AA54" s="30">
        <v>0</v>
      </c>
      <c r="AB54" s="30">
        <v>0</v>
      </c>
      <c r="AC54" s="30">
        <v>0</v>
      </c>
      <c r="AD54" s="30">
        <v>0</v>
      </c>
      <c r="AE54" s="30">
        <v>0</v>
      </c>
      <c r="AF54" s="30">
        <v>0</v>
      </c>
      <c r="AG54" s="31" t="s">
        <v>776</v>
      </c>
    </row>
    <row r="55" spans="1:33" ht="15" customHeight="1" x14ac:dyDescent="0.25">
      <c r="A55" s="12" t="s">
        <v>495</v>
      </c>
      <c r="B55" s="29" t="s">
        <v>493</v>
      </c>
      <c r="C55" s="30" t="s">
        <v>776</v>
      </c>
      <c r="D55" s="30">
        <v>0.771173</v>
      </c>
      <c r="E55" s="30">
        <v>0.771173</v>
      </c>
      <c r="F55" s="30">
        <v>0.801006</v>
      </c>
      <c r="G55" s="30">
        <v>1.2659560000000001</v>
      </c>
      <c r="H55" s="30">
        <v>1.280038</v>
      </c>
      <c r="I55" s="30">
        <v>1.7385539999999999</v>
      </c>
      <c r="J55" s="30">
        <v>1.7951539999999999</v>
      </c>
      <c r="K55" s="30">
        <v>1.9635419999999999</v>
      </c>
      <c r="L55" s="30">
        <v>2.558595</v>
      </c>
      <c r="M55" s="30">
        <v>2.558595</v>
      </c>
      <c r="N55" s="30">
        <v>4.009074</v>
      </c>
      <c r="O55" s="30">
        <v>4.009074</v>
      </c>
      <c r="P55" s="30">
        <v>4.009074</v>
      </c>
      <c r="Q55" s="30">
        <v>4.0207850000000001</v>
      </c>
      <c r="R55" s="30">
        <v>4.1096370000000002</v>
      </c>
      <c r="S55" s="30">
        <v>4.3334999999999999</v>
      </c>
      <c r="T55" s="30">
        <v>4.4372129999999999</v>
      </c>
      <c r="U55" s="30">
        <v>4.7505329999999999</v>
      </c>
      <c r="V55" s="30">
        <v>5.1581359999999998</v>
      </c>
      <c r="W55" s="30">
        <v>5.9666069999999998</v>
      </c>
      <c r="X55" s="30">
        <v>6.192717</v>
      </c>
      <c r="Y55" s="30">
        <v>6.5944950000000002</v>
      </c>
      <c r="Z55" s="30">
        <v>8.4039409999999997</v>
      </c>
      <c r="AA55" s="30">
        <v>8.5298230000000004</v>
      </c>
      <c r="AB55" s="30">
        <v>8.7721009999999993</v>
      </c>
      <c r="AC55" s="30">
        <v>8.7721009999999993</v>
      </c>
      <c r="AD55" s="30">
        <v>9.2369009999999996</v>
      </c>
      <c r="AE55" s="30">
        <v>9.4873320000000003</v>
      </c>
      <c r="AF55" s="30">
        <v>9.5869199999999992</v>
      </c>
      <c r="AG55" s="31" t="s">
        <v>776</v>
      </c>
    </row>
    <row r="56" spans="1:33" ht="15" customHeight="1" x14ac:dyDescent="0.25">
      <c r="A56" s="12" t="s">
        <v>441</v>
      </c>
      <c r="B56" s="29" t="s">
        <v>385</v>
      </c>
      <c r="C56" s="30" t="s">
        <v>776</v>
      </c>
      <c r="D56" s="30">
        <v>0</v>
      </c>
      <c r="E56" s="30">
        <v>0</v>
      </c>
      <c r="F56" s="30">
        <v>3.2179999999999999E-3</v>
      </c>
      <c r="G56" s="30">
        <v>4.6709999999999998E-3</v>
      </c>
      <c r="H56" s="30">
        <v>4.6709999999999998E-3</v>
      </c>
      <c r="I56" s="30">
        <v>4.6709999999999998E-3</v>
      </c>
      <c r="J56" s="30">
        <v>4.6709999999999998E-3</v>
      </c>
      <c r="K56" s="30">
        <v>4.6709999999999998E-3</v>
      </c>
      <c r="L56" s="30">
        <v>4.6709999999999998E-3</v>
      </c>
      <c r="M56" s="30">
        <v>4.6709999999999998E-3</v>
      </c>
      <c r="N56" s="30">
        <v>4.6709999999999998E-3</v>
      </c>
      <c r="O56" s="30">
        <v>4.6709999999999998E-3</v>
      </c>
      <c r="P56" s="30">
        <v>4.6709999999999998E-3</v>
      </c>
      <c r="Q56" s="30">
        <v>4.6709999999999998E-3</v>
      </c>
      <c r="R56" s="30">
        <v>4.6709999999999998E-3</v>
      </c>
      <c r="S56" s="30">
        <v>5.6769999999999998E-3</v>
      </c>
      <c r="T56" s="30">
        <v>5.6769999999999998E-3</v>
      </c>
      <c r="U56" s="30">
        <v>5.6769999999999998E-3</v>
      </c>
      <c r="V56" s="30">
        <v>5.6769999999999998E-3</v>
      </c>
      <c r="W56" s="30">
        <v>5.6769999999999998E-3</v>
      </c>
      <c r="X56" s="30">
        <v>5.6769999999999998E-3</v>
      </c>
      <c r="Y56" s="30">
        <v>5.6769999999999998E-3</v>
      </c>
      <c r="Z56" s="30">
        <v>5.6769999999999998E-3</v>
      </c>
      <c r="AA56" s="30">
        <v>5.6769999999999998E-3</v>
      </c>
      <c r="AB56" s="30">
        <v>5.6769999999999998E-3</v>
      </c>
      <c r="AC56" s="30">
        <v>5.6769999999999998E-3</v>
      </c>
      <c r="AD56" s="30">
        <v>5.6769999999999998E-3</v>
      </c>
      <c r="AE56" s="30">
        <v>6.6959999999999997E-3</v>
      </c>
      <c r="AF56" s="30">
        <v>6.6959999999999997E-3</v>
      </c>
      <c r="AG56" s="31" t="s">
        <v>776</v>
      </c>
    </row>
    <row r="57" spans="1:33" ht="15" customHeight="1" x14ac:dyDescent="0.25">
      <c r="A57" s="12" t="s">
        <v>440</v>
      </c>
      <c r="B57" s="29" t="s">
        <v>386</v>
      </c>
      <c r="C57" s="30" t="s">
        <v>776</v>
      </c>
      <c r="D57" s="30">
        <v>0</v>
      </c>
      <c r="E57" s="30">
        <v>15.411519999999999</v>
      </c>
      <c r="F57" s="30">
        <v>54.612991000000001</v>
      </c>
      <c r="G57" s="30">
        <v>75.227576999999997</v>
      </c>
      <c r="H57" s="30">
        <v>85.515915000000007</v>
      </c>
      <c r="I57" s="30">
        <v>113.22685199999999</v>
      </c>
      <c r="J57" s="30">
        <v>119.893738</v>
      </c>
      <c r="K57" s="30">
        <v>131.40219099999999</v>
      </c>
      <c r="L57" s="30">
        <v>139.261887</v>
      </c>
      <c r="M57" s="30">
        <v>149.59213299999999</v>
      </c>
      <c r="N57" s="30">
        <v>161.93862899999999</v>
      </c>
      <c r="O57" s="30">
        <v>174.358093</v>
      </c>
      <c r="P57" s="30">
        <v>197.85514800000001</v>
      </c>
      <c r="Q57" s="30">
        <v>225.10987900000001</v>
      </c>
      <c r="R57" s="30">
        <v>239.06312600000001</v>
      </c>
      <c r="S57" s="30">
        <v>244.507858</v>
      </c>
      <c r="T57" s="30">
        <v>247.921875</v>
      </c>
      <c r="U57" s="30">
        <v>250.622467</v>
      </c>
      <c r="V57" s="30">
        <v>254.58088699999999</v>
      </c>
      <c r="W57" s="30">
        <v>260.16516100000001</v>
      </c>
      <c r="X57" s="30">
        <v>266.52822900000001</v>
      </c>
      <c r="Y57" s="30">
        <v>270.99624599999999</v>
      </c>
      <c r="Z57" s="30">
        <v>280.31475799999998</v>
      </c>
      <c r="AA57" s="30">
        <v>289.68810999999999</v>
      </c>
      <c r="AB57" s="30">
        <v>297.003693</v>
      </c>
      <c r="AC57" s="30">
        <v>306.84210200000001</v>
      </c>
      <c r="AD57" s="30">
        <v>315.39376800000002</v>
      </c>
      <c r="AE57" s="30">
        <v>321.84344499999997</v>
      </c>
      <c r="AF57" s="30">
        <v>325.306152</v>
      </c>
      <c r="AG57" s="31" t="s">
        <v>776</v>
      </c>
    </row>
    <row r="58" spans="1:33" ht="15" customHeight="1" x14ac:dyDescent="0.25">
      <c r="A58" s="12" t="s">
        <v>439</v>
      </c>
      <c r="B58" s="29" t="s">
        <v>394</v>
      </c>
      <c r="C58" s="30" t="s">
        <v>776</v>
      </c>
      <c r="D58" s="30">
        <v>0</v>
      </c>
      <c r="E58" s="30">
        <v>0.77404099999999998</v>
      </c>
      <c r="F58" s="30">
        <v>0.88372499999999998</v>
      </c>
      <c r="G58" s="30">
        <v>0.992116</v>
      </c>
      <c r="H58" s="30">
        <v>1.11643</v>
      </c>
      <c r="I58" s="30">
        <v>1.3172360000000001</v>
      </c>
      <c r="J58" s="30">
        <v>1.5370459999999999</v>
      </c>
      <c r="K58" s="30">
        <v>1.7407600000000001</v>
      </c>
      <c r="L58" s="30">
        <v>1.962016</v>
      </c>
      <c r="M58" s="30">
        <v>2.2219380000000002</v>
      </c>
      <c r="N58" s="30">
        <v>2.5917370000000002</v>
      </c>
      <c r="O58" s="30">
        <v>2.9522550000000001</v>
      </c>
      <c r="P58" s="30">
        <v>3.3185720000000001</v>
      </c>
      <c r="Q58" s="30">
        <v>3.8291460000000002</v>
      </c>
      <c r="R58" s="30">
        <v>4.4201610000000002</v>
      </c>
      <c r="S58" s="30">
        <v>5.052765</v>
      </c>
      <c r="T58" s="30">
        <v>5.6822949999999999</v>
      </c>
      <c r="U58" s="30">
        <v>6.3357749999999999</v>
      </c>
      <c r="V58" s="30">
        <v>6.9705159999999999</v>
      </c>
      <c r="W58" s="30">
        <v>7.6040099999999997</v>
      </c>
      <c r="X58" s="30">
        <v>8.2705780000000004</v>
      </c>
      <c r="Y58" s="30">
        <v>8.9819910000000007</v>
      </c>
      <c r="Z58" s="30">
        <v>9.7182099999999991</v>
      </c>
      <c r="AA58" s="30">
        <v>10.475151</v>
      </c>
      <c r="AB58" s="30">
        <v>11.288307</v>
      </c>
      <c r="AC58" s="30">
        <v>12.173622</v>
      </c>
      <c r="AD58" s="30">
        <v>13.007425</v>
      </c>
      <c r="AE58" s="30">
        <v>13.916340999999999</v>
      </c>
      <c r="AF58" s="30">
        <v>14.855188</v>
      </c>
      <c r="AG58" s="31" t="s">
        <v>776</v>
      </c>
    </row>
    <row r="59" spans="1:33" ht="15" customHeight="1" x14ac:dyDescent="0.25">
      <c r="A59" s="12" t="s">
        <v>438</v>
      </c>
      <c r="B59" s="28" t="s">
        <v>388</v>
      </c>
      <c r="C59" s="32" t="s">
        <v>776</v>
      </c>
      <c r="D59" s="32">
        <v>10.286597</v>
      </c>
      <c r="E59" s="32">
        <v>38.262622999999998</v>
      </c>
      <c r="F59" s="32">
        <v>90.100905999999995</v>
      </c>
      <c r="G59" s="32">
        <v>140.30023199999999</v>
      </c>
      <c r="H59" s="32">
        <v>163.45159899999999</v>
      </c>
      <c r="I59" s="32">
        <v>211.989182</v>
      </c>
      <c r="J59" s="32">
        <v>226.30398600000001</v>
      </c>
      <c r="K59" s="32">
        <v>250.52799999999999</v>
      </c>
      <c r="L59" s="32">
        <v>268.98477200000002</v>
      </c>
      <c r="M59" s="32">
        <v>290.04299900000001</v>
      </c>
      <c r="N59" s="32">
        <v>314.461029</v>
      </c>
      <c r="O59" s="32">
        <v>340.16214000000002</v>
      </c>
      <c r="P59" s="32">
        <v>371.65429699999999</v>
      </c>
      <c r="Q59" s="32">
        <v>407.964294</v>
      </c>
      <c r="R59" s="32">
        <v>433.78799400000003</v>
      </c>
      <c r="S59" s="32">
        <v>447.04702800000001</v>
      </c>
      <c r="T59" s="32">
        <v>460.27441399999998</v>
      </c>
      <c r="U59" s="32">
        <v>469.60589599999997</v>
      </c>
      <c r="V59" s="32">
        <v>484.90911899999998</v>
      </c>
      <c r="W59" s="32">
        <v>501.39480600000002</v>
      </c>
      <c r="X59" s="32">
        <v>516.49432400000001</v>
      </c>
      <c r="Y59" s="32">
        <v>532.69958499999996</v>
      </c>
      <c r="Z59" s="32">
        <v>555.660889</v>
      </c>
      <c r="AA59" s="32">
        <v>576.60351600000001</v>
      </c>
      <c r="AB59" s="32">
        <v>599.99212599999998</v>
      </c>
      <c r="AC59" s="32">
        <v>624.83386199999995</v>
      </c>
      <c r="AD59" s="32">
        <v>645.34692399999994</v>
      </c>
      <c r="AE59" s="32">
        <v>663.53173800000002</v>
      </c>
      <c r="AF59" s="32">
        <v>684.34661900000003</v>
      </c>
      <c r="AG59" s="33" t="s">
        <v>776</v>
      </c>
    </row>
    <row r="60" spans="1:33" ht="15" customHeight="1" x14ac:dyDescent="0.25">
      <c r="A60" s="12" t="s">
        <v>437</v>
      </c>
      <c r="B60" s="28" t="s">
        <v>520</v>
      </c>
      <c r="C60" s="32" t="s">
        <v>776</v>
      </c>
      <c r="D60" s="32">
        <v>49.103988999999999</v>
      </c>
      <c r="E60" s="32">
        <v>101.261017</v>
      </c>
      <c r="F60" s="32">
        <v>154.868301</v>
      </c>
      <c r="G60" s="32">
        <v>207.14863600000001</v>
      </c>
      <c r="H60" s="32">
        <v>232.34899899999999</v>
      </c>
      <c r="I60" s="32">
        <v>281.43557700000002</v>
      </c>
      <c r="J60" s="32">
        <v>298.29937699999999</v>
      </c>
      <c r="K60" s="32">
        <v>323.07238799999999</v>
      </c>
      <c r="L60" s="32">
        <v>349.17816199999999</v>
      </c>
      <c r="M60" s="32">
        <v>370.47540300000003</v>
      </c>
      <c r="N60" s="32">
        <v>395.13244600000002</v>
      </c>
      <c r="O60" s="32">
        <v>421.07254</v>
      </c>
      <c r="P60" s="32">
        <v>458.00372299999998</v>
      </c>
      <c r="Q60" s="32">
        <v>502.75268599999998</v>
      </c>
      <c r="R60" s="32">
        <v>528.57641599999999</v>
      </c>
      <c r="S60" s="32">
        <v>541.83544900000004</v>
      </c>
      <c r="T60" s="32">
        <v>555.06280500000003</v>
      </c>
      <c r="U60" s="32">
        <v>564.39428699999996</v>
      </c>
      <c r="V60" s="32">
        <v>579.69750999999997</v>
      </c>
      <c r="W60" s="32">
        <v>596.18322799999999</v>
      </c>
      <c r="X60" s="32">
        <v>611.28271500000005</v>
      </c>
      <c r="Y60" s="32">
        <v>627.487976</v>
      </c>
      <c r="Z60" s="32">
        <v>650.44928000000004</v>
      </c>
      <c r="AA60" s="32">
        <v>671.39190699999995</v>
      </c>
      <c r="AB60" s="32">
        <v>694.78051800000003</v>
      </c>
      <c r="AC60" s="32">
        <v>719.622253</v>
      </c>
      <c r="AD60" s="32">
        <v>740.13531499999999</v>
      </c>
      <c r="AE60" s="32">
        <v>758.32012899999995</v>
      </c>
      <c r="AF60" s="32">
        <v>779.13500999999997</v>
      </c>
      <c r="AG60" s="33" t="s">
        <v>776</v>
      </c>
    </row>
    <row r="61" spans="1:33" ht="15" customHeight="1" x14ac:dyDescent="0.25"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</row>
    <row r="62" spans="1:33" ht="15" customHeight="1" x14ac:dyDescent="0.25">
      <c r="B62" s="28" t="s">
        <v>396</v>
      </c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</row>
    <row r="63" spans="1:33" ht="15" customHeight="1" x14ac:dyDescent="0.25">
      <c r="A63" s="12" t="s">
        <v>436</v>
      </c>
      <c r="B63" s="29" t="s">
        <v>390</v>
      </c>
      <c r="C63" s="30" t="s">
        <v>776</v>
      </c>
      <c r="D63" s="30">
        <v>9.8132990000000007</v>
      </c>
      <c r="E63" s="30">
        <v>18.804302</v>
      </c>
      <c r="F63" s="30">
        <v>26.493400999999999</v>
      </c>
      <c r="G63" s="30">
        <v>49.422187999999998</v>
      </c>
      <c r="H63" s="30">
        <v>58.380294999999997</v>
      </c>
      <c r="I63" s="30">
        <v>66.532211000000004</v>
      </c>
      <c r="J63" s="30">
        <v>79.407805999999994</v>
      </c>
      <c r="K63" s="30">
        <v>87.151802000000004</v>
      </c>
      <c r="L63" s="30">
        <v>91.872810000000001</v>
      </c>
      <c r="M63" s="30">
        <v>92.689812000000003</v>
      </c>
      <c r="N63" s="30">
        <v>95.205810999999997</v>
      </c>
      <c r="O63" s="30">
        <v>95.967811999999995</v>
      </c>
      <c r="P63" s="30">
        <v>99.991614999999996</v>
      </c>
      <c r="Q63" s="30">
        <v>101.607613</v>
      </c>
      <c r="R63" s="30">
        <v>102.04761499999999</v>
      </c>
      <c r="S63" s="30">
        <v>102.386612</v>
      </c>
      <c r="T63" s="30">
        <v>103.453613</v>
      </c>
      <c r="U63" s="30">
        <v>103.792618</v>
      </c>
      <c r="V63" s="30">
        <v>105.55761699999999</v>
      </c>
      <c r="W63" s="30">
        <v>105.897614</v>
      </c>
      <c r="X63" s="30">
        <v>105.897614</v>
      </c>
      <c r="Y63" s="30">
        <v>105.897614</v>
      </c>
      <c r="Z63" s="30">
        <v>105.897614</v>
      </c>
      <c r="AA63" s="30">
        <v>108.41160600000001</v>
      </c>
      <c r="AB63" s="30">
        <v>108.41160600000001</v>
      </c>
      <c r="AC63" s="30">
        <v>108.41160600000001</v>
      </c>
      <c r="AD63" s="30">
        <v>108.41160600000001</v>
      </c>
      <c r="AE63" s="30">
        <v>108.41160600000001</v>
      </c>
      <c r="AF63" s="30">
        <v>108.41160600000001</v>
      </c>
      <c r="AG63" s="31" t="s">
        <v>776</v>
      </c>
    </row>
    <row r="64" spans="1:33" ht="15" customHeight="1" x14ac:dyDescent="0.25">
      <c r="A64" s="12" t="s">
        <v>435</v>
      </c>
      <c r="B64" s="29" t="s">
        <v>391</v>
      </c>
      <c r="C64" s="30" t="s">
        <v>776</v>
      </c>
      <c r="D64" s="30">
        <v>2.2204000000000002</v>
      </c>
      <c r="E64" s="30">
        <v>7.9570020000000001</v>
      </c>
      <c r="F64" s="30">
        <v>15.266802999999999</v>
      </c>
      <c r="G64" s="30">
        <v>21.329304</v>
      </c>
      <c r="H64" s="30">
        <v>24.657003</v>
      </c>
      <c r="I64" s="30">
        <v>26.809601000000001</v>
      </c>
      <c r="J64" s="30">
        <v>27.623201000000002</v>
      </c>
      <c r="K64" s="30">
        <v>29.062698000000001</v>
      </c>
      <c r="L64" s="30">
        <v>30.693595999999999</v>
      </c>
      <c r="M64" s="30">
        <v>31.785595000000001</v>
      </c>
      <c r="N64" s="30">
        <v>32.028595000000003</v>
      </c>
      <c r="O64" s="30">
        <v>32.770695000000003</v>
      </c>
      <c r="P64" s="30">
        <v>33.270699</v>
      </c>
      <c r="Q64" s="30">
        <v>34.220196000000001</v>
      </c>
      <c r="R64" s="30">
        <v>34.287792000000003</v>
      </c>
      <c r="S64" s="30">
        <v>34.466793000000003</v>
      </c>
      <c r="T64" s="30">
        <v>34.466793000000003</v>
      </c>
      <c r="U64" s="30">
        <v>34.466793000000003</v>
      </c>
      <c r="V64" s="30">
        <v>34.466793000000003</v>
      </c>
      <c r="W64" s="30">
        <v>34.466793000000003</v>
      </c>
      <c r="X64" s="30">
        <v>34.466793000000003</v>
      </c>
      <c r="Y64" s="30">
        <v>34.466793000000003</v>
      </c>
      <c r="Z64" s="30">
        <v>34.466793000000003</v>
      </c>
      <c r="AA64" s="30">
        <v>34.466793000000003</v>
      </c>
      <c r="AB64" s="30">
        <v>34.466793000000003</v>
      </c>
      <c r="AC64" s="30">
        <v>34.466793000000003</v>
      </c>
      <c r="AD64" s="30">
        <v>34.466793000000003</v>
      </c>
      <c r="AE64" s="30">
        <v>34.466793000000003</v>
      </c>
      <c r="AF64" s="30">
        <v>34.466793000000003</v>
      </c>
      <c r="AG64" s="31" t="s">
        <v>776</v>
      </c>
    </row>
    <row r="65" spans="1:33" ht="15" customHeight="1" x14ac:dyDescent="0.25">
      <c r="A65" s="12" t="s">
        <v>434</v>
      </c>
      <c r="B65" s="29" t="s">
        <v>381</v>
      </c>
      <c r="C65" s="30" t="s">
        <v>776</v>
      </c>
      <c r="D65" s="30">
        <v>0</v>
      </c>
      <c r="E65" s="30">
        <v>1.0402</v>
      </c>
      <c r="F65" s="30">
        <v>3.7886000000000002</v>
      </c>
      <c r="G65" s="30">
        <v>4.9993499999999997</v>
      </c>
      <c r="H65" s="30">
        <v>5.2743500000000001</v>
      </c>
      <c r="I65" s="30">
        <v>5.7737489999999996</v>
      </c>
      <c r="J65" s="30">
        <v>5.7737489999999996</v>
      </c>
      <c r="K65" s="30">
        <v>5.7737489999999996</v>
      </c>
      <c r="L65" s="30">
        <v>5.9356489999999997</v>
      </c>
      <c r="M65" s="30">
        <v>5.9356489999999997</v>
      </c>
      <c r="N65" s="30">
        <v>5.9356489999999997</v>
      </c>
      <c r="O65" s="30">
        <v>6.4585489999999997</v>
      </c>
      <c r="P65" s="30">
        <v>6.6543489999999998</v>
      </c>
      <c r="Q65" s="30">
        <v>6.8370490000000004</v>
      </c>
      <c r="R65" s="30">
        <v>7.6535500000000001</v>
      </c>
      <c r="S65" s="30">
        <v>7.6535500000000001</v>
      </c>
      <c r="T65" s="30">
        <v>7.865551</v>
      </c>
      <c r="U65" s="30">
        <v>7.865551</v>
      </c>
      <c r="V65" s="30">
        <v>8.3675510000000006</v>
      </c>
      <c r="W65" s="30">
        <v>8.3675510000000006</v>
      </c>
      <c r="X65" s="30">
        <v>8.8786509999999996</v>
      </c>
      <c r="Y65" s="30">
        <v>8.8786509999999996</v>
      </c>
      <c r="Z65" s="30">
        <v>8.8786509999999996</v>
      </c>
      <c r="AA65" s="30">
        <v>8.8786509999999996</v>
      </c>
      <c r="AB65" s="30">
        <v>8.8786509999999996</v>
      </c>
      <c r="AC65" s="30">
        <v>8.8786509999999996</v>
      </c>
      <c r="AD65" s="30">
        <v>8.8786509999999996</v>
      </c>
      <c r="AE65" s="30">
        <v>8.8786509999999996</v>
      </c>
      <c r="AF65" s="30">
        <v>8.8786509999999996</v>
      </c>
      <c r="AG65" s="31" t="s">
        <v>776</v>
      </c>
    </row>
    <row r="66" spans="1:33" x14ac:dyDescent="0.25">
      <c r="A66" s="12" t="s">
        <v>433</v>
      </c>
      <c r="B66" s="29" t="s">
        <v>382</v>
      </c>
      <c r="C66" s="30" t="s">
        <v>776</v>
      </c>
      <c r="D66" s="30">
        <v>0.80130000000000001</v>
      </c>
      <c r="E66" s="30">
        <v>1.3456999999999999</v>
      </c>
      <c r="F66" s="30">
        <v>1.4249000000000001</v>
      </c>
      <c r="G66" s="30">
        <v>1.5305</v>
      </c>
      <c r="H66" s="30">
        <v>2.1297000000000001</v>
      </c>
      <c r="I66" s="30">
        <v>2.8344</v>
      </c>
      <c r="J66" s="30">
        <v>2.8344</v>
      </c>
      <c r="K66" s="30">
        <v>2.8502000000000001</v>
      </c>
      <c r="L66" s="30">
        <v>2.8536999999999999</v>
      </c>
      <c r="M66" s="30">
        <v>2.9986999999999999</v>
      </c>
      <c r="N66" s="30">
        <v>3.7403</v>
      </c>
      <c r="O66" s="30">
        <v>3.7403</v>
      </c>
      <c r="P66" s="30">
        <v>3.8361010000000002</v>
      </c>
      <c r="Q66" s="30">
        <v>3.8546</v>
      </c>
      <c r="R66" s="30">
        <v>4.5906000000000002</v>
      </c>
      <c r="S66" s="30">
        <v>4.6074000000000002</v>
      </c>
      <c r="T66" s="30">
        <v>4.6074000000000002</v>
      </c>
      <c r="U66" s="30">
        <v>4.6074000000000002</v>
      </c>
      <c r="V66" s="30">
        <v>4.6284000000000001</v>
      </c>
      <c r="W66" s="30">
        <v>4.8373999999999997</v>
      </c>
      <c r="X66" s="30">
        <v>4.8694009999999999</v>
      </c>
      <c r="Y66" s="30">
        <v>4.8694009999999999</v>
      </c>
      <c r="Z66" s="30">
        <v>4.8694009999999999</v>
      </c>
      <c r="AA66" s="30">
        <v>4.9564009999999996</v>
      </c>
      <c r="AB66" s="30">
        <v>4.9564009999999996</v>
      </c>
      <c r="AC66" s="30">
        <v>4.9564009999999996</v>
      </c>
      <c r="AD66" s="30">
        <v>4.9592010000000002</v>
      </c>
      <c r="AE66" s="30">
        <v>4.9592010000000002</v>
      </c>
      <c r="AF66" s="30">
        <v>4.9592010000000002</v>
      </c>
      <c r="AG66" s="31" t="s">
        <v>776</v>
      </c>
    </row>
    <row r="67" spans="1:33" ht="15" customHeight="1" x14ac:dyDescent="0.25">
      <c r="A67" s="12" t="s">
        <v>432</v>
      </c>
      <c r="B67" s="29" t="s">
        <v>393</v>
      </c>
      <c r="C67" s="30" t="s">
        <v>776</v>
      </c>
      <c r="D67" s="30">
        <v>0.76849999999999996</v>
      </c>
      <c r="E67" s="30">
        <v>0.76849999999999996</v>
      </c>
      <c r="F67" s="30">
        <v>0.76849999999999996</v>
      </c>
      <c r="G67" s="30">
        <v>1.8905000000000001</v>
      </c>
      <c r="H67" s="30">
        <v>3.0085000000000002</v>
      </c>
      <c r="I67" s="30">
        <v>5.1795</v>
      </c>
      <c r="J67" s="30">
        <v>12.011701</v>
      </c>
      <c r="K67" s="30">
        <v>12.996200999999999</v>
      </c>
      <c r="L67" s="30">
        <v>12.996200999999999</v>
      </c>
      <c r="M67" s="30">
        <v>12.996200999999999</v>
      </c>
      <c r="N67" s="30">
        <v>12.996200999999999</v>
      </c>
      <c r="O67" s="30">
        <v>19.171202000000001</v>
      </c>
      <c r="P67" s="30">
        <v>19.171202000000001</v>
      </c>
      <c r="Q67" s="30">
        <v>20.135200999999999</v>
      </c>
      <c r="R67" s="30">
        <v>20.135200999999999</v>
      </c>
      <c r="S67" s="30">
        <v>20.135200999999999</v>
      </c>
      <c r="T67" s="30">
        <v>20.135200999999999</v>
      </c>
      <c r="U67" s="30">
        <v>20.135200999999999</v>
      </c>
      <c r="V67" s="30">
        <v>20.135200999999999</v>
      </c>
      <c r="W67" s="30">
        <v>20.135200999999999</v>
      </c>
      <c r="X67" s="30">
        <v>20.135200999999999</v>
      </c>
      <c r="Y67" s="30">
        <v>20.135200999999999</v>
      </c>
      <c r="Z67" s="30">
        <v>20.135200999999999</v>
      </c>
      <c r="AA67" s="30">
        <v>20.135200999999999</v>
      </c>
      <c r="AB67" s="30">
        <v>20.135200999999999</v>
      </c>
      <c r="AC67" s="30">
        <v>20.135200999999999</v>
      </c>
      <c r="AD67" s="30">
        <v>20.135200999999999</v>
      </c>
      <c r="AE67" s="30">
        <v>20.135200999999999</v>
      </c>
      <c r="AF67" s="30">
        <v>20.135200999999999</v>
      </c>
      <c r="AG67" s="31" t="s">
        <v>776</v>
      </c>
    </row>
    <row r="68" spans="1:33" ht="15" customHeight="1" x14ac:dyDescent="0.25">
      <c r="A68" s="12" t="s">
        <v>431</v>
      </c>
      <c r="B68" s="29" t="s">
        <v>384</v>
      </c>
      <c r="C68" s="30" t="s">
        <v>776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C68" s="30">
        <v>0</v>
      </c>
      <c r="AD68" s="30">
        <v>0</v>
      </c>
      <c r="AE68" s="30">
        <v>0</v>
      </c>
      <c r="AF68" s="30">
        <v>0</v>
      </c>
      <c r="AG68" s="31" t="s">
        <v>776</v>
      </c>
    </row>
    <row r="69" spans="1:33" ht="15" customHeight="1" x14ac:dyDescent="0.25">
      <c r="A69" s="12" t="s">
        <v>496</v>
      </c>
      <c r="B69" s="29" t="s">
        <v>493</v>
      </c>
      <c r="C69" s="30" t="s">
        <v>776</v>
      </c>
      <c r="D69" s="30">
        <v>0</v>
      </c>
      <c r="E69" s="30">
        <v>0</v>
      </c>
      <c r="F69" s="30">
        <v>1E-3</v>
      </c>
      <c r="G69" s="30">
        <v>1E-3</v>
      </c>
      <c r="H69" s="30">
        <v>1E-3</v>
      </c>
      <c r="I69" s="30">
        <v>1E-3</v>
      </c>
      <c r="J69" s="30">
        <v>1E-3</v>
      </c>
      <c r="K69" s="30">
        <v>1E-3</v>
      </c>
      <c r="L69" s="30">
        <v>1E-3</v>
      </c>
      <c r="M69" s="30">
        <v>1E-3</v>
      </c>
      <c r="N69" s="30">
        <v>1E-3</v>
      </c>
      <c r="O69" s="30">
        <v>1E-3</v>
      </c>
      <c r="P69" s="30">
        <v>1E-3</v>
      </c>
      <c r="Q69" s="30">
        <v>1E-3</v>
      </c>
      <c r="R69" s="30">
        <v>1E-3</v>
      </c>
      <c r="S69" s="30">
        <v>3.0000000000000001E-3</v>
      </c>
      <c r="T69" s="30">
        <v>3.0000000000000001E-3</v>
      </c>
      <c r="U69" s="30">
        <v>3.0000000000000001E-3</v>
      </c>
      <c r="V69" s="30">
        <v>3.0000000000000001E-3</v>
      </c>
      <c r="W69" s="30">
        <v>3.0000000000000001E-3</v>
      </c>
      <c r="X69" s="30">
        <v>3.0000000000000001E-3</v>
      </c>
      <c r="Y69" s="30">
        <v>3.0000000000000001E-3</v>
      </c>
      <c r="Z69" s="30">
        <v>3.0000000000000001E-3</v>
      </c>
      <c r="AA69" s="30">
        <v>3.0000000000000001E-3</v>
      </c>
      <c r="AB69" s="30">
        <v>3.0000000000000001E-3</v>
      </c>
      <c r="AC69" s="30">
        <v>3.0000000000000001E-3</v>
      </c>
      <c r="AD69" s="30">
        <v>3.0000000000000001E-3</v>
      </c>
      <c r="AE69" s="30">
        <v>3.0000000000000001E-3</v>
      </c>
      <c r="AF69" s="30">
        <v>3.0000000000000001E-3</v>
      </c>
      <c r="AG69" s="31" t="s">
        <v>776</v>
      </c>
    </row>
    <row r="70" spans="1:33" ht="15" customHeight="1" x14ac:dyDescent="0.25">
      <c r="A70" s="12" t="s">
        <v>430</v>
      </c>
      <c r="B70" s="29" t="s">
        <v>385</v>
      </c>
      <c r="C70" s="30" t="s">
        <v>776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1.1000000000000001E-3</v>
      </c>
      <c r="N70" s="30">
        <v>1.1000000000000001E-3</v>
      </c>
      <c r="O70" s="30">
        <v>1.1000000000000001E-3</v>
      </c>
      <c r="P70" s="30">
        <v>1.1000000000000001E-3</v>
      </c>
      <c r="Q70" s="30">
        <v>1.1000000000000001E-3</v>
      </c>
      <c r="R70" s="30">
        <v>1.1000000000000001E-3</v>
      </c>
      <c r="S70" s="30">
        <v>1.1000000000000001E-3</v>
      </c>
      <c r="T70" s="30">
        <v>1.1000000000000001E-3</v>
      </c>
      <c r="U70" s="30">
        <v>1.1000000000000001E-3</v>
      </c>
      <c r="V70" s="30">
        <v>1.1000000000000001E-3</v>
      </c>
      <c r="W70" s="30">
        <v>1.1000000000000001E-3</v>
      </c>
      <c r="X70" s="30">
        <v>1.1000000000000001E-3</v>
      </c>
      <c r="Y70" s="30">
        <v>1.1000000000000001E-3</v>
      </c>
      <c r="Z70" s="30">
        <v>1.1000000000000001E-3</v>
      </c>
      <c r="AA70" s="30">
        <v>1.1000000000000001E-3</v>
      </c>
      <c r="AB70" s="30">
        <v>1.1000000000000001E-3</v>
      </c>
      <c r="AC70" s="30">
        <v>1.1000000000000001E-3</v>
      </c>
      <c r="AD70" s="30">
        <v>1.1000000000000001E-3</v>
      </c>
      <c r="AE70" s="30">
        <v>1.1000000000000001E-3</v>
      </c>
      <c r="AF70" s="30">
        <v>1.1000000000000001E-3</v>
      </c>
      <c r="AG70" s="31" t="s">
        <v>776</v>
      </c>
    </row>
    <row r="71" spans="1:33" ht="15" customHeight="1" x14ac:dyDescent="0.25">
      <c r="A71" s="12" t="s">
        <v>429</v>
      </c>
      <c r="B71" s="29" t="s">
        <v>386</v>
      </c>
      <c r="C71" s="30" t="s">
        <v>776</v>
      </c>
      <c r="D71" s="30">
        <v>1.21E-2</v>
      </c>
      <c r="E71" s="30">
        <v>3.3500000000000002E-2</v>
      </c>
      <c r="F71" s="30">
        <v>5.33E-2</v>
      </c>
      <c r="G71" s="30">
        <v>0.14330000000000001</v>
      </c>
      <c r="H71" s="30">
        <v>0.19270000000000001</v>
      </c>
      <c r="I71" s="30">
        <v>0.2732</v>
      </c>
      <c r="J71" s="30">
        <v>0.54679999999999995</v>
      </c>
      <c r="K71" s="30">
        <v>0.69940000000000002</v>
      </c>
      <c r="L71" s="30">
        <v>0.78749999999999998</v>
      </c>
      <c r="M71" s="30">
        <v>0.78749999999999998</v>
      </c>
      <c r="N71" s="30">
        <v>0.78749999999999998</v>
      </c>
      <c r="O71" s="30">
        <v>0.78749999999999998</v>
      </c>
      <c r="P71" s="30">
        <v>0.80249999999999999</v>
      </c>
      <c r="Q71" s="30">
        <v>0.80249999999999999</v>
      </c>
      <c r="R71" s="30">
        <v>0.80249999999999999</v>
      </c>
      <c r="S71" s="30">
        <v>0.80349999999999999</v>
      </c>
      <c r="T71" s="30">
        <v>0.80349999999999999</v>
      </c>
      <c r="U71" s="30">
        <v>0.8135</v>
      </c>
      <c r="V71" s="30">
        <v>0.8135</v>
      </c>
      <c r="W71" s="30">
        <v>0.8135</v>
      </c>
      <c r="X71" s="30">
        <v>0.8135</v>
      </c>
      <c r="Y71" s="30">
        <v>0.8135</v>
      </c>
      <c r="Z71" s="30">
        <v>0.89339999999999997</v>
      </c>
      <c r="AA71" s="30">
        <v>0.89339999999999997</v>
      </c>
      <c r="AB71" s="30">
        <v>0.89600000000000002</v>
      </c>
      <c r="AC71" s="30">
        <v>0.89900000000000002</v>
      </c>
      <c r="AD71" s="30">
        <v>0.89900000000000002</v>
      </c>
      <c r="AE71" s="30">
        <v>0.91559999999999997</v>
      </c>
      <c r="AF71" s="30">
        <v>0.97709999999999997</v>
      </c>
      <c r="AG71" s="31" t="s">
        <v>776</v>
      </c>
    </row>
    <row r="72" spans="1:33" ht="15" customHeight="1" x14ac:dyDescent="0.25">
      <c r="A72" s="12" t="s">
        <v>428</v>
      </c>
      <c r="B72" s="28" t="s">
        <v>388</v>
      </c>
      <c r="C72" s="32" t="s">
        <v>776</v>
      </c>
      <c r="D72" s="32">
        <v>13.615594</v>
      </c>
      <c r="E72" s="32">
        <v>29.949196000000001</v>
      </c>
      <c r="F72" s="32">
        <v>47.796489999999999</v>
      </c>
      <c r="G72" s="32">
        <v>79.316153999999997</v>
      </c>
      <c r="H72" s="32">
        <v>93.643555000000006</v>
      </c>
      <c r="I72" s="32">
        <v>107.403679</v>
      </c>
      <c r="J72" s="32">
        <v>128.198654</v>
      </c>
      <c r="K72" s="32">
        <v>138.535065</v>
      </c>
      <c r="L72" s="32">
        <v>145.140503</v>
      </c>
      <c r="M72" s="32">
        <v>147.19560200000001</v>
      </c>
      <c r="N72" s="32">
        <v>150.69619800000001</v>
      </c>
      <c r="O72" s="32">
        <v>158.89819299999999</v>
      </c>
      <c r="P72" s="32">
        <v>163.72859199999999</v>
      </c>
      <c r="Q72" s="32">
        <v>167.45929000000001</v>
      </c>
      <c r="R72" s="32">
        <v>169.51937899999999</v>
      </c>
      <c r="S72" s="32">
        <v>170.05720500000001</v>
      </c>
      <c r="T72" s="32">
        <v>171.336197</v>
      </c>
      <c r="U72" s="32">
        <v>171.685181</v>
      </c>
      <c r="V72" s="32">
        <v>173.97318999999999</v>
      </c>
      <c r="W72" s="32">
        <v>174.52220199999999</v>
      </c>
      <c r="X72" s="32">
        <v>175.065292</v>
      </c>
      <c r="Y72" s="32">
        <v>175.065292</v>
      </c>
      <c r="Z72" s="32">
        <v>175.14518699999999</v>
      </c>
      <c r="AA72" s="32">
        <v>177.746185</v>
      </c>
      <c r="AB72" s="32">
        <v>177.74877900000001</v>
      </c>
      <c r="AC72" s="32">
        <v>177.75178500000001</v>
      </c>
      <c r="AD72" s="32">
        <v>177.75457800000001</v>
      </c>
      <c r="AE72" s="32">
        <v>177.77117899999999</v>
      </c>
      <c r="AF72" s="32">
        <v>177.83268699999999</v>
      </c>
      <c r="AG72" s="33" t="s">
        <v>776</v>
      </c>
    </row>
    <row r="73" spans="1:33" x14ac:dyDescent="0.25"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</row>
    <row r="74" spans="1:33" ht="15" customHeight="1" x14ac:dyDescent="0.25">
      <c r="A74" s="12" t="s">
        <v>427</v>
      </c>
      <c r="B74" s="28" t="s">
        <v>397</v>
      </c>
      <c r="C74" s="32">
        <v>1107.3474120000001</v>
      </c>
      <c r="D74" s="32">
        <v>1142.9038089999999</v>
      </c>
      <c r="E74" s="32">
        <v>1178.77124</v>
      </c>
      <c r="F74" s="32">
        <v>1214.5820309999999</v>
      </c>
      <c r="G74" s="32">
        <v>1235.373779</v>
      </c>
      <c r="H74" s="32">
        <v>1246.2779539999999</v>
      </c>
      <c r="I74" s="32">
        <v>1281.6397710000001</v>
      </c>
      <c r="J74" s="32">
        <v>1277.74353</v>
      </c>
      <c r="K74" s="32">
        <v>1292.2250979999999</v>
      </c>
      <c r="L74" s="32">
        <v>1311.811768</v>
      </c>
      <c r="M74" s="32">
        <v>1331.1923830000001</v>
      </c>
      <c r="N74" s="32">
        <v>1352.445068</v>
      </c>
      <c r="O74" s="32">
        <v>1370.275879</v>
      </c>
      <c r="P74" s="32">
        <v>1402.4644780000001</v>
      </c>
      <c r="Q74" s="32">
        <v>1443.6611330000001</v>
      </c>
      <c r="R74" s="32">
        <v>1467.5573730000001</v>
      </c>
      <c r="S74" s="32">
        <v>1480.3054199999999</v>
      </c>
      <c r="T74" s="32">
        <v>1492.280518</v>
      </c>
      <c r="U74" s="32">
        <v>1501.2631839999999</v>
      </c>
      <c r="V74" s="32">
        <v>1514.3220209999999</v>
      </c>
      <c r="W74" s="32">
        <v>1530.417725</v>
      </c>
      <c r="X74" s="32">
        <v>1545.089111</v>
      </c>
      <c r="Y74" s="32">
        <v>1561.4051509999999</v>
      </c>
      <c r="Z74" s="32">
        <v>1584.3824460000001</v>
      </c>
      <c r="AA74" s="32">
        <v>1602.8280030000001</v>
      </c>
      <c r="AB74" s="32">
        <v>1626.2679439999999</v>
      </c>
      <c r="AC74" s="32">
        <v>1651.1606449999999</v>
      </c>
      <c r="AD74" s="32">
        <v>1671.704712</v>
      </c>
      <c r="AE74" s="32">
        <v>1689.9136960000001</v>
      </c>
      <c r="AF74" s="32">
        <v>1710.729736</v>
      </c>
      <c r="AG74" s="33">
        <v>1.5110999999999999E-2</v>
      </c>
    </row>
    <row r="75" spans="1:33" ht="15" customHeight="1" x14ac:dyDescent="0.25"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</row>
    <row r="76" spans="1:33" ht="15" customHeight="1" x14ac:dyDescent="0.25">
      <c r="B76" s="28" t="s">
        <v>398</v>
      </c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</row>
    <row r="77" spans="1:33" ht="15" customHeight="1" x14ac:dyDescent="0.25">
      <c r="A77" s="12" t="s">
        <v>426</v>
      </c>
      <c r="B77" s="29" t="s">
        <v>390</v>
      </c>
      <c r="C77" s="30">
        <v>1.7377320000000001</v>
      </c>
      <c r="D77" s="30">
        <v>1.73247</v>
      </c>
      <c r="E77" s="30">
        <v>1.722766</v>
      </c>
      <c r="F77" s="30">
        <v>1.709015</v>
      </c>
      <c r="G77" s="30">
        <v>1.688939</v>
      </c>
      <c r="H77" s="30">
        <v>1.6760699999999999</v>
      </c>
      <c r="I77" s="30">
        <v>1.662121</v>
      </c>
      <c r="J77" s="30">
        <v>1.648801</v>
      </c>
      <c r="K77" s="30">
        <v>1.6350769999999999</v>
      </c>
      <c r="L77" s="30">
        <v>1.6217349999999999</v>
      </c>
      <c r="M77" s="30">
        <v>1.6085590000000001</v>
      </c>
      <c r="N77" s="30">
        <v>1.5962989999999999</v>
      </c>
      <c r="O77" s="30">
        <v>1.584112</v>
      </c>
      <c r="P77" s="30">
        <v>1.572252</v>
      </c>
      <c r="Q77" s="30">
        <v>1.5612490000000001</v>
      </c>
      <c r="R77" s="30">
        <v>1.5506040000000001</v>
      </c>
      <c r="S77" s="30">
        <v>1.540181</v>
      </c>
      <c r="T77" s="30">
        <v>1.5302610000000001</v>
      </c>
      <c r="U77" s="30">
        <v>1.520688</v>
      </c>
      <c r="V77" s="30">
        <v>1.5108740000000001</v>
      </c>
      <c r="W77" s="30">
        <v>1.5019199999999999</v>
      </c>
      <c r="X77" s="30">
        <v>1.4937640000000001</v>
      </c>
      <c r="Y77" s="30">
        <v>1.485778</v>
      </c>
      <c r="Z77" s="30">
        <v>1.4770319999999999</v>
      </c>
      <c r="AA77" s="30">
        <v>1.46896</v>
      </c>
      <c r="AB77" s="30">
        <v>1.462021</v>
      </c>
      <c r="AC77" s="30">
        <v>1.455055</v>
      </c>
      <c r="AD77" s="30">
        <v>1.4479359999999999</v>
      </c>
      <c r="AE77" s="30">
        <v>1.4400200000000001</v>
      </c>
      <c r="AF77" s="30">
        <v>1.4335329999999999</v>
      </c>
      <c r="AG77" s="31">
        <v>-6.6140000000000001E-3</v>
      </c>
    </row>
    <row r="78" spans="1:33" ht="15" customHeight="1" x14ac:dyDescent="0.25">
      <c r="A78" s="12" t="s">
        <v>425</v>
      </c>
      <c r="B78" s="29" t="s">
        <v>399</v>
      </c>
      <c r="C78" s="30">
        <v>0.53763399999999995</v>
      </c>
      <c r="D78" s="30">
        <v>0.53776400000000002</v>
      </c>
      <c r="E78" s="30">
        <v>0.53766599999999998</v>
      </c>
      <c r="F78" s="30">
        <v>0.53744999999999998</v>
      </c>
      <c r="G78" s="30">
        <v>0.53688899999999995</v>
      </c>
      <c r="H78" s="30">
        <v>0.53658600000000001</v>
      </c>
      <c r="I78" s="30">
        <v>0.53627400000000003</v>
      </c>
      <c r="J78" s="30">
        <v>0.53598699999999999</v>
      </c>
      <c r="K78" s="30">
        <v>0.53569500000000003</v>
      </c>
      <c r="L78" s="30">
        <v>0.53539000000000003</v>
      </c>
      <c r="M78" s="30">
        <v>0.535076</v>
      </c>
      <c r="N78" s="30">
        <v>0.53478400000000004</v>
      </c>
      <c r="O78" s="30">
        <v>0.53448600000000002</v>
      </c>
      <c r="P78" s="30">
        <v>0.53417599999999998</v>
      </c>
      <c r="Q78" s="30">
        <v>0.53390199999999999</v>
      </c>
      <c r="R78" s="30">
        <v>0.53363899999999997</v>
      </c>
      <c r="S78" s="30">
        <v>0.53338600000000003</v>
      </c>
      <c r="T78" s="30">
        <v>0.53315199999999996</v>
      </c>
      <c r="U78" s="30">
        <v>0.53295300000000001</v>
      </c>
      <c r="V78" s="30">
        <v>0.53271199999999996</v>
      </c>
      <c r="W78" s="30">
        <v>0.53250600000000003</v>
      </c>
      <c r="X78" s="30">
        <v>0.53233200000000003</v>
      </c>
      <c r="Y78" s="30">
        <v>0.53215100000000004</v>
      </c>
      <c r="Z78" s="30">
        <v>0.53191699999999997</v>
      </c>
      <c r="AA78" s="30">
        <v>0.53173000000000004</v>
      </c>
      <c r="AB78" s="30">
        <v>0.53161599999999998</v>
      </c>
      <c r="AC78" s="30">
        <v>0.53151199999999998</v>
      </c>
      <c r="AD78" s="30">
        <v>0.53144499999999995</v>
      </c>
      <c r="AE78" s="30">
        <v>0.53125100000000003</v>
      </c>
      <c r="AF78" s="30">
        <v>0.53117199999999998</v>
      </c>
      <c r="AG78" s="31">
        <v>-4.17E-4</v>
      </c>
    </row>
    <row r="79" spans="1:33" x14ac:dyDescent="0.25">
      <c r="A79" s="12" t="s">
        <v>424</v>
      </c>
      <c r="B79" s="29" t="s">
        <v>400</v>
      </c>
      <c r="C79" s="30">
        <v>18.682451</v>
      </c>
      <c r="D79" s="30">
        <v>18.973862</v>
      </c>
      <c r="E79" s="30">
        <v>19.210215000000002</v>
      </c>
      <c r="F79" s="30">
        <v>19.388062999999999</v>
      </c>
      <c r="G79" s="30">
        <v>19.518345</v>
      </c>
      <c r="H79" s="30">
        <v>19.694527000000001</v>
      </c>
      <c r="I79" s="30">
        <v>19.857348999999999</v>
      </c>
      <c r="J79" s="30">
        <v>20.018325999999998</v>
      </c>
      <c r="K79" s="30">
        <v>20.17108</v>
      </c>
      <c r="L79" s="30">
        <v>20.322773000000002</v>
      </c>
      <c r="M79" s="30">
        <v>20.475767000000001</v>
      </c>
      <c r="N79" s="30">
        <v>20.613679999999999</v>
      </c>
      <c r="O79" s="30">
        <v>20.756627999999999</v>
      </c>
      <c r="P79" s="30">
        <v>20.897349999999999</v>
      </c>
      <c r="Q79" s="30">
        <v>21.039245999999999</v>
      </c>
      <c r="R79" s="30">
        <v>21.183588</v>
      </c>
      <c r="S79" s="30">
        <v>21.334586999999999</v>
      </c>
      <c r="T79" s="30">
        <v>21.485534999999999</v>
      </c>
      <c r="U79" s="30">
        <v>21.639832999999999</v>
      </c>
      <c r="V79" s="30">
        <v>21.796558000000001</v>
      </c>
      <c r="W79" s="30">
        <v>21.955584000000002</v>
      </c>
      <c r="X79" s="30">
        <v>22.131157000000002</v>
      </c>
      <c r="Y79" s="30">
        <v>22.308631999999999</v>
      </c>
      <c r="Z79" s="30">
        <v>22.473134999999999</v>
      </c>
      <c r="AA79" s="30">
        <v>22.650414999999999</v>
      </c>
      <c r="AB79" s="30">
        <v>22.843769000000002</v>
      </c>
      <c r="AC79" s="30">
        <v>23.042024999999999</v>
      </c>
      <c r="AD79" s="30">
        <v>23.242605000000001</v>
      </c>
      <c r="AE79" s="30">
        <v>23.428837000000001</v>
      </c>
      <c r="AF79" s="30">
        <v>23.642952000000001</v>
      </c>
      <c r="AG79" s="31">
        <v>8.1530000000000005E-3</v>
      </c>
    </row>
    <row r="80" spans="1:33" ht="15" customHeight="1" x14ac:dyDescent="0.25">
      <c r="A80" s="12" t="s">
        <v>423</v>
      </c>
      <c r="B80" s="29" t="s">
        <v>401</v>
      </c>
      <c r="C80" s="30">
        <v>2.6621999999999999</v>
      </c>
      <c r="D80" s="30">
        <v>2.6621999999999999</v>
      </c>
      <c r="E80" s="30">
        <v>2.6856</v>
      </c>
      <c r="F80" s="30">
        <v>2.7057000000000002</v>
      </c>
      <c r="G80" s="30">
        <v>2.7057000000000002</v>
      </c>
      <c r="H80" s="30">
        <v>2.7057000000000002</v>
      </c>
      <c r="I80" s="30">
        <v>2.7057000000000002</v>
      </c>
      <c r="J80" s="30">
        <v>2.7057000000000002</v>
      </c>
      <c r="K80" s="30">
        <v>2.7057000000000002</v>
      </c>
      <c r="L80" s="30">
        <v>2.7057000000000002</v>
      </c>
      <c r="M80" s="30">
        <v>2.7057000000000002</v>
      </c>
      <c r="N80" s="30">
        <v>2.7057000000000002</v>
      </c>
      <c r="O80" s="30">
        <v>2.7057000000000002</v>
      </c>
      <c r="P80" s="30">
        <v>2.7057000000000002</v>
      </c>
      <c r="Q80" s="30">
        <v>2.7057000000000002</v>
      </c>
      <c r="R80" s="30">
        <v>2.7057000000000002</v>
      </c>
      <c r="S80" s="30">
        <v>2.7057000000000002</v>
      </c>
      <c r="T80" s="30">
        <v>2.7057000000000002</v>
      </c>
      <c r="U80" s="30">
        <v>2.7057000000000002</v>
      </c>
      <c r="V80" s="30">
        <v>2.7057000000000002</v>
      </c>
      <c r="W80" s="30">
        <v>2.7057000000000002</v>
      </c>
      <c r="X80" s="30">
        <v>2.7057000000000002</v>
      </c>
      <c r="Y80" s="30">
        <v>2.7057000000000002</v>
      </c>
      <c r="Z80" s="30">
        <v>2.7057000000000002</v>
      </c>
      <c r="AA80" s="30">
        <v>2.7057000000000002</v>
      </c>
      <c r="AB80" s="30">
        <v>2.7057000000000002</v>
      </c>
      <c r="AC80" s="30">
        <v>2.7057000000000002</v>
      </c>
      <c r="AD80" s="30">
        <v>2.7057000000000002</v>
      </c>
      <c r="AE80" s="30">
        <v>2.7057000000000002</v>
      </c>
      <c r="AF80" s="30">
        <v>2.7057000000000002</v>
      </c>
      <c r="AG80" s="31">
        <v>5.5900000000000004E-4</v>
      </c>
    </row>
    <row r="81" spans="1:33" x14ac:dyDescent="0.25">
      <c r="A81" s="12" t="s">
        <v>422</v>
      </c>
      <c r="B81" s="29" t="s">
        <v>386</v>
      </c>
      <c r="C81" s="30">
        <v>47.006241000000003</v>
      </c>
      <c r="D81" s="30">
        <v>51.650241999999999</v>
      </c>
      <c r="E81" s="30">
        <v>56.300766000000003</v>
      </c>
      <c r="F81" s="30">
        <v>60.326790000000003</v>
      </c>
      <c r="G81" s="30">
        <v>63.274054999999997</v>
      </c>
      <c r="H81" s="30">
        <v>66.774124</v>
      </c>
      <c r="I81" s="30">
        <v>69.575089000000006</v>
      </c>
      <c r="J81" s="30">
        <v>72.287750000000003</v>
      </c>
      <c r="K81" s="30">
        <v>75.422211000000004</v>
      </c>
      <c r="L81" s="30">
        <v>77.595207000000002</v>
      </c>
      <c r="M81" s="30">
        <v>80.177345000000003</v>
      </c>
      <c r="N81" s="30">
        <v>82.967369000000005</v>
      </c>
      <c r="O81" s="30">
        <v>86.243813000000003</v>
      </c>
      <c r="P81" s="30">
        <v>89.243567999999996</v>
      </c>
      <c r="Q81" s="30">
        <v>91.163414000000003</v>
      </c>
      <c r="R81" s="30">
        <v>94.205794999999995</v>
      </c>
      <c r="S81" s="30">
        <v>97.969086000000004</v>
      </c>
      <c r="T81" s="30">
        <v>101.12608299999999</v>
      </c>
      <c r="U81" s="30">
        <v>104.822624</v>
      </c>
      <c r="V81" s="30">
        <v>109.392754</v>
      </c>
      <c r="W81" s="30">
        <v>113.599586</v>
      </c>
      <c r="X81" s="30">
        <v>118.517815</v>
      </c>
      <c r="Y81" s="30">
        <v>123.06134</v>
      </c>
      <c r="Z81" s="30">
        <v>127.419403</v>
      </c>
      <c r="AA81" s="30">
        <v>132.54119900000001</v>
      </c>
      <c r="AB81" s="30">
        <v>137.99168399999999</v>
      </c>
      <c r="AC81" s="30">
        <v>143.09785500000001</v>
      </c>
      <c r="AD81" s="30">
        <v>148.569748</v>
      </c>
      <c r="AE81" s="30">
        <v>154.26402300000001</v>
      </c>
      <c r="AF81" s="30">
        <v>159.49890099999999</v>
      </c>
      <c r="AG81" s="31">
        <v>4.3029999999999999E-2</v>
      </c>
    </row>
    <row r="82" spans="1:33" ht="15" customHeight="1" x14ac:dyDescent="0.25">
      <c r="A82" s="12" t="s">
        <v>421</v>
      </c>
      <c r="B82" s="29" t="s">
        <v>402</v>
      </c>
      <c r="C82" s="30">
        <v>0.88580000000000003</v>
      </c>
      <c r="D82" s="30">
        <v>0.88580000000000003</v>
      </c>
      <c r="E82" s="30">
        <v>0.93579999999999997</v>
      </c>
      <c r="F82" s="30">
        <v>0.93579999999999997</v>
      </c>
      <c r="G82" s="30">
        <v>0.93579999999999997</v>
      </c>
      <c r="H82" s="30">
        <v>0.93579999999999997</v>
      </c>
      <c r="I82" s="30">
        <v>0.93579999999999997</v>
      </c>
      <c r="J82" s="30">
        <v>0.93579999999999997</v>
      </c>
      <c r="K82" s="30">
        <v>0.93579999999999997</v>
      </c>
      <c r="L82" s="30">
        <v>0.93579999999999997</v>
      </c>
      <c r="M82" s="30">
        <v>0.93579999999999997</v>
      </c>
      <c r="N82" s="30">
        <v>0.93579999999999997</v>
      </c>
      <c r="O82" s="30">
        <v>0.93579999999999997</v>
      </c>
      <c r="P82" s="30">
        <v>0.93579999999999997</v>
      </c>
      <c r="Q82" s="30">
        <v>0.93579999999999997</v>
      </c>
      <c r="R82" s="30">
        <v>0.93579999999999997</v>
      </c>
      <c r="S82" s="30">
        <v>0.93579999999999997</v>
      </c>
      <c r="T82" s="30">
        <v>0.93579999999999997</v>
      </c>
      <c r="U82" s="30">
        <v>0.93579999999999997</v>
      </c>
      <c r="V82" s="30">
        <v>0.93579999999999997</v>
      </c>
      <c r="W82" s="30">
        <v>0.93579999999999997</v>
      </c>
      <c r="X82" s="30">
        <v>0.93579999999999997</v>
      </c>
      <c r="Y82" s="30">
        <v>0.93579999999999997</v>
      </c>
      <c r="Z82" s="30">
        <v>0.93579999999999997</v>
      </c>
      <c r="AA82" s="30">
        <v>0.93579999999999997</v>
      </c>
      <c r="AB82" s="30">
        <v>0.93579999999999997</v>
      </c>
      <c r="AC82" s="30">
        <v>0.93579999999999997</v>
      </c>
      <c r="AD82" s="30">
        <v>0.93579999999999997</v>
      </c>
      <c r="AE82" s="30">
        <v>0.93579999999999997</v>
      </c>
      <c r="AF82" s="30">
        <v>0.93579999999999997</v>
      </c>
      <c r="AG82" s="31">
        <v>1.895E-3</v>
      </c>
    </row>
    <row r="83" spans="1:33" ht="15" customHeight="1" x14ac:dyDescent="0.25">
      <c r="A83" s="12" t="s">
        <v>420</v>
      </c>
      <c r="B83" s="28" t="s">
        <v>388</v>
      </c>
      <c r="C83" s="32">
        <v>71.512054000000006</v>
      </c>
      <c r="D83" s="32">
        <v>76.442336999999995</v>
      </c>
      <c r="E83" s="32">
        <v>81.392814999999999</v>
      </c>
      <c r="F83" s="32">
        <v>85.602821000000006</v>
      </c>
      <c r="G83" s="32">
        <v>88.659728999999999</v>
      </c>
      <c r="H83" s="32">
        <v>92.322800000000001</v>
      </c>
      <c r="I83" s="32">
        <v>95.272339000000002</v>
      </c>
      <c r="J83" s="32">
        <v>98.132369999999995</v>
      </c>
      <c r="K83" s="32">
        <v>101.405563</v>
      </c>
      <c r="L83" s="32">
        <v>103.716606</v>
      </c>
      <c r="M83" s="32">
        <v>106.438248</v>
      </c>
      <c r="N83" s="32">
        <v>109.35363</v>
      </c>
      <c r="O83" s="32">
        <v>112.760536</v>
      </c>
      <c r="P83" s="32">
        <v>115.88884</v>
      </c>
      <c r="Q83" s="32">
        <v>117.93931600000001</v>
      </c>
      <c r="R83" s="32">
        <v>121.115128</v>
      </c>
      <c r="S83" s="32">
        <v>125.018738</v>
      </c>
      <c r="T83" s="32">
        <v>128.31652800000001</v>
      </c>
      <c r="U83" s="32">
        <v>132.15759299999999</v>
      </c>
      <c r="V83" s="32">
        <v>136.874405</v>
      </c>
      <c r="W83" s="32">
        <v>141.23109400000001</v>
      </c>
      <c r="X83" s="32">
        <v>146.31655900000001</v>
      </c>
      <c r="Y83" s="32">
        <v>151.029404</v>
      </c>
      <c r="Z83" s="32">
        <v>155.54298399999999</v>
      </c>
      <c r="AA83" s="32">
        <v>160.83380099999999</v>
      </c>
      <c r="AB83" s="32">
        <v>166.47058100000001</v>
      </c>
      <c r="AC83" s="32">
        <v>171.767944</v>
      </c>
      <c r="AD83" s="32">
        <v>177.43322800000001</v>
      </c>
      <c r="AE83" s="32">
        <v>183.305634</v>
      </c>
      <c r="AF83" s="32">
        <v>188.748062</v>
      </c>
      <c r="AG83" s="33">
        <v>3.4033000000000001E-2</v>
      </c>
    </row>
    <row r="84" spans="1:33" ht="15" customHeight="1" x14ac:dyDescent="0.25"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</row>
    <row r="85" spans="1:33" ht="15" customHeight="1" x14ac:dyDescent="0.25">
      <c r="A85" s="12" t="s">
        <v>419</v>
      </c>
      <c r="B85" s="28" t="s">
        <v>403</v>
      </c>
      <c r="C85" s="32" t="s">
        <v>776</v>
      </c>
      <c r="D85" s="32">
        <v>4.9359710000000003</v>
      </c>
      <c r="E85" s="32">
        <v>9.9023850000000007</v>
      </c>
      <c r="F85" s="32">
        <v>14.148031</v>
      </c>
      <c r="G85" s="32">
        <v>17.305595</v>
      </c>
      <c r="H85" s="32">
        <v>21.061661000000001</v>
      </c>
      <c r="I85" s="32">
        <v>24.100807</v>
      </c>
      <c r="J85" s="32">
        <v>27.017859000000001</v>
      </c>
      <c r="K85" s="32">
        <v>30.353289</v>
      </c>
      <c r="L85" s="32">
        <v>32.787208999999997</v>
      </c>
      <c r="M85" s="32">
        <v>35.577606000000003</v>
      </c>
      <c r="N85" s="32">
        <v>38.550227999999997</v>
      </c>
      <c r="O85" s="32">
        <v>42.030735</v>
      </c>
      <c r="P85" s="32">
        <v>45.228892999999999</v>
      </c>
      <c r="Q85" s="32">
        <v>47.533965999999999</v>
      </c>
      <c r="R85" s="32">
        <v>50.763584000000002</v>
      </c>
      <c r="S85" s="32">
        <v>54.727694999999997</v>
      </c>
      <c r="T85" s="32">
        <v>58.080455999999998</v>
      </c>
      <c r="U85" s="32">
        <v>61.974663</v>
      </c>
      <c r="V85" s="32">
        <v>66.731742999999994</v>
      </c>
      <c r="W85" s="32">
        <v>71.141861000000006</v>
      </c>
      <c r="X85" s="32">
        <v>76.268615999999994</v>
      </c>
      <c r="Y85" s="32">
        <v>81.006469999999993</v>
      </c>
      <c r="Z85" s="32">
        <v>85.568618999999998</v>
      </c>
      <c r="AA85" s="32">
        <v>90.896064999999993</v>
      </c>
      <c r="AB85" s="32">
        <v>96.557136999999997</v>
      </c>
      <c r="AC85" s="32">
        <v>101.875664</v>
      </c>
      <c r="AD85" s="32">
        <v>107.55671700000001</v>
      </c>
      <c r="AE85" s="32">
        <v>113.48651099999999</v>
      </c>
      <c r="AF85" s="32">
        <v>118.955658</v>
      </c>
      <c r="AG85" s="33" t="s">
        <v>776</v>
      </c>
    </row>
    <row r="86" spans="1:33" ht="15" customHeight="1" thickBot="1" x14ac:dyDescent="0.3"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</row>
    <row r="87" spans="1:33" ht="15" customHeight="1" x14ac:dyDescent="0.25">
      <c r="B87" s="75" t="s">
        <v>575</v>
      </c>
    </row>
    <row r="88" spans="1:33" ht="15" customHeight="1" x14ac:dyDescent="0.25">
      <c r="B88" s="11" t="s">
        <v>404</v>
      </c>
    </row>
    <row r="89" spans="1:33" ht="15" customHeight="1" x14ac:dyDescent="0.25">
      <c r="B89" s="11" t="s">
        <v>562</v>
      </c>
    </row>
    <row r="90" spans="1:33" ht="15" customHeight="1" x14ac:dyDescent="0.25">
      <c r="B90" s="11" t="s">
        <v>563</v>
      </c>
    </row>
    <row r="91" spans="1:33" ht="15" customHeight="1" x14ac:dyDescent="0.25">
      <c r="B91" s="11" t="s">
        <v>564</v>
      </c>
    </row>
    <row r="92" spans="1:33" x14ac:dyDescent="0.25">
      <c r="B92" s="11" t="s">
        <v>501</v>
      </c>
    </row>
    <row r="93" spans="1:33" ht="15" customHeight="1" x14ac:dyDescent="0.25">
      <c r="B93" s="11" t="s">
        <v>502</v>
      </c>
    </row>
    <row r="94" spans="1:33" ht="15" customHeight="1" x14ac:dyDescent="0.25">
      <c r="B94" s="11" t="s">
        <v>565</v>
      </c>
    </row>
    <row r="95" spans="1:33" ht="15" customHeight="1" x14ac:dyDescent="0.25">
      <c r="B95" s="11" t="s">
        <v>566</v>
      </c>
    </row>
    <row r="96" spans="1:33" ht="15" customHeight="1" x14ac:dyDescent="0.25">
      <c r="B96" s="11" t="s">
        <v>567</v>
      </c>
    </row>
    <row r="97" spans="2:33" ht="15" customHeight="1" x14ac:dyDescent="0.25">
      <c r="B97" s="11" t="s">
        <v>405</v>
      </c>
    </row>
    <row r="98" spans="2:33" ht="15" customHeight="1" x14ac:dyDescent="0.25">
      <c r="B98" s="11" t="s">
        <v>568</v>
      </c>
    </row>
    <row r="99" spans="2:33" ht="15" customHeight="1" x14ac:dyDescent="0.25">
      <c r="B99" s="11" t="s">
        <v>569</v>
      </c>
    </row>
    <row r="100" spans="2:33" ht="15" customHeight="1" x14ac:dyDescent="0.25">
      <c r="B100" s="11" t="s">
        <v>406</v>
      </c>
    </row>
    <row r="101" spans="2:33" x14ac:dyDescent="0.25">
      <c r="B101" s="11" t="s">
        <v>777</v>
      </c>
    </row>
    <row r="102" spans="2:33" x14ac:dyDescent="0.25">
      <c r="B102" s="11" t="s">
        <v>778</v>
      </c>
    </row>
    <row r="103" spans="2:33" ht="15" customHeight="1" x14ac:dyDescent="0.25">
      <c r="B103" s="11" t="s">
        <v>570</v>
      </c>
    </row>
    <row r="104" spans="2:33" ht="15" customHeight="1" x14ac:dyDescent="0.25">
      <c r="B104" s="11" t="s">
        <v>407</v>
      </c>
    </row>
    <row r="105" spans="2:33" ht="15" customHeight="1" x14ac:dyDescent="0.25">
      <c r="B105" s="11" t="s">
        <v>408</v>
      </c>
    </row>
    <row r="106" spans="2:33" ht="15" customHeight="1" x14ac:dyDescent="0.25">
      <c r="B106" s="11" t="s">
        <v>571</v>
      </c>
    </row>
    <row r="107" spans="2:33" ht="15" customHeight="1" x14ac:dyDescent="0.25">
      <c r="B107" s="11" t="s">
        <v>572</v>
      </c>
    </row>
    <row r="108" spans="2:33" ht="15" customHeight="1" x14ac:dyDescent="0.25">
      <c r="B108" s="11" t="s">
        <v>573</v>
      </c>
    </row>
    <row r="109" spans="2:33" ht="15" customHeight="1" x14ac:dyDescent="0.25">
      <c r="B109" s="11" t="s">
        <v>574</v>
      </c>
    </row>
    <row r="110" spans="2:33" ht="15" customHeight="1" x14ac:dyDescent="0.25">
      <c r="B110" s="11" t="s">
        <v>779</v>
      </c>
    </row>
    <row r="111" spans="2:33" ht="15" customHeight="1" x14ac:dyDescent="0.25">
      <c r="B111" s="11" t="s">
        <v>780</v>
      </c>
    </row>
    <row r="112" spans="2:33" ht="15" customHeight="1" x14ac:dyDescent="0.25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3" ht="15" customHeight="1" x14ac:dyDescent="0.25"/>
    <row r="306" spans="2:33" ht="15" customHeight="1" x14ac:dyDescent="0.25"/>
    <row r="307" spans="2:33" ht="15" customHeight="1" x14ac:dyDescent="0.25"/>
    <row r="308" spans="2:33" ht="15" customHeight="1" x14ac:dyDescent="0.25"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</row>
    <row r="309" spans="2:33" ht="15" customHeight="1" x14ac:dyDescent="0.25"/>
    <row r="310" spans="2:33" ht="15" customHeight="1" x14ac:dyDescent="0.25"/>
    <row r="311" spans="2:33" ht="15" customHeight="1" x14ac:dyDescent="0.25"/>
    <row r="312" spans="2:33" ht="15" customHeight="1" x14ac:dyDescent="0.25"/>
    <row r="313" spans="2:33" ht="15" customHeight="1" x14ac:dyDescent="0.25"/>
    <row r="314" spans="2:33" ht="15" customHeight="1" x14ac:dyDescent="0.25"/>
    <row r="315" spans="2:33" ht="15" customHeight="1" x14ac:dyDescent="0.25"/>
    <row r="316" spans="2:33" ht="15" customHeight="1" x14ac:dyDescent="0.25"/>
    <row r="317" spans="2:33" ht="15" customHeight="1" x14ac:dyDescent="0.25"/>
    <row r="318" spans="2:33" ht="15" customHeight="1" x14ac:dyDescent="0.25"/>
    <row r="319" spans="2:33" ht="15" customHeight="1" x14ac:dyDescent="0.25"/>
    <row r="320" spans="2:33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3" ht="15" customHeight="1" x14ac:dyDescent="0.25"/>
    <row r="498" spans="2:33" ht="15" customHeight="1" x14ac:dyDescent="0.25"/>
    <row r="500" spans="2:33" ht="15" customHeight="1" x14ac:dyDescent="0.25"/>
    <row r="501" spans="2:33" ht="15" customHeight="1" x14ac:dyDescent="0.25"/>
    <row r="502" spans="2:33" ht="15" customHeight="1" x14ac:dyDescent="0.25"/>
    <row r="503" spans="2:33" ht="15" customHeight="1" x14ac:dyDescent="0.25"/>
    <row r="504" spans="2:33" ht="15" customHeight="1" x14ac:dyDescent="0.25"/>
    <row r="505" spans="2:33" ht="15" customHeight="1" x14ac:dyDescent="0.25"/>
    <row r="506" spans="2:33" ht="15" customHeight="1" x14ac:dyDescent="0.25"/>
    <row r="507" spans="2:33" ht="15" customHeight="1" x14ac:dyDescent="0.25"/>
    <row r="508" spans="2:33" ht="15" customHeight="1" x14ac:dyDescent="0.25"/>
    <row r="510" spans="2:33" ht="15" customHeight="1" x14ac:dyDescent="0.25"/>
    <row r="511" spans="2:33" ht="15" customHeight="1" x14ac:dyDescent="0.25"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</row>
    <row r="512" spans="2:33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7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9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60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3" ht="15" customHeight="1" x14ac:dyDescent="0.25"/>
    <row r="706" spans="2:33" ht="15" customHeight="1" x14ac:dyDescent="0.25"/>
    <row r="707" spans="2:33" ht="15" customHeight="1" x14ac:dyDescent="0.25"/>
    <row r="708" spans="2:33" ht="15" customHeight="1" x14ac:dyDescent="0.25"/>
    <row r="709" spans="2:33" ht="15" customHeight="1" x14ac:dyDescent="0.25"/>
    <row r="710" spans="2:33" ht="15" customHeight="1" x14ac:dyDescent="0.25"/>
    <row r="711" spans="2:33" ht="15" customHeight="1" x14ac:dyDescent="0.25"/>
    <row r="712" spans="2:33" ht="15" customHeight="1" x14ac:dyDescent="0.25"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</row>
    <row r="713" spans="2:33" ht="15" customHeight="1" x14ac:dyDescent="0.25"/>
    <row r="714" spans="2:33" ht="15" customHeight="1" x14ac:dyDescent="0.25"/>
    <row r="715" spans="2:33" ht="15" customHeight="1" x14ac:dyDescent="0.25"/>
    <row r="716" spans="2:33" ht="15" customHeight="1" x14ac:dyDescent="0.25"/>
    <row r="717" spans="2:33" ht="15" customHeight="1" x14ac:dyDescent="0.25"/>
    <row r="718" spans="2:33" ht="15" customHeight="1" x14ac:dyDescent="0.25"/>
    <row r="719" spans="2:33" ht="15" customHeight="1" x14ac:dyDescent="0.25"/>
    <row r="720" spans="2:33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2" ht="15" customHeight="1" x14ac:dyDescent="0.25"/>
    <row r="823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40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3" ht="15" customHeight="1" x14ac:dyDescent="0.25"/>
    <row r="882" spans="2:33" ht="15" customHeight="1" x14ac:dyDescent="0.25"/>
    <row r="883" spans="2:33" ht="15" customHeight="1" x14ac:dyDescent="0.25"/>
    <row r="884" spans="2:33" ht="15" customHeight="1" x14ac:dyDescent="0.25"/>
    <row r="885" spans="2:33" ht="15" customHeight="1" x14ac:dyDescent="0.25"/>
    <row r="886" spans="2:33" ht="15" customHeight="1" x14ac:dyDescent="0.25"/>
    <row r="887" spans="2:33" ht="15" customHeight="1" x14ac:dyDescent="0.25"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</row>
    <row r="888" spans="2:33" ht="15" customHeight="1" x14ac:dyDescent="0.25"/>
    <row r="889" spans="2:33" ht="15" customHeight="1" x14ac:dyDescent="0.25"/>
    <row r="890" spans="2:33" ht="15" customHeight="1" x14ac:dyDescent="0.25"/>
    <row r="891" spans="2:33" ht="15" customHeight="1" x14ac:dyDescent="0.25"/>
    <row r="892" spans="2:33" ht="15" customHeight="1" x14ac:dyDescent="0.25"/>
    <row r="893" spans="2:33" ht="15" customHeight="1" x14ac:dyDescent="0.25"/>
    <row r="894" spans="2:33" ht="15" customHeight="1" x14ac:dyDescent="0.25"/>
    <row r="895" spans="2:33" ht="15" customHeight="1" x14ac:dyDescent="0.25"/>
    <row r="896" spans="2:33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3" ht="15" customHeight="1" x14ac:dyDescent="0.25"/>
    <row r="1090" spans="2:33" ht="15" customHeight="1" x14ac:dyDescent="0.25"/>
    <row r="1091" spans="2:33" ht="15" customHeight="1" x14ac:dyDescent="0.25"/>
    <row r="1092" spans="2:33" ht="15" customHeight="1" x14ac:dyDescent="0.25"/>
    <row r="1093" spans="2:33" ht="15" customHeight="1" x14ac:dyDescent="0.25"/>
    <row r="1094" spans="2:33" ht="15" customHeight="1" x14ac:dyDescent="0.25"/>
    <row r="1096" spans="2:33" ht="15" customHeight="1" x14ac:dyDescent="0.25"/>
    <row r="1097" spans="2:33" ht="15" customHeight="1" x14ac:dyDescent="0.25"/>
    <row r="1098" spans="2:33" ht="15" customHeight="1" x14ac:dyDescent="0.25"/>
    <row r="1099" spans="2:33" ht="15" customHeight="1" x14ac:dyDescent="0.25"/>
    <row r="1100" spans="2:33" ht="15" customHeight="1" x14ac:dyDescent="0.25">
      <c r="B1100" s="80"/>
      <c r="C1100" s="80"/>
      <c r="D1100" s="80"/>
      <c r="E1100" s="80"/>
      <c r="F1100" s="80"/>
      <c r="G1100" s="80"/>
      <c r="H1100" s="80"/>
      <c r="I1100" s="80"/>
      <c r="J1100" s="80"/>
      <c r="K1100" s="80"/>
      <c r="L1100" s="80"/>
      <c r="M1100" s="80"/>
      <c r="N1100" s="80"/>
      <c r="O1100" s="80"/>
      <c r="P1100" s="80"/>
      <c r="Q1100" s="80"/>
      <c r="R1100" s="80"/>
      <c r="S1100" s="80"/>
      <c r="T1100" s="80"/>
      <c r="U1100" s="80"/>
      <c r="V1100" s="80"/>
      <c r="W1100" s="80"/>
      <c r="X1100" s="80"/>
      <c r="Y1100" s="80"/>
      <c r="Z1100" s="80"/>
      <c r="AA1100" s="80"/>
      <c r="AB1100" s="80"/>
      <c r="AC1100" s="80"/>
      <c r="AD1100" s="80"/>
      <c r="AE1100" s="80"/>
      <c r="AF1100" s="80"/>
      <c r="AG1100" s="80"/>
    </row>
    <row r="1101" spans="2:33" ht="15" customHeight="1" x14ac:dyDescent="0.25"/>
    <row r="1102" spans="2:33" ht="15" customHeight="1" x14ac:dyDescent="0.25"/>
    <row r="1103" spans="2:33" ht="15" customHeight="1" x14ac:dyDescent="0.25"/>
    <row r="1104" spans="2:33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3" ht="15" customHeight="1" x14ac:dyDescent="0.25"/>
    <row r="1218" spans="2:33" ht="15" customHeight="1" x14ac:dyDescent="0.25"/>
    <row r="1219" spans="2:33" ht="15" customHeight="1" x14ac:dyDescent="0.25"/>
    <row r="1220" spans="2:33" ht="15" customHeight="1" x14ac:dyDescent="0.25"/>
    <row r="1221" spans="2:33" ht="15" customHeight="1" x14ac:dyDescent="0.25"/>
    <row r="1222" spans="2:33" ht="15" customHeight="1" x14ac:dyDescent="0.25"/>
    <row r="1223" spans="2:33" ht="15" customHeight="1" x14ac:dyDescent="0.25"/>
    <row r="1224" spans="2:33" ht="15" customHeight="1" x14ac:dyDescent="0.25"/>
    <row r="1225" spans="2:33" ht="15" customHeight="1" x14ac:dyDescent="0.25"/>
    <row r="1226" spans="2:33" ht="15" customHeight="1" x14ac:dyDescent="0.25"/>
    <row r="1227" spans="2:33" ht="15" customHeight="1" x14ac:dyDescent="0.25">
      <c r="B1227" s="80"/>
      <c r="C1227" s="80"/>
      <c r="D1227" s="80"/>
      <c r="E1227" s="80"/>
      <c r="F1227" s="80"/>
      <c r="G1227" s="80"/>
      <c r="H1227" s="80"/>
      <c r="I1227" s="80"/>
      <c r="J1227" s="80"/>
      <c r="K1227" s="80"/>
      <c r="L1227" s="80"/>
      <c r="M1227" s="80"/>
      <c r="N1227" s="80"/>
      <c r="O1227" s="80"/>
      <c r="P1227" s="80"/>
      <c r="Q1227" s="80"/>
      <c r="R1227" s="80"/>
      <c r="S1227" s="80"/>
      <c r="T1227" s="80"/>
      <c r="U1227" s="80"/>
      <c r="V1227" s="80"/>
      <c r="W1227" s="80"/>
      <c r="X1227" s="80"/>
      <c r="Y1227" s="80"/>
      <c r="Z1227" s="80"/>
      <c r="AA1227" s="80"/>
      <c r="AB1227" s="80"/>
      <c r="AC1227" s="80"/>
      <c r="AD1227" s="80"/>
      <c r="AE1227" s="80"/>
      <c r="AF1227" s="80"/>
      <c r="AG1227" s="80"/>
    </row>
    <row r="1228" spans="2:33" ht="15" customHeight="1" x14ac:dyDescent="0.25"/>
    <row r="1229" spans="2:33" ht="15" customHeight="1" x14ac:dyDescent="0.25"/>
    <row r="1230" spans="2:33" ht="15" customHeight="1" x14ac:dyDescent="0.25"/>
    <row r="1231" spans="2:33" ht="15" customHeight="1" x14ac:dyDescent="0.25"/>
    <row r="1232" spans="2:33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7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50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5" ht="15" customHeight="1" x14ac:dyDescent="0.25"/>
    <row r="1376" ht="15" customHeight="1" x14ac:dyDescent="0.25"/>
    <row r="1377" spans="2:33" ht="15" customHeight="1" x14ac:dyDescent="0.25"/>
    <row r="1378" spans="2:33" ht="15" customHeight="1" x14ac:dyDescent="0.25"/>
    <row r="1379" spans="2:33" ht="15" customHeight="1" x14ac:dyDescent="0.25"/>
    <row r="1380" spans="2:33" ht="15" customHeight="1" x14ac:dyDescent="0.25"/>
    <row r="1381" spans="2:33" ht="15" customHeight="1" x14ac:dyDescent="0.25"/>
    <row r="1382" spans="2:33" ht="15" customHeight="1" x14ac:dyDescent="0.25"/>
    <row r="1383" spans="2:33" ht="15" customHeight="1" x14ac:dyDescent="0.25"/>
    <row r="1385" spans="2:33" ht="15" customHeight="1" x14ac:dyDescent="0.25"/>
    <row r="1386" spans="2:33" ht="15" customHeight="1" x14ac:dyDescent="0.25"/>
    <row r="1387" spans="2:33" ht="15" customHeight="1" x14ac:dyDescent="0.25"/>
    <row r="1388" spans="2:33" ht="15" customHeight="1" x14ac:dyDescent="0.25"/>
    <row r="1389" spans="2:33" ht="15" customHeight="1" x14ac:dyDescent="0.25"/>
    <row r="1390" spans="2:33" ht="15" customHeight="1" x14ac:dyDescent="0.25">
      <c r="B1390" s="80"/>
      <c r="C1390" s="80"/>
      <c r="D1390" s="80"/>
      <c r="E1390" s="80"/>
      <c r="F1390" s="80"/>
      <c r="G1390" s="80"/>
      <c r="H1390" s="80"/>
      <c r="I1390" s="80"/>
      <c r="J1390" s="80"/>
      <c r="K1390" s="80"/>
      <c r="L1390" s="80"/>
      <c r="M1390" s="80"/>
      <c r="N1390" s="80"/>
      <c r="O1390" s="80"/>
      <c r="P1390" s="80"/>
      <c r="Q1390" s="80"/>
      <c r="R1390" s="80"/>
      <c r="S1390" s="80"/>
      <c r="T1390" s="80"/>
      <c r="U1390" s="80"/>
      <c r="V1390" s="80"/>
      <c r="W1390" s="80"/>
      <c r="X1390" s="80"/>
      <c r="Y1390" s="80"/>
      <c r="Z1390" s="80"/>
      <c r="AA1390" s="80"/>
      <c r="AB1390" s="80"/>
      <c r="AC1390" s="80"/>
      <c r="AD1390" s="80"/>
      <c r="AE1390" s="80"/>
      <c r="AF1390" s="80"/>
      <c r="AG1390" s="80"/>
    </row>
    <row r="1391" spans="2:33" ht="15" customHeight="1" x14ac:dyDescent="0.25"/>
    <row r="1392" spans="2:33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9" spans="2:33" ht="15" customHeight="1" x14ac:dyDescent="0.25"/>
    <row r="1491" spans="2:33" ht="15" customHeight="1" x14ac:dyDescent="0.25"/>
    <row r="1492" spans="2:33" ht="15" customHeight="1" x14ac:dyDescent="0.25"/>
    <row r="1493" spans="2:33" ht="15" customHeight="1" x14ac:dyDescent="0.25"/>
    <row r="1494" spans="2:33" ht="15" customHeight="1" x14ac:dyDescent="0.25"/>
    <row r="1495" spans="2:33" ht="15" customHeight="1" x14ac:dyDescent="0.25"/>
    <row r="1496" spans="2:33" ht="15" customHeight="1" x14ac:dyDescent="0.25"/>
    <row r="1497" spans="2:33" ht="15" customHeight="1" x14ac:dyDescent="0.25"/>
    <row r="1498" spans="2:33" ht="15" customHeight="1" x14ac:dyDescent="0.25"/>
    <row r="1500" spans="2:33" ht="15" customHeight="1" x14ac:dyDescent="0.25"/>
    <row r="1501" spans="2:33" ht="15" customHeight="1" x14ac:dyDescent="0.25"/>
    <row r="1502" spans="2:33" ht="15" customHeight="1" x14ac:dyDescent="0.25">
      <c r="B1502" s="80"/>
      <c r="C1502" s="80"/>
      <c r="D1502" s="80"/>
      <c r="E1502" s="80"/>
      <c r="F1502" s="80"/>
      <c r="G1502" s="80"/>
      <c r="H1502" s="80"/>
      <c r="I1502" s="80"/>
      <c r="J1502" s="80"/>
      <c r="K1502" s="80"/>
      <c r="L1502" s="80"/>
      <c r="M1502" s="80"/>
      <c r="N1502" s="80"/>
      <c r="O1502" s="80"/>
      <c r="P1502" s="80"/>
      <c r="Q1502" s="80"/>
      <c r="R1502" s="80"/>
      <c r="S1502" s="80"/>
      <c r="T1502" s="80"/>
      <c r="U1502" s="80"/>
      <c r="V1502" s="80"/>
      <c r="W1502" s="80"/>
      <c r="X1502" s="80"/>
      <c r="Y1502" s="80"/>
      <c r="Z1502" s="80"/>
      <c r="AA1502" s="80"/>
      <c r="AB1502" s="80"/>
      <c r="AC1502" s="80"/>
      <c r="AD1502" s="80"/>
      <c r="AE1502" s="80"/>
      <c r="AF1502" s="80"/>
      <c r="AG1502" s="80"/>
    </row>
    <row r="1503" spans="2:33" ht="15" customHeight="1" x14ac:dyDescent="0.25"/>
    <row r="1504" spans="2:33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2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9" ht="15" customHeight="1" x14ac:dyDescent="0.25"/>
    <row r="1600" ht="15" customHeight="1" x14ac:dyDescent="0.25"/>
    <row r="1601" spans="2:33" ht="15" customHeight="1" x14ac:dyDescent="0.25"/>
    <row r="1602" spans="2:33" ht="15" customHeight="1" x14ac:dyDescent="0.25"/>
    <row r="1603" spans="2:33" ht="15" customHeight="1" x14ac:dyDescent="0.25"/>
    <row r="1604" spans="2:33" ht="15" customHeight="1" x14ac:dyDescent="0.25">
      <c r="B1604" s="80"/>
      <c r="C1604" s="80"/>
      <c r="D1604" s="80"/>
      <c r="E1604" s="80"/>
      <c r="F1604" s="80"/>
      <c r="G1604" s="80"/>
      <c r="H1604" s="80"/>
      <c r="I1604" s="80"/>
      <c r="J1604" s="80"/>
      <c r="K1604" s="80"/>
      <c r="L1604" s="80"/>
      <c r="M1604" s="80"/>
      <c r="N1604" s="80"/>
      <c r="O1604" s="80"/>
      <c r="P1604" s="80"/>
      <c r="Q1604" s="80"/>
      <c r="R1604" s="80"/>
      <c r="S1604" s="80"/>
      <c r="T1604" s="80"/>
      <c r="U1604" s="80"/>
      <c r="V1604" s="80"/>
      <c r="W1604" s="80"/>
      <c r="X1604" s="80"/>
      <c r="Y1604" s="80"/>
      <c r="Z1604" s="80"/>
      <c r="AA1604" s="80"/>
      <c r="AB1604" s="80"/>
      <c r="AC1604" s="80"/>
      <c r="AD1604" s="80"/>
      <c r="AE1604" s="80"/>
      <c r="AF1604" s="80"/>
      <c r="AG1604" s="80"/>
    </row>
    <row r="1605" spans="2:33" ht="15" customHeight="1" x14ac:dyDescent="0.25"/>
    <row r="1606" spans="2:33" ht="15" customHeight="1" x14ac:dyDescent="0.25"/>
    <row r="1607" spans="2:33" ht="15" customHeight="1" x14ac:dyDescent="0.25"/>
    <row r="1608" spans="2:33" ht="15" customHeight="1" x14ac:dyDescent="0.25"/>
    <row r="1609" spans="2:33" ht="15" customHeight="1" x14ac:dyDescent="0.25"/>
    <row r="1610" spans="2:33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5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6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7" spans="2:33" ht="15" customHeight="1" x14ac:dyDescent="0.25"/>
    <row r="1698" spans="2:33" ht="15" customHeight="1" x14ac:dyDescent="0.25">
      <c r="B1698" s="80"/>
      <c r="C1698" s="80"/>
      <c r="D1698" s="80"/>
      <c r="E1698" s="80"/>
      <c r="F1698" s="80"/>
      <c r="G1698" s="80"/>
      <c r="H1698" s="80"/>
      <c r="I1698" s="80"/>
      <c r="J1698" s="80"/>
      <c r="K1698" s="80"/>
      <c r="L1698" s="80"/>
      <c r="M1698" s="80"/>
      <c r="N1698" s="80"/>
      <c r="O1698" s="80"/>
      <c r="P1698" s="80"/>
      <c r="Q1698" s="80"/>
      <c r="R1698" s="80"/>
      <c r="S1698" s="80"/>
      <c r="T1698" s="80"/>
      <c r="U1698" s="80"/>
      <c r="V1698" s="80"/>
      <c r="W1698" s="80"/>
      <c r="X1698" s="80"/>
      <c r="Y1698" s="80"/>
      <c r="Z1698" s="80"/>
      <c r="AA1698" s="80"/>
      <c r="AB1698" s="80"/>
      <c r="AC1698" s="80"/>
      <c r="AD1698" s="80"/>
      <c r="AE1698" s="80"/>
      <c r="AF1698" s="80"/>
      <c r="AG1698" s="80"/>
    </row>
    <row r="1699" spans="2:33" ht="15" customHeight="1" x14ac:dyDescent="0.25"/>
    <row r="1700" spans="2:33" ht="15" customHeight="1" x14ac:dyDescent="0.25"/>
    <row r="1701" spans="2:33" ht="15" customHeight="1" x14ac:dyDescent="0.25"/>
    <row r="1702" spans="2:33" ht="15" customHeight="1" x14ac:dyDescent="0.25"/>
    <row r="1703" spans="2:33" ht="15" customHeight="1" x14ac:dyDescent="0.25"/>
    <row r="1704" spans="2:33" ht="15" customHeight="1" x14ac:dyDescent="0.25"/>
    <row r="1705" spans="2:33" ht="15" customHeight="1" x14ac:dyDescent="0.25"/>
    <row r="1706" spans="2:33" ht="15" customHeight="1" x14ac:dyDescent="0.25"/>
    <row r="1707" spans="2:33" ht="15" customHeight="1" x14ac:dyDescent="0.25"/>
    <row r="1708" spans="2:33" ht="15" customHeight="1" x14ac:dyDescent="0.25"/>
    <row r="1709" spans="2:33" ht="15" customHeight="1" x14ac:dyDescent="0.25"/>
    <row r="1710" spans="2:33" ht="15" customHeight="1" x14ac:dyDescent="0.25"/>
    <row r="1711" spans="2:33" ht="15" customHeight="1" x14ac:dyDescent="0.25"/>
    <row r="1712" spans="2:33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1" ht="15" customHeight="1" x14ac:dyDescent="0.25"/>
    <row r="1863" ht="15" customHeight="1" x14ac:dyDescent="0.25"/>
    <row r="1864" ht="15" customHeight="1" x14ac:dyDescent="0.25"/>
    <row r="1865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5" ht="15" customHeight="1" x14ac:dyDescent="0.25"/>
    <row r="1916" ht="15" customHeight="1" x14ac:dyDescent="0.25"/>
    <row r="1917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3" ht="15" customHeight="1" x14ac:dyDescent="0.25"/>
    <row r="1934" ht="15" customHeight="1" x14ac:dyDescent="0.25"/>
    <row r="1935" ht="15" customHeight="1" x14ac:dyDescent="0.25"/>
    <row r="1937" spans="2:33" ht="15" customHeight="1" x14ac:dyDescent="0.25"/>
    <row r="1938" spans="2:33" ht="15" customHeight="1" x14ac:dyDescent="0.25"/>
    <row r="1939" spans="2:33" ht="15" customHeight="1" x14ac:dyDescent="0.25"/>
    <row r="1940" spans="2:33" ht="15" customHeight="1" x14ac:dyDescent="0.25"/>
    <row r="1941" spans="2:33" ht="15" customHeight="1" x14ac:dyDescent="0.25"/>
    <row r="1942" spans="2:33" ht="15" customHeight="1" x14ac:dyDescent="0.25"/>
    <row r="1943" spans="2:33" ht="15" customHeight="1" x14ac:dyDescent="0.25"/>
    <row r="1944" spans="2:33" ht="15" customHeight="1" x14ac:dyDescent="0.25"/>
    <row r="1945" spans="2:33" ht="15" customHeight="1" x14ac:dyDescent="0.25">
      <c r="B1945" s="80"/>
      <c r="C1945" s="80"/>
      <c r="D1945" s="80"/>
      <c r="E1945" s="80"/>
      <c r="F1945" s="80"/>
      <c r="G1945" s="80"/>
      <c r="H1945" s="80"/>
      <c r="I1945" s="80"/>
      <c r="J1945" s="80"/>
      <c r="K1945" s="80"/>
      <c r="L1945" s="80"/>
      <c r="M1945" s="80"/>
      <c r="N1945" s="80"/>
      <c r="O1945" s="80"/>
      <c r="P1945" s="80"/>
      <c r="Q1945" s="80"/>
      <c r="R1945" s="80"/>
      <c r="S1945" s="80"/>
      <c r="T1945" s="80"/>
      <c r="U1945" s="80"/>
      <c r="V1945" s="80"/>
      <c r="W1945" s="80"/>
      <c r="X1945" s="80"/>
      <c r="Y1945" s="80"/>
      <c r="Z1945" s="80"/>
      <c r="AA1945" s="80"/>
      <c r="AB1945" s="80"/>
      <c r="AC1945" s="80"/>
      <c r="AD1945" s="80"/>
      <c r="AE1945" s="80"/>
      <c r="AF1945" s="80"/>
      <c r="AG1945" s="80"/>
    </row>
    <row r="1946" spans="2:33" ht="15" customHeight="1" x14ac:dyDescent="0.25"/>
    <row r="1947" spans="2:33" ht="15" customHeight="1" x14ac:dyDescent="0.25"/>
    <row r="1948" spans="2:33" ht="15" customHeight="1" x14ac:dyDescent="0.25"/>
    <row r="1949" spans="2:33" ht="15" customHeight="1" x14ac:dyDescent="0.25"/>
    <row r="1950" spans="2:33" ht="15" customHeight="1" x14ac:dyDescent="0.25"/>
    <row r="1951" spans="2:33" ht="15" customHeight="1" x14ac:dyDescent="0.25"/>
    <row r="1952" spans="2:33" ht="15" customHeight="1" x14ac:dyDescent="0.25"/>
    <row r="1953" ht="15" customHeight="1" x14ac:dyDescent="0.25"/>
    <row r="1954" ht="15" customHeight="1" x14ac:dyDescent="0.25"/>
    <row r="1955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4" ht="15" customHeight="1" x14ac:dyDescent="0.25"/>
    <row r="1985" ht="15" customHeight="1" x14ac:dyDescent="0.25"/>
    <row r="1986" ht="15" customHeight="1" x14ac:dyDescent="0.25"/>
    <row r="1988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4" ht="15" customHeight="1" x14ac:dyDescent="0.25"/>
    <row r="2006" ht="15" customHeight="1" x14ac:dyDescent="0.25"/>
    <row r="2008" ht="15" customHeight="1" x14ac:dyDescent="0.25"/>
    <row r="2009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3" ht="15" customHeight="1" x14ac:dyDescent="0.25"/>
    <row r="2018" spans="2:33" ht="15" customHeight="1" x14ac:dyDescent="0.25"/>
    <row r="2019" spans="2:33" ht="15" customHeight="1" x14ac:dyDescent="0.25"/>
    <row r="2020" spans="2:33" ht="15" customHeight="1" x14ac:dyDescent="0.25"/>
    <row r="2022" spans="2:33" ht="15" customHeight="1" x14ac:dyDescent="0.25"/>
    <row r="2023" spans="2:33" ht="15" customHeight="1" x14ac:dyDescent="0.25"/>
    <row r="2024" spans="2:33" ht="15" customHeight="1" x14ac:dyDescent="0.25"/>
    <row r="2025" spans="2:33" ht="15" customHeight="1" x14ac:dyDescent="0.25"/>
    <row r="2026" spans="2:33" ht="15" customHeight="1" x14ac:dyDescent="0.25"/>
    <row r="2027" spans="2:33" ht="15" customHeight="1" x14ac:dyDescent="0.25"/>
    <row r="2028" spans="2:33" ht="15" customHeight="1" x14ac:dyDescent="0.25"/>
    <row r="2029" spans="2:33" ht="15" customHeight="1" x14ac:dyDescent="0.25"/>
    <row r="2030" spans="2:33" ht="15" customHeight="1" x14ac:dyDescent="0.25"/>
    <row r="2031" spans="2:33" ht="15" customHeight="1" x14ac:dyDescent="0.25">
      <c r="B2031" s="80"/>
      <c r="C2031" s="80"/>
      <c r="D2031" s="80"/>
      <c r="E2031" s="80"/>
      <c r="F2031" s="80"/>
      <c r="G2031" s="80"/>
      <c r="H2031" s="80"/>
      <c r="I2031" s="80"/>
      <c r="J2031" s="80"/>
      <c r="K2031" s="80"/>
      <c r="L2031" s="80"/>
      <c r="M2031" s="80"/>
      <c r="N2031" s="80"/>
      <c r="O2031" s="80"/>
      <c r="P2031" s="80"/>
      <c r="Q2031" s="80"/>
      <c r="R2031" s="80"/>
      <c r="S2031" s="80"/>
      <c r="T2031" s="80"/>
      <c r="U2031" s="80"/>
      <c r="V2031" s="80"/>
      <c r="W2031" s="80"/>
      <c r="X2031" s="80"/>
      <c r="Y2031" s="80"/>
      <c r="Z2031" s="80"/>
      <c r="AA2031" s="80"/>
      <c r="AB2031" s="80"/>
      <c r="AC2031" s="80"/>
      <c r="AD2031" s="80"/>
      <c r="AE2031" s="80"/>
      <c r="AF2031" s="80"/>
      <c r="AG2031" s="80"/>
    </row>
    <row r="2032" spans="2:33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7" ht="15" customHeight="1" x14ac:dyDescent="0.25"/>
    <row r="2108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1" ht="15" customHeight="1" x14ac:dyDescent="0.25"/>
    <row r="2133" ht="15" customHeight="1" x14ac:dyDescent="0.25"/>
    <row r="2134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3" ht="15" customHeight="1" x14ac:dyDescent="0.25"/>
    <row r="2146" spans="2:33" ht="15" customHeight="1" x14ac:dyDescent="0.25"/>
    <row r="2148" spans="2:33" ht="15" customHeight="1" x14ac:dyDescent="0.25"/>
    <row r="2151" spans="2:33" ht="15" customHeight="1" x14ac:dyDescent="0.25"/>
    <row r="2152" spans="2:33" ht="15" customHeight="1" x14ac:dyDescent="0.25"/>
    <row r="2153" spans="2:33" ht="15" customHeight="1" x14ac:dyDescent="0.25">
      <c r="B2153" s="80"/>
      <c r="C2153" s="80"/>
      <c r="D2153" s="80"/>
      <c r="E2153" s="80"/>
      <c r="F2153" s="80"/>
      <c r="G2153" s="80"/>
      <c r="H2153" s="80"/>
      <c r="I2153" s="80"/>
      <c r="J2153" s="80"/>
      <c r="K2153" s="80"/>
      <c r="L2153" s="80"/>
      <c r="M2153" s="80"/>
      <c r="N2153" s="80"/>
      <c r="O2153" s="80"/>
      <c r="P2153" s="80"/>
      <c r="Q2153" s="80"/>
      <c r="R2153" s="80"/>
      <c r="S2153" s="80"/>
      <c r="T2153" s="80"/>
      <c r="U2153" s="80"/>
      <c r="V2153" s="80"/>
      <c r="W2153" s="80"/>
      <c r="X2153" s="80"/>
      <c r="Y2153" s="80"/>
      <c r="Z2153" s="80"/>
      <c r="AA2153" s="80"/>
      <c r="AB2153" s="80"/>
      <c r="AC2153" s="80"/>
      <c r="AD2153" s="80"/>
      <c r="AE2153" s="80"/>
      <c r="AF2153" s="80"/>
      <c r="AG2153" s="80"/>
    </row>
    <row r="2154" spans="2:33" ht="15" customHeight="1" x14ac:dyDescent="0.25"/>
    <row r="2155" spans="2:33" ht="15" customHeight="1" x14ac:dyDescent="0.25"/>
    <row r="2156" spans="2:33" ht="15" customHeight="1" x14ac:dyDescent="0.25"/>
    <row r="2157" spans="2:33" ht="15" customHeight="1" x14ac:dyDescent="0.25"/>
    <row r="2158" spans="2:33" ht="15" customHeight="1" x14ac:dyDescent="0.25"/>
    <row r="2159" spans="2:33" ht="15" customHeight="1" x14ac:dyDescent="0.25"/>
    <row r="2160" spans="2:33" ht="15" customHeight="1" x14ac:dyDescent="0.25"/>
    <row r="2161" ht="15" customHeight="1" x14ac:dyDescent="0.25"/>
    <row r="2162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60" ht="15" customHeight="1" x14ac:dyDescent="0.25"/>
    <row r="2261" ht="15" customHeight="1" x14ac:dyDescent="0.25"/>
    <row r="2262" ht="15" customHeight="1" x14ac:dyDescent="0.25"/>
    <row r="2264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1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2" ht="15" customHeight="1" x14ac:dyDescent="0.25"/>
    <row r="2284" ht="15" customHeight="1" x14ac:dyDescent="0.25"/>
    <row r="2285" ht="15" customHeight="1" x14ac:dyDescent="0.25"/>
    <row r="2286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301" ht="15" customHeight="1" x14ac:dyDescent="0.25"/>
    <row r="2302" ht="15" customHeight="1" x14ac:dyDescent="0.25"/>
    <row r="2303" ht="15" customHeight="1" x14ac:dyDescent="0.25"/>
    <row r="2305" spans="2:33" ht="15" customHeight="1" x14ac:dyDescent="0.25"/>
    <row r="2306" spans="2:33" ht="15" customHeight="1" x14ac:dyDescent="0.25"/>
    <row r="2307" spans="2:33" ht="15" customHeight="1" x14ac:dyDescent="0.25"/>
    <row r="2308" spans="2:33" ht="15" customHeight="1" x14ac:dyDescent="0.25"/>
    <row r="2309" spans="2:33" ht="15" customHeight="1" x14ac:dyDescent="0.25"/>
    <row r="2310" spans="2:33" ht="15" customHeight="1" x14ac:dyDescent="0.25"/>
    <row r="2311" spans="2:33" ht="15" customHeight="1" x14ac:dyDescent="0.25"/>
    <row r="2312" spans="2:33" ht="15" customHeight="1" x14ac:dyDescent="0.25"/>
    <row r="2313" spans="2:33" ht="15" customHeight="1" x14ac:dyDescent="0.25"/>
    <row r="2314" spans="2:33" ht="15" customHeight="1" x14ac:dyDescent="0.25"/>
    <row r="2315" spans="2:33" ht="15" customHeight="1" x14ac:dyDescent="0.25"/>
    <row r="2316" spans="2:33" ht="15" customHeight="1" x14ac:dyDescent="0.25"/>
    <row r="2317" spans="2:33" ht="15" customHeight="1" x14ac:dyDescent="0.25">
      <c r="B2317" s="80"/>
      <c r="C2317" s="80"/>
      <c r="D2317" s="80"/>
      <c r="E2317" s="80"/>
      <c r="F2317" s="80"/>
      <c r="G2317" s="80"/>
      <c r="H2317" s="80"/>
      <c r="I2317" s="80"/>
      <c r="J2317" s="80"/>
      <c r="K2317" s="80"/>
      <c r="L2317" s="80"/>
      <c r="M2317" s="80"/>
      <c r="N2317" s="80"/>
      <c r="O2317" s="80"/>
      <c r="P2317" s="80"/>
      <c r="Q2317" s="80"/>
      <c r="R2317" s="80"/>
      <c r="S2317" s="80"/>
      <c r="T2317" s="80"/>
      <c r="U2317" s="80"/>
      <c r="V2317" s="80"/>
      <c r="W2317" s="80"/>
      <c r="X2317" s="80"/>
      <c r="Y2317" s="80"/>
      <c r="Z2317" s="80"/>
      <c r="AA2317" s="80"/>
      <c r="AB2317" s="80"/>
      <c r="AC2317" s="80"/>
      <c r="AD2317" s="80"/>
      <c r="AE2317" s="80"/>
      <c r="AF2317" s="80"/>
      <c r="AG2317" s="80"/>
    </row>
    <row r="2318" spans="2:33" ht="15" customHeight="1" x14ac:dyDescent="0.25"/>
    <row r="2319" spans="2:33" ht="15" customHeight="1" x14ac:dyDescent="0.25"/>
    <row r="2320" spans="2:33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3" ht="15" customHeight="1" x14ac:dyDescent="0.25"/>
    <row r="2418" spans="2:33" ht="15" customHeight="1" x14ac:dyDescent="0.25"/>
    <row r="2419" spans="2:33" ht="15" customHeight="1" x14ac:dyDescent="0.25">
      <c r="B2419" s="80"/>
      <c r="C2419" s="80"/>
      <c r="D2419" s="80"/>
      <c r="E2419" s="80"/>
      <c r="F2419" s="80"/>
      <c r="G2419" s="80"/>
      <c r="H2419" s="80"/>
      <c r="I2419" s="80"/>
      <c r="J2419" s="80"/>
      <c r="K2419" s="80"/>
      <c r="L2419" s="80"/>
      <c r="M2419" s="80"/>
      <c r="N2419" s="80"/>
      <c r="O2419" s="80"/>
      <c r="P2419" s="80"/>
      <c r="Q2419" s="80"/>
      <c r="R2419" s="80"/>
      <c r="S2419" s="80"/>
      <c r="T2419" s="80"/>
      <c r="U2419" s="80"/>
      <c r="V2419" s="80"/>
      <c r="W2419" s="80"/>
      <c r="X2419" s="80"/>
      <c r="Y2419" s="80"/>
      <c r="Z2419" s="80"/>
      <c r="AA2419" s="80"/>
      <c r="AB2419" s="80"/>
      <c r="AC2419" s="80"/>
      <c r="AD2419" s="80"/>
      <c r="AE2419" s="80"/>
      <c r="AF2419" s="80"/>
      <c r="AG2419" s="80"/>
    </row>
    <row r="2420" spans="2:33" ht="15" customHeight="1" x14ac:dyDescent="0.25"/>
    <row r="2421" spans="2:33" ht="15" customHeight="1" x14ac:dyDescent="0.25"/>
    <row r="2422" spans="2:33" ht="15" customHeight="1" x14ac:dyDescent="0.25"/>
    <row r="2423" spans="2:33" ht="15" customHeight="1" x14ac:dyDescent="0.25"/>
    <row r="2424" spans="2:33" ht="15" customHeight="1" x14ac:dyDescent="0.25"/>
    <row r="2425" spans="2:33" ht="15" customHeight="1" x14ac:dyDescent="0.25"/>
    <row r="2426" spans="2:33" ht="15" customHeight="1" x14ac:dyDescent="0.25"/>
    <row r="2427" spans="2:33" ht="15" customHeight="1" x14ac:dyDescent="0.25"/>
    <row r="2428" spans="2:33" ht="15" customHeight="1" x14ac:dyDescent="0.25"/>
    <row r="2429" spans="2:33" ht="15" customHeight="1" x14ac:dyDescent="0.25"/>
    <row r="2430" spans="2:33" ht="15" customHeight="1" x14ac:dyDescent="0.25"/>
    <row r="2431" spans="2:33" ht="15" customHeight="1" x14ac:dyDescent="0.25"/>
    <row r="2432" spans="2:33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7" ht="15" customHeight="1" x14ac:dyDescent="0.25"/>
    <row r="2459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6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5" ht="15" customHeight="1" x14ac:dyDescent="0.25"/>
    <row r="2496" ht="15" customHeight="1" x14ac:dyDescent="0.25"/>
    <row r="2498" spans="2:33" ht="15" customHeight="1" x14ac:dyDescent="0.25"/>
    <row r="2499" spans="2:33" ht="15" customHeight="1" x14ac:dyDescent="0.25"/>
    <row r="2500" spans="2:33" ht="15" customHeight="1" x14ac:dyDescent="0.25"/>
    <row r="2501" spans="2:33" ht="15" customHeight="1" x14ac:dyDescent="0.25"/>
    <row r="2502" spans="2:33" ht="15" customHeight="1" x14ac:dyDescent="0.25"/>
    <row r="2504" spans="2:33" ht="15" customHeight="1" x14ac:dyDescent="0.25"/>
    <row r="2505" spans="2:33" ht="15" customHeight="1" x14ac:dyDescent="0.25"/>
    <row r="2506" spans="2:33" ht="15" customHeight="1" x14ac:dyDescent="0.25"/>
    <row r="2507" spans="2:33" ht="15" customHeight="1" x14ac:dyDescent="0.25"/>
    <row r="2508" spans="2:33" ht="15" customHeight="1" x14ac:dyDescent="0.25"/>
    <row r="2509" spans="2:33" ht="15" customHeight="1" x14ac:dyDescent="0.25">
      <c r="B2509" s="80"/>
      <c r="C2509" s="80"/>
      <c r="D2509" s="80"/>
      <c r="E2509" s="80"/>
      <c r="F2509" s="80"/>
      <c r="G2509" s="80"/>
      <c r="H2509" s="80"/>
      <c r="I2509" s="80"/>
      <c r="J2509" s="80"/>
      <c r="K2509" s="80"/>
      <c r="L2509" s="80"/>
      <c r="M2509" s="80"/>
      <c r="N2509" s="80"/>
      <c r="O2509" s="80"/>
      <c r="P2509" s="80"/>
      <c r="Q2509" s="80"/>
      <c r="R2509" s="80"/>
      <c r="S2509" s="80"/>
      <c r="T2509" s="80"/>
      <c r="U2509" s="80"/>
      <c r="V2509" s="80"/>
      <c r="W2509" s="80"/>
      <c r="X2509" s="80"/>
      <c r="Y2509" s="80"/>
      <c r="Z2509" s="80"/>
      <c r="AA2509" s="80"/>
      <c r="AB2509" s="80"/>
      <c r="AC2509" s="80"/>
      <c r="AD2509" s="80"/>
      <c r="AE2509" s="80"/>
      <c r="AF2509" s="80"/>
      <c r="AG2509" s="80"/>
    </row>
    <row r="2510" spans="2:33" ht="15" customHeight="1" x14ac:dyDescent="0.25"/>
    <row r="2511" spans="2:33" ht="15" customHeight="1" x14ac:dyDescent="0.25"/>
    <row r="2512" spans="2:33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3" ht="15" customHeight="1" x14ac:dyDescent="0.25"/>
    <row r="2595" spans="2:33" ht="15" customHeight="1" x14ac:dyDescent="0.25"/>
    <row r="2596" spans="2:33" ht="15" customHeight="1" x14ac:dyDescent="0.25"/>
    <row r="2597" spans="2:33" ht="15" customHeight="1" x14ac:dyDescent="0.25"/>
    <row r="2598" spans="2:33" ht="15" customHeight="1" x14ac:dyDescent="0.25">
      <c r="B2598" s="80"/>
      <c r="C2598" s="80"/>
      <c r="D2598" s="80"/>
      <c r="E2598" s="80"/>
      <c r="F2598" s="80"/>
      <c r="G2598" s="80"/>
      <c r="H2598" s="80"/>
      <c r="I2598" s="80"/>
      <c r="J2598" s="80"/>
      <c r="K2598" s="80"/>
      <c r="L2598" s="80"/>
      <c r="M2598" s="80"/>
      <c r="N2598" s="80"/>
      <c r="O2598" s="80"/>
      <c r="P2598" s="80"/>
      <c r="Q2598" s="80"/>
      <c r="R2598" s="80"/>
      <c r="S2598" s="80"/>
      <c r="T2598" s="80"/>
      <c r="U2598" s="80"/>
      <c r="V2598" s="80"/>
      <c r="W2598" s="80"/>
      <c r="X2598" s="80"/>
      <c r="Y2598" s="80"/>
      <c r="Z2598" s="80"/>
      <c r="AA2598" s="80"/>
      <c r="AB2598" s="80"/>
      <c r="AC2598" s="80"/>
      <c r="AD2598" s="80"/>
      <c r="AE2598" s="80"/>
      <c r="AF2598" s="80"/>
      <c r="AG2598" s="80"/>
    </row>
    <row r="2599" spans="2:33" ht="15" customHeight="1" x14ac:dyDescent="0.25"/>
    <row r="2600" spans="2:33" ht="15" customHeight="1" x14ac:dyDescent="0.25"/>
    <row r="2601" spans="2:33" ht="15" customHeight="1" x14ac:dyDescent="0.25"/>
    <row r="2602" spans="2:33" ht="15" customHeight="1" x14ac:dyDescent="0.25"/>
    <row r="2603" spans="2:33" ht="15" customHeight="1" x14ac:dyDescent="0.25"/>
    <row r="2604" spans="2:33" ht="15" customHeight="1" x14ac:dyDescent="0.25"/>
    <row r="2605" spans="2:33" ht="15" customHeight="1" x14ac:dyDescent="0.25"/>
    <row r="2606" spans="2:33" ht="15" customHeight="1" x14ac:dyDescent="0.25"/>
    <row r="2607" spans="2:33" ht="15" customHeight="1" x14ac:dyDescent="0.25"/>
    <row r="2608" spans="2:33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7" spans="2:33" ht="15" customHeight="1" x14ac:dyDescent="0.25"/>
    <row r="2708" spans="2:33" ht="15" customHeight="1" x14ac:dyDescent="0.25"/>
    <row r="2709" spans="2:33" ht="15" customHeight="1" x14ac:dyDescent="0.25"/>
    <row r="2710" spans="2:33" ht="15" customHeight="1" x14ac:dyDescent="0.25"/>
    <row r="2711" spans="2:33" ht="15" customHeight="1" x14ac:dyDescent="0.25"/>
    <row r="2712" spans="2:33" ht="15" customHeight="1" x14ac:dyDescent="0.25"/>
    <row r="2713" spans="2:33" ht="15" customHeight="1" x14ac:dyDescent="0.25"/>
    <row r="2714" spans="2:33" ht="15" customHeight="1" x14ac:dyDescent="0.25"/>
    <row r="2715" spans="2:33" ht="15" customHeight="1" x14ac:dyDescent="0.25"/>
    <row r="2716" spans="2:33" ht="15" customHeight="1" x14ac:dyDescent="0.25"/>
    <row r="2717" spans="2:33" ht="15" customHeight="1" x14ac:dyDescent="0.25"/>
    <row r="2718" spans="2:33" ht="15" customHeight="1" x14ac:dyDescent="0.25"/>
    <row r="2719" spans="2:33" ht="15" customHeight="1" x14ac:dyDescent="0.25">
      <c r="B2719" s="80"/>
      <c r="C2719" s="80"/>
      <c r="D2719" s="80"/>
      <c r="E2719" s="80"/>
      <c r="F2719" s="80"/>
      <c r="G2719" s="80"/>
      <c r="H2719" s="80"/>
      <c r="I2719" s="80"/>
      <c r="J2719" s="80"/>
      <c r="K2719" s="80"/>
      <c r="L2719" s="80"/>
      <c r="M2719" s="80"/>
      <c r="N2719" s="80"/>
      <c r="O2719" s="80"/>
      <c r="P2719" s="80"/>
      <c r="Q2719" s="80"/>
      <c r="R2719" s="80"/>
      <c r="S2719" s="80"/>
      <c r="T2719" s="80"/>
      <c r="U2719" s="80"/>
      <c r="V2719" s="80"/>
      <c r="W2719" s="80"/>
      <c r="X2719" s="80"/>
      <c r="Y2719" s="80"/>
      <c r="Z2719" s="80"/>
      <c r="AA2719" s="80"/>
      <c r="AB2719" s="80"/>
      <c r="AC2719" s="80"/>
      <c r="AD2719" s="80"/>
      <c r="AE2719" s="80"/>
      <c r="AF2719" s="80"/>
      <c r="AG2719" s="80"/>
    </row>
    <row r="2720" spans="2:33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31" ht="15" customHeight="1" x14ac:dyDescent="0.25"/>
    <row r="2832" ht="15" customHeight="1" x14ac:dyDescent="0.25"/>
    <row r="2833" spans="2:33" ht="15" customHeight="1" x14ac:dyDescent="0.25"/>
    <row r="2834" spans="2:33" ht="15" customHeight="1" x14ac:dyDescent="0.25"/>
    <row r="2835" spans="2:33" ht="15" customHeight="1" x14ac:dyDescent="0.25"/>
    <row r="2836" spans="2:33" ht="15" customHeight="1" x14ac:dyDescent="0.25"/>
    <row r="2837" spans="2:33" ht="15" customHeight="1" x14ac:dyDescent="0.25">
      <c r="B2837" s="80"/>
      <c r="C2837" s="80"/>
      <c r="D2837" s="80"/>
      <c r="E2837" s="80"/>
      <c r="F2837" s="80"/>
      <c r="G2837" s="80"/>
      <c r="H2837" s="80"/>
      <c r="I2837" s="80"/>
      <c r="J2837" s="80"/>
      <c r="K2837" s="80"/>
      <c r="L2837" s="80"/>
      <c r="M2837" s="80"/>
      <c r="N2837" s="80"/>
      <c r="O2837" s="80"/>
      <c r="P2837" s="80"/>
      <c r="Q2837" s="80"/>
      <c r="R2837" s="80"/>
      <c r="S2837" s="80"/>
      <c r="T2837" s="80"/>
      <c r="U2837" s="80"/>
      <c r="V2837" s="80"/>
      <c r="W2837" s="80"/>
      <c r="X2837" s="80"/>
      <c r="Y2837" s="80"/>
      <c r="Z2837" s="80"/>
      <c r="AA2837" s="80"/>
      <c r="AB2837" s="80"/>
      <c r="AC2837" s="80"/>
      <c r="AD2837" s="80"/>
      <c r="AE2837" s="80"/>
      <c r="AF2837" s="80"/>
      <c r="AG2837" s="80"/>
    </row>
    <row r="2838" spans="2:33" ht="15" customHeight="1" x14ac:dyDescent="0.25"/>
    <row r="2839" spans="2:33" ht="15" customHeight="1" x14ac:dyDescent="0.25"/>
    <row r="2840" spans="2:33" ht="15" customHeight="1" x14ac:dyDescent="0.25"/>
    <row r="2841" spans="2:33" ht="15" customHeight="1" x14ac:dyDescent="0.25"/>
  </sheetData>
  <mergeCells count="20">
    <mergeCell ref="B1945:AG1945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-0.499984740745262"/>
  </sheetPr>
  <dimension ref="A1:AJ72"/>
  <sheetViews>
    <sheetView workbookViewId="0">
      <selection activeCell="E2" sqref="E2:AF2"/>
    </sheetView>
  </sheetViews>
  <sheetFormatPr defaultColWidth="9.140625" defaultRowHeight="15" x14ac:dyDescent="0.25"/>
  <cols>
    <col min="1" max="1" width="25.5703125" style="34" customWidth="1"/>
    <col min="2" max="2" width="9.5703125" style="34" bestFit="1" customWidth="1"/>
    <col min="3" max="22" width="9.28515625" style="34" bestFit="1" customWidth="1"/>
    <col min="23" max="16384" width="9.140625" style="34"/>
  </cols>
  <sheetData>
    <row r="1" spans="1:36" s="5" customFormat="1" ht="30" x14ac:dyDescent="0.25">
      <c r="A1" s="13" t="s">
        <v>518</v>
      </c>
      <c r="B1" s="10">
        <v>2020</v>
      </c>
      <c r="C1" s="10">
        <v>2021</v>
      </c>
      <c r="D1" s="10">
        <v>2022</v>
      </c>
      <c r="E1" s="10">
        <v>2023</v>
      </c>
      <c r="F1" s="10">
        <v>2024</v>
      </c>
      <c r="G1" s="10">
        <v>2025</v>
      </c>
      <c r="H1" s="10">
        <v>2026</v>
      </c>
      <c r="I1" s="10">
        <v>2027</v>
      </c>
      <c r="J1" s="10">
        <v>2028</v>
      </c>
      <c r="K1" s="10">
        <v>2029</v>
      </c>
      <c r="L1" s="10">
        <v>2030</v>
      </c>
      <c r="M1" s="10">
        <v>2031</v>
      </c>
      <c r="N1" s="10">
        <v>2032</v>
      </c>
      <c r="O1" s="10">
        <v>2033</v>
      </c>
      <c r="P1" s="10">
        <v>2034</v>
      </c>
      <c r="Q1" s="10">
        <v>2035</v>
      </c>
      <c r="R1" s="10">
        <v>2036</v>
      </c>
      <c r="S1" s="10">
        <v>2037</v>
      </c>
      <c r="T1" s="10">
        <v>2038</v>
      </c>
      <c r="U1" s="10">
        <v>2039</v>
      </c>
      <c r="V1" s="10">
        <v>2040</v>
      </c>
      <c r="W1" s="10">
        <v>2041</v>
      </c>
      <c r="X1" s="10">
        <v>2042</v>
      </c>
      <c r="Y1" s="10">
        <v>2043</v>
      </c>
      <c r="Z1" s="10">
        <v>2044</v>
      </c>
      <c r="AA1" s="10">
        <v>2045</v>
      </c>
      <c r="AB1" s="10">
        <v>2046</v>
      </c>
      <c r="AC1" s="10">
        <v>2047</v>
      </c>
      <c r="AD1" s="10">
        <v>2048</v>
      </c>
      <c r="AE1" s="10">
        <v>2049</v>
      </c>
      <c r="AF1" s="10">
        <v>2050</v>
      </c>
    </row>
    <row r="2" spans="1:36" x14ac:dyDescent="0.25">
      <c r="A2" s="10" t="s">
        <v>490</v>
      </c>
      <c r="B2" s="60">
        <f>'2020 Retirements Past'!Q3</f>
        <v>9236.7000000000007</v>
      </c>
      <c r="C2" s="60">
        <f>'2021 Retirements Past'!Q3</f>
        <v>4185.3999999999996</v>
      </c>
      <c r="D2" s="4">
        <f>INDEX('AEO Table 9 2022'!$C$63:$AG$63,MATCH(D$1,'AEO Table 9 2022'!$C$1:$AG$1,0))*1000</f>
        <v>9813.2990000000009</v>
      </c>
      <c r="E2" s="4">
        <f>INDEX('AEO Table 9 2022'!$C$63:$AG$63,MATCH(E$1,'AEO Table 9 2022'!$C$1:$AG$1,0))*1000-INDEX('AEO Table 9 2022'!$C$63:$AG$63,MATCH(D$1,'AEO Table 9 2022'!$C$1:$AG$1,0))*1000</f>
        <v>8991.0029999999988</v>
      </c>
      <c r="F2" s="4">
        <f>INDEX('AEO Table 9 2022'!$C$63:$AG$63,MATCH(F$1,'AEO Table 9 2022'!$C$1:$AG$1,0))*1000-INDEX('AEO Table 9 2022'!$C$63:$AG$63,MATCH(E$1,'AEO Table 9 2022'!$C$1:$AG$1,0))*1000</f>
        <v>7689.0989999999983</v>
      </c>
      <c r="G2" s="4">
        <f>INDEX('AEO Table 9 2022'!$C$63:$AG$63,MATCH(G$1,'AEO Table 9 2022'!$C$1:$AG$1,0))*1000-INDEX('AEO Table 9 2022'!$C$63:$AG$63,MATCH(F$1,'AEO Table 9 2022'!$C$1:$AG$1,0))*1000</f>
        <v>22928.787000000004</v>
      </c>
      <c r="H2" s="4">
        <f>INDEX('AEO Table 9 2022'!$C$63:$AG$63,MATCH(H$1,'AEO Table 9 2022'!$C$1:$AG$1,0))*1000-INDEX('AEO Table 9 2022'!$C$63:$AG$63,MATCH(G$1,'AEO Table 9 2022'!$C$1:$AG$1,0))*1000</f>
        <v>8958.1069999999963</v>
      </c>
      <c r="I2" s="4">
        <f>INDEX('AEO Table 9 2022'!$C$63:$AG$63,MATCH(I$1,'AEO Table 9 2022'!$C$1:$AG$1,0))*1000-INDEX('AEO Table 9 2022'!$C$63:$AG$63,MATCH(H$1,'AEO Table 9 2022'!$C$1:$AG$1,0))*1000</f>
        <v>8151.916000000012</v>
      </c>
      <c r="J2" s="4">
        <f>INDEX('AEO Table 9 2022'!$C$63:$AG$63,MATCH(J$1,'AEO Table 9 2022'!$C$1:$AG$1,0))*1000-INDEX('AEO Table 9 2022'!$C$63:$AG$63,MATCH(I$1,'AEO Table 9 2022'!$C$1:$AG$1,0))*1000</f>
        <v>12875.594999999987</v>
      </c>
      <c r="K2" s="4">
        <f>INDEX('AEO Table 9 2022'!$C$63:$AG$63,MATCH(K$1,'AEO Table 9 2022'!$C$1:$AG$1,0))*1000-INDEX('AEO Table 9 2022'!$C$63:$AG$63,MATCH(J$1,'AEO Table 9 2022'!$C$1:$AG$1,0))*1000</f>
        <v>7743.9960000000137</v>
      </c>
      <c r="L2" s="4">
        <f>INDEX('AEO Table 9 2022'!$C$63:$AG$63,MATCH(L$1,'AEO Table 9 2022'!$C$1:$AG$1,0))*1000-INDEX('AEO Table 9 2022'!$C$63:$AG$63,MATCH(K$1,'AEO Table 9 2022'!$C$1:$AG$1,0))*1000</f>
        <v>4721.0079999999871</v>
      </c>
      <c r="M2" s="4">
        <f>INDEX('AEO Table 9 2022'!$C$63:$AG$63,MATCH(M$1,'AEO Table 9 2022'!$C$1:$AG$1,0))*1000-INDEX('AEO Table 9 2022'!$C$63:$AG$63,MATCH(L$1,'AEO Table 9 2022'!$C$1:$AG$1,0))*1000</f>
        <v>817.00200000000768</v>
      </c>
      <c r="N2" s="4">
        <f>INDEX('AEO Table 9 2022'!$C$63:$AG$63,MATCH(N$1,'AEO Table 9 2022'!$C$1:$AG$1,0))*1000-INDEX('AEO Table 9 2022'!$C$63:$AG$63,MATCH(M$1,'AEO Table 9 2022'!$C$1:$AG$1,0))*1000</f>
        <v>2515.9989999999962</v>
      </c>
      <c r="O2" s="4">
        <f>INDEX('AEO Table 9 2022'!$C$63:$AG$63,MATCH(O$1,'AEO Table 9 2022'!$C$1:$AG$1,0))*1000-INDEX('AEO Table 9 2022'!$C$63:$AG$63,MATCH(N$1,'AEO Table 9 2022'!$C$1:$AG$1,0))*1000</f>
        <v>762.00099999998929</v>
      </c>
      <c r="P2" s="4">
        <f>INDEX('AEO Table 9 2022'!$C$63:$AG$63,MATCH(P$1,'AEO Table 9 2022'!$C$1:$AG$1,0))*1000-INDEX('AEO Table 9 2022'!$C$63:$AG$63,MATCH(O$1,'AEO Table 9 2022'!$C$1:$AG$1,0))*1000</f>
        <v>4023.8029999999999</v>
      </c>
      <c r="Q2" s="4">
        <f>INDEX('AEO Table 9 2022'!$C$63:$AG$63,MATCH(Q$1,'AEO Table 9 2022'!$C$1:$AG$1,0))*1000-INDEX('AEO Table 9 2022'!$C$63:$AG$63,MATCH(P$1,'AEO Table 9 2022'!$C$1:$AG$1,0))*1000</f>
        <v>1615.9980000000069</v>
      </c>
      <c r="R2" s="4">
        <f>INDEX('AEO Table 9 2022'!$C$63:$AG$63,MATCH(R$1,'AEO Table 9 2022'!$C$1:$AG$1,0))*1000-INDEX('AEO Table 9 2022'!$C$63:$AG$63,MATCH(Q$1,'AEO Table 9 2022'!$C$1:$AG$1,0))*1000</f>
        <v>440.00199999999313</v>
      </c>
      <c r="S2" s="4">
        <f>INDEX('AEO Table 9 2022'!$C$63:$AG$63,MATCH(S$1,'AEO Table 9 2022'!$C$1:$AG$1,0))*1000-INDEX('AEO Table 9 2022'!$C$63:$AG$63,MATCH(R$1,'AEO Table 9 2022'!$C$1:$AG$1,0))*1000</f>
        <v>338.99700000000303</v>
      </c>
      <c r="T2" s="4">
        <f>INDEX('AEO Table 9 2022'!$C$63:$AG$63,MATCH(T$1,'AEO Table 9 2022'!$C$1:$AG$1,0))*1000-INDEX('AEO Table 9 2022'!$C$63:$AG$63,MATCH(S$1,'AEO Table 9 2022'!$C$1:$AG$1,0))*1000</f>
        <v>1067.0010000000038</v>
      </c>
      <c r="U2" s="4">
        <f>INDEX('AEO Table 9 2022'!$C$63:$AG$63,MATCH(U$1,'AEO Table 9 2022'!$C$1:$AG$1,0))*1000-INDEX('AEO Table 9 2022'!$C$63:$AG$63,MATCH(T$1,'AEO Table 9 2022'!$C$1:$AG$1,0))*1000</f>
        <v>339.00500000000466</v>
      </c>
      <c r="V2" s="4">
        <f>INDEX('AEO Table 9 2022'!$C$63:$AG$63,MATCH(V$1,'AEO Table 9 2022'!$C$1:$AG$1,0))*1000-INDEX('AEO Table 9 2022'!$C$63:$AG$63,MATCH(U$1,'AEO Table 9 2022'!$C$1:$AG$1,0))*1000</f>
        <v>1764.9989999999962</v>
      </c>
      <c r="W2" s="4">
        <f>INDEX('AEO Table 9 2022'!$C$63:$AG$63,MATCH(W$1,'AEO Table 9 2022'!$C$1:$AG$1,0))*1000-INDEX('AEO Table 9 2022'!$C$63:$AG$63,MATCH(V$1,'AEO Table 9 2022'!$C$1:$AG$1,0))*1000</f>
        <v>339.99700000000303</v>
      </c>
      <c r="X2" s="4">
        <f>INDEX('AEO Table 9 2022'!$C$63:$AG$63,MATCH(X$1,'AEO Table 9 2022'!$C$1:$AG$1,0))*1000-INDEX('AEO Table 9 2022'!$C$63:$AG$63,MATCH(W$1,'AEO Table 9 2022'!$C$1:$AG$1,0))*1000</f>
        <v>0</v>
      </c>
      <c r="Y2" s="4">
        <f>INDEX('AEO Table 9 2022'!$C$63:$AG$63,MATCH(Y$1,'AEO Table 9 2022'!$C$1:$AG$1,0))*1000-INDEX('AEO Table 9 2022'!$C$63:$AG$63,MATCH(X$1,'AEO Table 9 2022'!$C$1:$AG$1,0))*1000</f>
        <v>0</v>
      </c>
      <c r="Z2" s="4">
        <f>INDEX('AEO Table 9 2022'!$C$63:$AG$63,MATCH(Z$1,'AEO Table 9 2022'!$C$1:$AG$1,0))*1000-INDEX('AEO Table 9 2022'!$C$63:$AG$63,MATCH(Y$1,'AEO Table 9 2022'!$C$1:$AG$1,0))*1000</f>
        <v>0</v>
      </c>
      <c r="AA2" s="4">
        <f>INDEX('AEO Table 9 2022'!$C$63:$AG$63,MATCH(AA$1,'AEO Table 9 2022'!$C$1:$AG$1,0))*1000-INDEX('AEO Table 9 2022'!$C$63:$AG$63,MATCH(Z$1,'AEO Table 9 2022'!$C$1:$AG$1,0))*1000</f>
        <v>2513.9919999999984</v>
      </c>
      <c r="AB2" s="4">
        <f>INDEX('AEO Table 9 2022'!$C$63:$AG$63,MATCH(AB$1,'AEO Table 9 2022'!$C$1:$AG$1,0))*1000-INDEX('AEO Table 9 2022'!$C$63:$AG$63,MATCH(AA$1,'AEO Table 9 2022'!$C$1:$AG$1,0))*1000</f>
        <v>0</v>
      </c>
      <c r="AC2" s="4">
        <f>INDEX('AEO Table 9 2022'!$C$63:$AG$63,MATCH(AC$1,'AEO Table 9 2022'!$C$1:$AG$1,0))*1000-INDEX('AEO Table 9 2022'!$C$63:$AG$63,MATCH(AB$1,'AEO Table 9 2022'!$C$1:$AG$1,0))*1000</f>
        <v>0</v>
      </c>
      <c r="AD2" s="4">
        <f>INDEX('AEO Table 9 2022'!$C$63:$AG$63,MATCH(AD$1,'AEO Table 9 2022'!$C$1:$AG$1,0))*1000-INDEX('AEO Table 9 2022'!$C$63:$AG$63,MATCH(AC$1,'AEO Table 9 2022'!$C$1:$AG$1,0))*1000</f>
        <v>0</v>
      </c>
      <c r="AE2" s="4">
        <f>INDEX('AEO Table 9 2022'!$C$63:$AG$63,MATCH(AE$1,'AEO Table 9 2022'!$C$1:$AG$1,0))*1000-INDEX('AEO Table 9 2022'!$C$63:$AG$63,MATCH(AD$1,'AEO Table 9 2022'!$C$1:$AG$1,0))*1000</f>
        <v>0</v>
      </c>
      <c r="AF2" s="4">
        <f>INDEX('AEO Table 9 2022'!$C$63:$AG$63,MATCH(AF$1,'AEO Table 9 2022'!$C$1:$AG$1,0))*1000-INDEX('AEO Table 9 2022'!$C$63:$AG$63,MATCH(AE$1,'AEO Table 9 2022'!$C$1:$AG$1,0))*1000</f>
        <v>0</v>
      </c>
      <c r="AG2" s="4"/>
      <c r="AH2" s="39">
        <f>SUM(B2:AF2)</f>
        <v>121833.70600000001</v>
      </c>
    </row>
    <row r="3" spans="1:36" x14ac:dyDescent="0.25">
      <c r="A3" s="10" t="s">
        <v>416</v>
      </c>
      <c r="B3" s="60">
        <f>'2020 Retirements Past'!Q4</f>
        <v>789.7</v>
      </c>
      <c r="C3" s="60">
        <f>'2021 Retirements Past'!Q4</f>
        <v>283.8</v>
      </c>
      <c r="D3" s="4">
        <f>(INDEX('AEO Table 9 2022'!$C$64:$AG$64,MATCH(D$1,'AEO Table 9 2022'!$C$1:$AG$1,0))+INDEX('AEO Table 9 2022'!$C$65:$AG$65,MATCH(D$1,'AEO Table 9 2022'!$C$1:$AG$1,0)))*1000</f>
        <v>2220.4</v>
      </c>
      <c r="E3" s="4">
        <f>(INDEX('AEO Table 9 2022'!$C$64:$AG$64,MATCH(E$1,'AEO Table 9 2022'!$C$1:$AG$1,0))+INDEX('AEO Table 9 2022'!$C$65:$AG$65,MATCH(E$1,'AEO Table 9 2022'!$C$1:$AG$1,0)))*1000-(INDEX('AEO Table 9 2022'!$C$64:$AG$64,MATCH(D$1,'AEO Table 9 2022'!$C$1:$AG$1,0))+INDEX('AEO Table 9 2022'!$C$65:$AG$65,MATCH(D$1,'AEO Table 9 2022'!$C$1:$AG$1,0)))*1000</f>
        <v>6776.8019999999997</v>
      </c>
      <c r="F3" s="4">
        <f>(INDEX('AEO Table 9 2022'!$C$64:$AG$64,MATCH(F$1,'AEO Table 9 2022'!$C$1:$AG$1,0))+INDEX('AEO Table 9 2022'!$C$65:$AG$65,MATCH(F$1,'AEO Table 9 2022'!$C$1:$AG$1,0)))*1000-(INDEX('AEO Table 9 2022'!$C$64:$AG$64,MATCH(E$1,'AEO Table 9 2022'!$C$1:$AG$1,0))+INDEX('AEO Table 9 2022'!$C$65:$AG$65,MATCH(E$1,'AEO Table 9 2022'!$C$1:$AG$1,0)))*1000</f>
        <v>10058.200999999999</v>
      </c>
      <c r="G3" s="4">
        <f>(INDEX('AEO Table 9 2022'!$C$64:$AG$64,MATCH(G$1,'AEO Table 9 2022'!$C$1:$AG$1,0))+INDEX('AEO Table 9 2022'!$C$65:$AG$65,MATCH(G$1,'AEO Table 9 2022'!$C$1:$AG$1,0)))*1000-(INDEX('AEO Table 9 2022'!$C$64:$AG$64,MATCH(F$1,'AEO Table 9 2022'!$C$1:$AG$1,0))+INDEX('AEO Table 9 2022'!$C$65:$AG$65,MATCH(F$1,'AEO Table 9 2022'!$C$1:$AG$1,0)))*1000</f>
        <v>7273.2510000000002</v>
      </c>
      <c r="H3" s="4">
        <f>(INDEX('AEO Table 9 2022'!$C$64:$AG$64,MATCH(H$1,'AEO Table 9 2022'!$C$1:$AG$1,0))+INDEX('AEO Table 9 2022'!$C$65:$AG$65,MATCH(H$1,'AEO Table 9 2022'!$C$1:$AG$1,0)))*1000-(INDEX('AEO Table 9 2022'!$C$64:$AG$64,MATCH(G$1,'AEO Table 9 2022'!$C$1:$AG$1,0))+INDEX('AEO Table 9 2022'!$C$65:$AG$65,MATCH(G$1,'AEO Table 9 2022'!$C$1:$AG$1,0)))*1000</f>
        <v>3602.6990000000042</v>
      </c>
      <c r="I3" s="4">
        <f>(INDEX('AEO Table 9 2022'!$C$64:$AG$64,MATCH(I$1,'AEO Table 9 2022'!$C$1:$AG$1,0))+INDEX('AEO Table 9 2022'!$C$65:$AG$65,MATCH(I$1,'AEO Table 9 2022'!$C$1:$AG$1,0)))*1000-(INDEX('AEO Table 9 2022'!$C$64:$AG$64,MATCH(H$1,'AEO Table 9 2022'!$C$1:$AG$1,0))+INDEX('AEO Table 9 2022'!$C$65:$AG$65,MATCH(H$1,'AEO Table 9 2022'!$C$1:$AG$1,0)))*1000</f>
        <v>2651.9969999999994</v>
      </c>
      <c r="J3" s="4">
        <f>(INDEX('AEO Table 9 2022'!$C$64:$AG$64,MATCH(J$1,'AEO Table 9 2022'!$C$1:$AG$1,0))+INDEX('AEO Table 9 2022'!$C$65:$AG$65,MATCH(J$1,'AEO Table 9 2022'!$C$1:$AG$1,0)))*1000-(INDEX('AEO Table 9 2022'!$C$64:$AG$64,MATCH(I$1,'AEO Table 9 2022'!$C$1:$AG$1,0))+INDEX('AEO Table 9 2022'!$C$65:$AG$65,MATCH(I$1,'AEO Table 9 2022'!$C$1:$AG$1,0)))*1000</f>
        <v>813.60000000000218</v>
      </c>
      <c r="K3" s="4">
        <f>(INDEX('AEO Table 9 2022'!$C$64:$AG$64,MATCH(K$1,'AEO Table 9 2022'!$C$1:$AG$1,0))+INDEX('AEO Table 9 2022'!$C$65:$AG$65,MATCH(K$1,'AEO Table 9 2022'!$C$1:$AG$1,0)))*1000-(INDEX('AEO Table 9 2022'!$C$64:$AG$64,MATCH(J$1,'AEO Table 9 2022'!$C$1:$AG$1,0))+INDEX('AEO Table 9 2022'!$C$65:$AG$65,MATCH(J$1,'AEO Table 9 2022'!$C$1:$AG$1,0)))*1000</f>
        <v>1439.4969999999958</v>
      </c>
      <c r="L3" s="4">
        <f>(INDEX('AEO Table 9 2022'!$C$64:$AG$64,MATCH(L$1,'AEO Table 9 2022'!$C$1:$AG$1,0))+INDEX('AEO Table 9 2022'!$C$65:$AG$65,MATCH(L$1,'AEO Table 9 2022'!$C$1:$AG$1,0)))*1000-(INDEX('AEO Table 9 2022'!$C$64:$AG$64,MATCH(K$1,'AEO Table 9 2022'!$C$1:$AG$1,0))+INDEX('AEO Table 9 2022'!$C$65:$AG$65,MATCH(K$1,'AEO Table 9 2022'!$C$1:$AG$1,0)))*1000</f>
        <v>1792.7979999999952</v>
      </c>
      <c r="M3" s="4">
        <f>(INDEX('AEO Table 9 2022'!$C$64:$AG$64,MATCH(M$1,'AEO Table 9 2022'!$C$1:$AG$1,0))+INDEX('AEO Table 9 2022'!$C$65:$AG$65,MATCH(M$1,'AEO Table 9 2022'!$C$1:$AG$1,0)))*1000-(INDEX('AEO Table 9 2022'!$C$64:$AG$64,MATCH(L$1,'AEO Table 9 2022'!$C$1:$AG$1,0))+INDEX('AEO Table 9 2022'!$C$65:$AG$65,MATCH(L$1,'AEO Table 9 2022'!$C$1:$AG$1,0)))*1000</f>
        <v>1091.9990000000034</v>
      </c>
      <c r="N3" s="4">
        <f>(INDEX('AEO Table 9 2022'!$C$64:$AG$64,MATCH(N$1,'AEO Table 9 2022'!$C$1:$AG$1,0))+INDEX('AEO Table 9 2022'!$C$65:$AG$65,MATCH(N$1,'AEO Table 9 2022'!$C$1:$AG$1,0)))*1000-(INDEX('AEO Table 9 2022'!$C$64:$AG$64,MATCH(M$1,'AEO Table 9 2022'!$C$1:$AG$1,0))+INDEX('AEO Table 9 2022'!$C$65:$AG$65,MATCH(M$1,'AEO Table 9 2022'!$C$1:$AG$1,0)))*1000</f>
        <v>243</v>
      </c>
      <c r="O3" s="4">
        <f>(INDEX('AEO Table 9 2022'!$C$64:$AG$64,MATCH(O$1,'AEO Table 9 2022'!$C$1:$AG$1,0))+INDEX('AEO Table 9 2022'!$C$65:$AG$65,MATCH(O$1,'AEO Table 9 2022'!$C$1:$AG$1,0)))*1000-(INDEX('AEO Table 9 2022'!$C$64:$AG$64,MATCH(N$1,'AEO Table 9 2022'!$C$1:$AG$1,0))+INDEX('AEO Table 9 2022'!$C$65:$AG$65,MATCH(N$1,'AEO Table 9 2022'!$C$1:$AG$1,0)))*1000</f>
        <v>1265</v>
      </c>
      <c r="P3" s="4">
        <f>(INDEX('AEO Table 9 2022'!$C$64:$AG$64,MATCH(P$1,'AEO Table 9 2022'!$C$1:$AG$1,0))+INDEX('AEO Table 9 2022'!$C$65:$AG$65,MATCH(P$1,'AEO Table 9 2022'!$C$1:$AG$1,0)))*1000-(INDEX('AEO Table 9 2022'!$C$64:$AG$64,MATCH(O$1,'AEO Table 9 2022'!$C$1:$AG$1,0))+INDEX('AEO Table 9 2022'!$C$65:$AG$65,MATCH(O$1,'AEO Table 9 2022'!$C$1:$AG$1,0)))*1000</f>
        <v>695.80400000000373</v>
      </c>
      <c r="Q3" s="4">
        <f>(INDEX('AEO Table 9 2022'!$C$64:$AG$64,MATCH(Q$1,'AEO Table 9 2022'!$C$1:$AG$1,0))+INDEX('AEO Table 9 2022'!$C$65:$AG$65,MATCH(Q$1,'AEO Table 9 2022'!$C$1:$AG$1,0)))*1000-(INDEX('AEO Table 9 2022'!$C$64:$AG$64,MATCH(P$1,'AEO Table 9 2022'!$C$1:$AG$1,0))+INDEX('AEO Table 9 2022'!$C$65:$AG$65,MATCH(P$1,'AEO Table 9 2022'!$C$1:$AG$1,0)))*1000</f>
        <v>1132.1970000000001</v>
      </c>
      <c r="R3" s="4">
        <f>(INDEX('AEO Table 9 2022'!$C$64:$AG$64,MATCH(R$1,'AEO Table 9 2022'!$C$1:$AG$1,0))+INDEX('AEO Table 9 2022'!$C$65:$AG$65,MATCH(R$1,'AEO Table 9 2022'!$C$1:$AG$1,0)))*1000-(INDEX('AEO Table 9 2022'!$C$64:$AG$64,MATCH(Q$1,'AEO Table 9 2022'!$C$1:$AG$1,0))+INDEX('AEO Table 9 2022'!$C$65:$AG$65,MATCH(Q$1,'AEO Table 9 2022'!$C$1:$AG$1,0)))*1000</f>
        <v>884.09700000000157</v>
      </c>
      <c r="S3" s="4">
        <f>(INDEX('AEO Table 9 2022'!$C$64:$AG$64,MATCH(S$1,'AEO Table 9 2022'!$C$1:$AG$1,0))+INDEX('AEO Table 9 2022'!$C$65:$AG$65,MATCH(S$1,'AEO Table 9 2022'!$C$1:$AG$1,0)))*1000-(INDEX('AEO Table 9 2022'!$C$64:$AG$64,MATCH(R$1,'AEO Table 9 2022'!$C$1:$AG$1,0))+INDEX('AEO Table 9 2022'!$C$65:$AG$65,MATCH(R$1,'AEO Table 9 2022'!$C$1:$AG$1,0)))*1000</f>
        <v>179.00100000000384</v>
      </c>
      <c r="T3" s="4">
        <f>(INDEX('AEO Table 9 2022'!$C$64:$AG$64,MATCH(T$1,'AEO Table 9 2022'!$C$1:$AG$1,0))+INDEX('AEO Table 9 2022'!$C$65:$AG$65,MATCH(T$1,'AEO Table 9 2022'!$C$1:$AG$1,0)))*1000-(INDEX('AEO Table 9 2022'!$C$64:$AG$64,MATCH(S$1,'AEO Table 9 2022'!$C$1:$AG$1,0))+INDEX('AEO Table 9 2022'!$C$65:$AG$65,MATCH(S$1,'AEO Table 9 2022'!$C$1:$AG$1,0)))*1000</f>
        <v>212.00099999999657</v>
      </c>
      <c r="U3" s="4">
        <f>(INDEX('AEO Table 9 2022'!$C$64:$AG$64,MATCH(U$1,'AEO Table 9 2022'!$C$1:$AG$1,0))+INDEX('AEO Table 9 2022'!$C$65:$AG$65,MATCH(U$1,'AEO Table 9 2022'!$C$1:$AG$1,0)))*1000-(INDEX('AEO Table 9 2022'!$C$64:$AG$64,MATCH(T$1,'AEO Table 9 2022'!$C$1:$AG$1,0))+INDEX('AEO Table 9 2022'!$C$65:$AG$65,MATCH(T$1,'AEO Table 9 2022'!$C$1:$AG$1,0)))*1000</f>
        <v>0</v>
      </c>
      <c r="V3" s="4">
        <f>(INDEX('AEO Table 9 2022'!$C$64:$AG$64,MATCH(V$1,'AEO Table 9 2022'!$C$1:$AG$1,0))+INDEX('AEO Table 9 2022'!$C$65:$AG$65,MATCH(V$1,'AEO Table 9 2022'!$C$1:$AG$1,0)))*1000-(INDEX('AEO Table 9 2022'!$C$64:$AG$64,MATCH(U$1,'AEO Table 9 2022'!$C$1:$AG$1,0))+INDEX('AEO Table 9 2022'!$C$65:$AG$65,MATCH(U$1,'AEO Table 9 2022'!$C$1:$AG$1,0)))*1000</f>
        <v>502</v>
      </c>
      <c r="W3" s="4">
        <f>(INDEX('AEO Table 9 2022'!$C$64:$AG$64,MATCH(W$1,'AEO Table 9 2022'!$C$1:$AG$1,0))+INDEX('AEO Table 9 2022'!$C$65:$AG$65,MATCH(W$1,'AEO Table 9 2022'!$C$1:$AG$1,0)))*1000-(INDEX('AEO Table 9 2022'!$C$64:$AG$64,MATCH(V$1,'AEO Table 9 2022'!$C$1:$AG$1,0))+INDEX('AEO Table 9 2022'!$C$65:$AG$65,MATCH(V$1,'AEO Table 9 2022'!$C$1:$AG$1,0)))*1000</f>
        <v>0</v>
      </c>
      <c r="X3" s="4">
        <f>(INDEX('AEO Table 9 2022'!$C$64:$AG$64,MATCH(X$1,'AEO Table 9 2022'!$C$1:$AG$1,0))+INDEX('AEO Table 9 2022'!$C$65:$AG$65,MATCH(X$1,'AEO Table 9 2022'!$C$1:$AG$1,0)))*1000-(INDEX('AEO Table 9 2022'!$C$64:$AG$64,MATCH(W$1,'AEO Table 9 2022'!$C$1:$AG$1,0))+INDEX('AEO Table 9 2022'!$C$65:$AG$65,MATCH(W$1,'AEO Table 9 2022'!$C$1:$AG$1,0)))*1000</f>
        <v>511.09999999999854</v>
      </c>
      <c r="Y3" s="4">
        <f>(INDEX('AEO Table 9 2022'!$C$64:$AG$64,MATCH(Y$1,'AEO Table 9 2022'!$C$1:$AG$1,0))+INDEX('AEO Table 9 2022'!$C$65:$AG$65,MATCH(Y$1,'AEO Table 9 2022'!$C$1:$AG$1,0)))*1000-(INDEX('AEO Table 9 2022'!$C$64:$AG$64,MATCH(X$1,'AEO Table 9 2022'!$C$1:$AG$1,0))+INDEX('AEO Table 9 2022'!$C$65:$AG$65,MATCH(X$1,'AEO Table 9 2022'!$C$1:$AG$1,0)))*1000</f>
        <v>0</v>
      </c>
      <c r="Z3" s="4">
        <f>(INDEX('AEO Table 9 2022'!$C$64:$AG$64,MATCH(Z$1,'AEO Table 9 2022'!$C$1:$AG$1,0))+INDEX('AEO Table 9 2022'!$C$65:$AG$65,MATCH(Z$1,'AEO Table 9 2022'!$C$1:$AG$1,0)))*1000-(INDEX('AEO Table 9 2022'!$C$64:$AG$64,MATCH(Y$1,'AEO Table 9 2022'!$C$1:$AG$1,0))+INDEX('AEO Table 9 2022'!$C$65:$AG$65,MATCH(Y$1,'AEO Table 9 2022'!$C$1:$AG$1,0)))*1000</f>
        <v>0</v>
      </c>
      <c r="AA3" s="4">
        <f>(INDEX('AEO Table 9 2022'!$C$64:$AG$64,MATCH(AA$1,'AEO Table 9 2022'!$C$1:$AG$1,0))+INDEX('AEO Table 9 2022'!$C$65:$AG$65,MATCH(AA$1,'AEO Table 9 2022'!$C$1:$AG$1,0)))*1000-(INDEX('AEO Table 9 2022'!$C$64:$AG$64,MATCH(Z$1,'AEO Table 9 2022'!$C$1:$AG$1,0))+INDEX('AEO Table 9 2022'!$C$65:$AG$65,MATCH(Z$1,'AEO Table 9 2022'!$C$1:$AG$1,0)))*1000</f>
        <v>0</v>
      </c>
      <c r="AB3" s="4">
        <f>(INDEX('AEO Table 9 2022'!$C$64:$AG$64,MATCH(AB$1,'AEO Table 9 2022'!$C$1:$AG$1,0))+INDEX('AEO Table 9 2022'!$C$65:$AG$65,MATCH(AB$1,'AEO Table 9 2022'!$C$1:$AG$1,0)))*1000-(INDEX('AEO Table 9 2022'!$C$64:$AG$64,MATCH(AA$1,'AEO Table 9 2022'!$C$1:$AG$1,0))+INDEX('AEO Table 9 2022'!$C$65:$AG$65,MATCH(AA$1,'AEO Table 9 2022'!$C$1:$AG$1,0)))*1000</f>
        <v>0</v>
      </c>
      <c r="AC3" s="4">
        <f>(INDEX('AEO Table 9 2022'!$C$64:$AG$64,MATCH(AC$1,'AEO Table 9 2022'!$C$1:$AG$1,0))+INDEX('AEO Table 9 2022'!$C$65:$AG$65,MATCH(AC$1,'AEO Table 9 2022'!$C$1:$AG$1,0)))*1000-(INDEX('AEO Table 9 2022'!$C$64:$AG$64,MATCH(AB$1,'AEO Table 9 2022'!$C$1:$AG$1,0))+INDEX('AEO Table 9 2022'!$C$65:$AG$65,MATCH(AB$1,'AEO Table 9 2022'!$C$1:$AG$1,0)))*1000</f>
        <v>0</v>
      </c>
      <c r="AD3" s="4">
        <f>(INDEX('AEO Table 9 2022'!$C$64:$AG$64,MATCH(AD$1,'AEO Table 9 2022'!$C$1:$AG$1,0))+INDEX('AEO Table 9 2022'!$C$65:$AG$65,MATCH(AD$1,'AEO Table 9 2022'!$C$1:$AG$1,0)))*1000-(INDEX('AEO Table 9 2022'!$C$64:$AG$64,MATCH(AC$1,'AEO Table 9 2022'!$C$1:$AG$1,0))+INDEX('AEO Table 9 2022'!$C$65:$AG$65,MATCH(AC$1,'AEO Table 9 2022'!$C$1:$AG$1,0)))*1000</f>
        <v>0</v>
      </c>
      <c r="AE3" s="4">
        <f>(INDEX('AEO Table 9 2022'!$C$64:$AG$64,MATCH(AE$1,'AEO Table 9 2022'!$C$1:$AG$1,0))+INDEX('AEO Table 9 2022'!$C$65:$AG$65,MATCH(AE$1,'AEO Table 9 2022'!$C$1:$AG$1,0)))*1000-(INDEX('AEO Table 9 2022'!$C$64:$AG$64,MATCH(AD$1,'AEO Table 9 2022'!$C$1:$AG$1,0))+INDEX('AEO Table 9 2022'!$C$65:$AG$65,MATCH(AD$1,'AEO Table 9 2022'!$C$1:$AG$1,0)))*1000</f>
        <v>0</v>
      </c>
      <c r="AF3" s="4">
        <f>(INDEX('AEO Table 9 2022'!$C$64:$AG$64,MATCH(AF$1,'AEO Table 9 2022'!$C$1:$AG$1,0))+INDEX('AEO Table 9 2022'!$C$65:$AG$65,MATCH(AF$1,'AEO Table 9 2022'!$C$1:$AG$1,0)))*1000-(INDEX('AEO Table 9 2022'!$C$64:$AG$64,MATCH(AE$1,'AEO Table 9 2022'!$C$1:$AG$1,0))+INDEX('AEO Table 9 2022'!$C$65:$AG$65,MATCH(AE$1,'AEO Table 9 2022'!$C$1:$AG$1,0)))*1000</f>
        <v>0</v>
      </c>
      <c r="AG3" s="4"/>
      <c r="AH3" s="39">
        <f t="shared" ref="AH3:AH17" si="0">SUM(B3:AF3)</f>
        <v>44418.94400000001</v>
      </c>
      <c r="AJ3" s="62"/>
    </row>
    <row r="4" spans="1:36" x14ac:dyDescent="0.25">
      <c r="A4" s="10" t="s">
        <v>1</v>
      </c>
      <c r="B4" s="60">
        <f>'2020 Retirements Past'!Q5</f>
        <v>1612.9</v>
      </c>
      <c r="C4" s="60">
        <f>'2021 Retirements Past'!Q5</f>
        <v>1036.3</v>
      </c>
      <c r="D4" s="4">
        <f>INDEX('AEO Table 9 2022'!$C$67:$AG$67,MATCH(D$1,'AEO Table 9 2022'!$C$1:$AG$1,0))*1000</f>
        <v>768.5</v>
      </c>
      <c r="E4" s="4">
        <f>INDEX('AEO Table 9 2022'!$C$67:$AG$67,MATCH(E$1,'AEO Table 9 2022'!$C$1:$AG$1,0))*1000-INDEX('AEO Table 9 2022'!$C$67:$AG$67,MATCH(D$1,'AEO Table 9 2022'!$C$1:$AG$1,0))*1000</f>
        <v>0</v>
      </c>
      <c r="F4" s="4">
        <f>INDEX('AEO Table 9 2022'!$C$67:$AG$67,MATCH(F$1,'AEO Table 9 2022'!$C$1:$AG$1,0))*1000-INDEX('AEO Table 9 2022'!$C$67:$AG$67,MATCH(E$1,'AEO Table 9 2022'!$C$1:$AG$1,0))*1000</f>
        <v>0</v>
      </c>
      <c r="G4" s="4">
        <f>INDEX('AEO Table 9 2022'!$C$67:$AG$67,MATCH(G$1,'AEO Table 9 2022'!$C$1:$AG$1,0))*1000-INDEX('AEO Table 9 2022'!$C$67:$AG$67,MATCH(F$1,'AEO Table 9 2022'!$C$1:$AG$1,0))*1000</f>
        <v>1122</v>
      </c>
      <c r="H4" s="4">
        <f>INDEX('AEO Table 9 2022'!$C$67:$AG$67,MATCH(H$1,'AEO Table 9 2022'!$C$1:$AG$1,0))*1000-INDEX('AEO Table 9 2022'!$C$67:$AG$67,MATCH(G$1,'AEO Table 9 2022'!$C$1:$AG$1,0))*1000</f>
        <v>1118</v>
      </c>
      <c r="I4" s="4">
        <f>INDEX('AEO Table 9 2022'!$C$67:$AG$67,MATCH(I$1,'AEO Table 9 2022'!$C$1:$AG$1,0))*1000-INDEX('AEO Table 9 2022'!$C$67:$AG$67,MATCH(H$1,'AEO Table 9 2022'!$C$1:$AG$1,0))*1000</f>
        <v>2171</v>
      </c>
      <c r="J4" s="4">
        <f>INDEX('AEO Table 9 2022'!$C$67:$AG$67,MATCH(J$1,'AEO Table 9 2022'!$C$1:$AG$1,0))*1000-INDEX('AEO Table 9 2022'!$C$67:$AG$67,MATCH(I$1,'AEO Table 9 2022'!$C$1:$AG$1,0))*1000</f>
        <v>6832.2010000000009</v>
      </c>
      <c r="K4" s="4">
        <f>INDEX('AEO Table 9 2022'!$C$67:$AG$67,MATCH(K$1,'AEO Table 9 2022'!$C$1:$AG$1,0))*1000-INDEX('AEO Table 9 2022'!$C$67:$AG$67,MATCH(J$1,'AEO Table 9 2022'!$C$1:$AG$1,0))*1000</f>
        <v>984.49999999999818</v>
      </c>
      <c r="L4" s="4">
        <f>INDEX('AEO Table 9 2022'!$C$67:$AG$67,MATCH(L$1,'AEO Table 9 2022'!$C$1:$AG$1,0))*1000-INDEX('AEO Table 9 2022'!$C$67:$AG$67,MATCH(K$1,'AEO Table 9 2022'!$C$1:$AG$1,0))*1000</f>
        <v>0</v>
      </c>
      <c r="M4" s="4">
        <f>INDEX('AEO Table 9 2022'!$C$67:$AG$67,MATCH(M$1,'AEO Table 9 2022'!$C$1:$AG$1,0))*1000-INDEX('AEO Table 9 2022'!$C$67:$AG$67,MATCH(L$1,'AEO Table 9 2022'!$C$1:$AG$1,0))*1000</f>
        <v>0</v>
      </c>
      <c r="N4" s="4">
        <f>INDEX('AEO Table 9 2022'!$C$67:$AG$67,MATCH(N$1,'AEO Table 9 2022'!$C$1:$AG$1,0))*1000-INDEX('AEO Table 9 2022'!$C$67:$AG$67,MATCH(M$1,'AEO Table 9 2022'!$C$1:$AG$1,0))*1000</f>
        <v>0</v>
      </c>
      <c r="O4" s="4">
        <f>INDEX('AEO Table 9 2022'!$C$67:$AG$67,MATCH(O$1,'AEO Table 9 2022'!$C$1:$AG$1,0))*1000-INDEX('AEO Table 9 2022'!$C$67:$AG$67,MATCH(N$1,'AEO Table 9 2022'!$C$1:$AG$1,0))*1000</f>
        <v>6175.001000000002</v>
      </c>
      <c r="P4" s="4">
        <f>INDEX('AEO Table 9 2022'!$C$67:$AG$67,MATCH(P$1,'AEO Table 9 2022'!$C$1:$AG$1,0))*1000-INDEX('AEO Table 9 2022'!$C$67:$AG$67,MATCH(O$1,'AEO Table 9 2022'!$C$1:$AG$1,0))*1000</f>
        <v>0</v>
      </c>
      <c r="Q4" s="4">
        <f>INDEX('AEO Table 9 2022'!$C$67:$AG$67,MATCH(Q$1,'AEO Table 9 2022'!$C$1:$AG$1,0))*1000-INDEX('AEO Table 9 2022'!$C$67:$AG$67,MATCH(P$1,'AEO Table 9 2022'!$C$1:$AG$1,0))*1000</f>
        <v>963.99899999999616</v>
      </c>
      <c r="R4" s="4">
        <f>INDEX('AEO Table 9 2022'!$C$67:$AG$67,MATCH(R$1,'AEO Table 9 2022'!$C$1:$AG$1,0))*1000-INDEX('AEO Table 9 2022'!$C$67:$AG$67,MATCH(Q$1,'AEO Table 9 2022'!$C$1:$AG$1,0))*1000</f>
        <v>0</v>
      </c>
      <c r="S4" s="4">
        <f>INDEX('AEO Table 9 2022'!$C$67:$AG$67,MATCH(S$1,'AEO Table 9 2022'!$C$1:$AG$1,0))*1000-INDEX('AEO Table 9 2022'!$C$67:$AG$67,MATCH(R$1,'AEO Table 9 2022'!$C$1:$AG$1,0))*1000</f>
        <v>0</v>
      </c>
      <c r="T4" s="4">
        <f>INDEX('AEO Table 9 2022'!$C$67:$AG$67,MATCH(T$1,'AEO Table 9 2022'!$C$1:$AG$1,0))*1000-INDEX('AEO Table 9 2022'!$C$67:$AG$67,MATCH(S$1,'AEO Table 9 2022'!$C$1:$AG$1,0))*1000</f>
        <v>0</v>
      </c>
      <c r="U4" s="4">
        <f>INDEX('AEO Table 9 2022'!$C$67:$AG$67,MATCH(U$1,'AEO Table 9 2022'!$C$1:$AG$1,0))*1000-INDEX('AEO Table 9 2022'!$C$67:$AG$67,MATCH(T$1,'AEO Table 9 2022'!$C$1:$AG$1,0))*1000</f>
        <v>0</v>
      </c>
      <c r="V4" s="4">
        <f>INDEX('AEO Table 9 2022'!$C$67:$AG$67,MATCH(V$1,'AEO Table 9 2022'!$C$1:$AG$1,0))*1000-INDEX('AEO Table 9 2022'!$C$67:$AG$67,MATCH(U$1,'AEO Table 9 2022'!$C$1:$AG$1,0))*1000</f>
        <v>0</v>
      </c>
      <c r="W4" s="4">
        <f>INDEX('AEO Table 9 2022'!$C$67:$AG$67,MATCH(W$1,'AEO Table 9 2022'!$C$1:$AG$1,0))*1000-INDEX('AEO Table 9 2022'!$C$67:$AG$67,MATCH(V$1,'AEO Table 9 2022'!$C$1:$AG$1,0))*1000</f>
        <v>0</v>
      </c>
      <c r="X4" s="4">
        <f>INDEX('AEO Table 9 2022'!$C$67:$AG$67,MATCH(X$1,'AEO Table 9 2022'!$C$1:$AG$1,0))*1000-INDEX('AEO Table 9 2022'!$C$67:$AG$67,MATCH(W$1,'AEO Table 9 2022'!$C$1:$AG$1,0))*1000</f>
        <v>0</v>
      </c>
      <c r="Y4" s="4">
        <f>INDEX('AEO Table 9 2022'!$C$67:$AG$67,MATCH(Y$1,'AEO Table 9 2022'!$C$1:$AG$1,0))*1000-INDEX('AEO Table 9 2022'!$C$67:$AG$67,MATCH(X$1,'AEO Table 9 2022'!$C$1:$AG$1,0))*1000</f>
        <v>0</v>
      </c>
      <c r="Z4" s="4">
        <f>INDEX('AEO Table 9 2022'!$C$67:$AG$67,MATCH(Z$1,'AEO Table 9 2022'!$C$1:$AG$1,0))*1000-INDEX('AEO Table 9 2022'!$C$67:$AG$67,MATCH(Y$1,'AEO Table 9 2022'!$C$1:$AG$1,0))*1000</f>
        <v>0</v>
      </c>
      <c r="AA4" s="4">
        <f>INDEX('AEO Table 9 2022'!$C$67:$AG$67,MATCH(AA$1,'AEO Table 9 2022'!$C$1:$AG$1,0))*1000-INDEX('AEO Table 9 2022'!$C$67:$AG$67,MATCH(Z$1,'AEO Table 9 2022'!$C$1:$AG$1,0))*1000</f>
        <v>0</v>
      </c>
      <c r="AB4" s="4">
        <f>INDEX('AEO Table 9 2022'!$C$67:$AG$67,MATCH(AB$1,'AEO Table 9 2022'!$C$1:$AG$1,0))*1000-INDEX('AEO Table 9 2022'!$C$67:$AG$67,MATCH(AA$1,'AEO Table 9 2022'!$C$1:$AG$1,0))*1000</f>
        <v>0</v>
      </c>
      <c r="AC4" s="4">
        <f>INDEX('AEO Table 9 2022'!$C$67:$AG$67,MATCH(AC$1,'AEO Table 9 2022'!$C$1:$AG$1,0))*1000-INDEX('AEO Table 9 2022'!$C$67:$AG$67,MATCH(AB$1,'AEO Table 9 2022'!$C$1:$AG$1,0))*1000</f>
        <v>0</v>
      </c>
      <c r="AD4" s="4">
        <f>INDEX('AEO Table 9 2022'!$C$67:$AG$67,MATCH(AD$1,'AEO Table 9 2022'!$C$1:$AG$1,0))*1000-INDEX('AEO Table 9 2022'!$C$67:$AG$67,MATCH(AC$1,'AEO Table 9 2022'!$C$1:$AG$1,0))*1000</f>
        <v>0</v>
      </c>
      <c r="AE4" s="4">
        <f>INDEX('AEO Table 9 2022'!$C$67:$AG$67,MATCH(AE$1,'AEO Table 9 2022'!$C$1:$AG$1,0))*1000-INDEX('AEO Table 9 2022'!$C$67:$AG$67,MATCH(AD$1,'AEO Table 9 2022'!$C$1:$AG$1,0))*1000</f>
        <v>0</v>
      </c>
      <c r="AF4" s="4">
        <f>INDEX('AEO Table 9 2022'!$C$67:$AG$67,MATCH(AF$1,'AEO Table 9 2022'!$C$1:$AG$1,0))*1000-INDEX('AEO Table 9 2022'!$C$67:$AG$67,MATCH(AE$1,'AEO Table 9 2022'!$C$1:$AG$1,0))*1000</f>
        <v>0</v>
      </c>
      <c r="AG4" s="4"/>
      <c r="AH4" s="39">
        <f t="shared" si="0"/>
        <v>22784.400999999998</v>
      </c>
    </row>
    <row r="5" spans="1:36" x14ac:dyDescent="0.25">
      <c r="A5" s="10" t="s">
        <v>2</v>
      </c>
      <c r="B5" s="60">
        <f>'2020 Retirements Past'!Q6</f>
        <v>6</v>
      </c>
      <c r="C5" s="60">
        <f>'2021 Retirements Past'!Q6</f>
        <v>7.6</v>
      </c>
      <c r="D5" s="4">
        <f>INDEX('AEO Table 9 2022'!$C$71:$AG$71,MATCH(D$1,'AEO Table 9 2022'!$C$1:$AG$1,0))*1000</f>
        <v>12.1</v>
      </c>
      <c r="E5" s="4">
        <f>INDEX('AEO Table 9 2022'!$C$71:$AG$71,MATCH(E$1,'AEO Table 9 2022'!$C$1:$AG$1,0))*1000-INDEX('AEO Table 9 2022'!$C$71:$AG$71,MATCH(D$1,'AEO Table 9 2022'!$C$1:$AG$1,0))*1000</f>
        <v>21.4</v>
      </c>
      <c r="F5" s="4">
        <f>INDEX('AEO Table 9 2022'!$C$71:$AG$71,MATCH(F$1,'AEO Table 9 2022'!$C$1:$AG$1,0))*1000-INDEX('AEO Table 9 2022'!$C$71:$AG$71,MATCH(E$1,'AEO Table 9 2022'!$C$1:$AG$1,0))*1000</f>
        <v>19.799999999999997</v>
      </c>
      <c r="G5" s="4">
        <f>INDEX('AEO Table 9 2022'!$C$71:$AG$71,MATCH(G$1,'AEO Table 9 2022'!$C$1:$AG$1,0))*1000-INDEX('AEO Table 9 2022'!$C$71:$AG$71,MATCH(F$1,'AEO Table 9 2022'!$C$1:$AG$1,0))*1000</f>
        <v>90.000000000000014</v>
      </c>
      <c r="H5" s="4">
        <f>INDEX('AEO Table 9 2022'!$C$71:$AG$71,MATCH(H$1,'AEO Table 9 2022'!$C$1:$AG$1,0))*1000-INDEX('AEO Table 9 2022'!$C$71:$AG$71,MATCH(G$1,'AEO Table 9 2022'!$C$1:$AG$1,0))*1000</f>
        <v>49.400000000000006</v>
      </c>
      <c r="I5" s="4">
        <f>INDEX('AEO Table 9 2022'!$C$71:$AG$71,MATCH(I$1,'AEO Table 9 2022'!$C$1:$AG$1,0))*1000-INDEX('AEO Table 9 2022'!$C$71:$AG$71,MATCH(H$1,'AEO Table 9 2022'!$C$1:$AG$1,0))*1000</f>
        <v>80.499999999999972</v>
      </c>
      <c r="J5" s="4">
        <f>INDEX('AEO Table 9 2022'!$C$71:$AG$71,MATCH(J$1,'AEO Table 9 2022'!$C$1:$AG$1,0))*1000-INDEX('AEO Table 9 2022'!$C$71:$AG$71,MATCH(I$1,'AEO Table 9 2022'!$C$1:$AG$1,0))*1000</f>
        <v>273.59999999999997</v>
      </c>
      <c r="K5" s="4">
        <f>INDEX('AEO Table 9 2022'!$C$71:$AG$71,MATCH(K$1,'AEO Table 9 2022'!$C$1:$AG$1,0))*1000-INDEX('AEO Table 9 2022'!$C$71:$AG$71,MATCH(J$1,'AEO Table 9 2022'!$C$1:$AG$1,0))*1000</f>
        <v>152.60000000000002</v>
      </c>
      <c r="L5" s="4">
        <f>INDEX('AEO Table 9 2022'!$C$71:$AG$71,MATCH(L$1,'AEO Table 9 2022'!$C$1:$AG$1,0))*1000-INDEX('AEO Table 9 2022'!$C$71:$AG$71,MATCH(K$1,'AEO Table 9 2022'!$C$1:$AG$1,0))*1000</f>
        <v>88.100000000000023</v>
      </c>
      <c r="M5" s="4">
        <f>INDEX('AEO Table 9 2022'!$C$71:$AG$71,MATCH(M$1,'AEO Table 9 2022'!$C$1:$AG$1,0))*1000-INDEX('AEO Table 9 2022'!$C$71:$AG$71,MATCH(L$1,'AEO Table 9 2022'!$C$1:$AG$1,0))*1000</f>
        <v>0</v>
      </c>
      <c r="N5" s="4">
        <f>INDEX('AEO Table 9 2022'!$C$71:$AG$71,MATCH(N$1,'AEO Table 9 2022'!$C$1:$AG$1,0))*1000-INDEX('AEO Table 9 2022'!$C$71:$AG$71,MATCH(M$1,'AEO Table 9 2022'!$C$1:$AG$1,0))*1000</f>
        <v>0</v>
      </c>
      <c r="O5" s="4">
        <f>INDEX('AEO Table 9 2022'!$C$71:$AG$71,MATCH(O$1,'AEO Table 9 2022'!$C$1:$AG$1,0))*1000-INDEX('AEO Table 9 2022'!$C$71:$AG$71,MATCH(N$1,'AEO Table 9 2022'!$C$1:$AG$1,0))*1000</f>
        <v>0</v>
      </c>
      <c r="P5" s="4">
        <f>INDEX('AEO Table 9 2022'!$C$71:$AG$71,MATCH(P$1,'AEO Table 9 2022'!$C$1:$AG$1,0))*1000-INDEX('AEO Table 9 2022'!$C$71:$AG$71,MATCH(O$1,'AEO Table 9 2022'!$C$1:$AG$1,0))*1000</f>
        <v>15</v>
      </c>
      <c r="Q5" s="4">
        <f>INDEX('AEO Table 9 2022'!$C$71:$AG$71,MATCH(Q$1,'AEO Table 9 2022'!$C$1:$AG$1,0))*1000-INDEX('AEO Table 9 2022'!$C$71:$AG$71,MATCH(P$1,'AEO Table 9 2022'!$C$1:$AG$1,0))*1000</f>
        <v>0</v>
      </c>
      <c r="R5" s="4">
        <f>INDEX('AEO Table 9 2022'!$C$71:$AG$71,MATCH(R$1,'AEO Table 9 2022'!$C$1:$AG$1,0))*1000-INDEX('AEO Table 9 2022'!$C$71:$AG$71,MATCH(Q$1,'AEO Table 9 2022'!$C$1:$AG$1,0))*1000</f>
        <v>0</v>
      </c>
      <c r="S5" s="4">
        <f>INDEX('AEO Table 9 2022'!$C$71:$AG$71,MATCH(S$1,'AEO Table 9 2022'!$C$1:$AG$1,0))*1000-INDEX('AEO Table 9 2022'!$C$71:$AG$71,MATCH(R$1,'AEO Table 9 2022'!$C$1:$AG$1,0))*1000</f>
        <v>1</v>
      </c>
      <c r="T5" s="4">
        <f>INDEX('AEO Table 9 2022'!$C$71:$AG$71,MATCH(T$1,'AEO Table 9 2022'!$C$1:$AG$1,0))*1000-INDEX('AEO Table 9 2022'!$C$71:$AG$71,MATCH(S$1,'AEO Table 9 2022'!$C$1:$AG$1,0))*1000</f>
        <v>0</v>
      </c>
      <c r="U5" s="4">
        <f>INDEX('AEO Table 9 2022'!$C$71:$AG$71,MATCH(U$1,'AEO Table 9 2022'!$C$1:$AG$1,0))*1000-INDEX('AEO Table 9 2022'!$C$71:$AG$71,MATCH(T$1,'AEO Table 9 2022'!$C$1:$AG$1,0))*1000</f>
        <v>10</v>
      </c>
      <c r="V5" s="4">
        <f>INDEX('AEO Table 9 2022'!$C$71:$AG$71,MATCH(V$1,'AEO Table 9 2022'!$C$1:$AG$1,0))*1000-INDEX('AEO Table 9 2022'!$C$71:$AG$71,MATCH(U$1,'AEO Table 9 2022'!$C$1:$AG$1,0))*1000</f>
        <v>0</v>
      </c>
      <c r="W5" s="4">
        <f>INDEX('AEO Table 9 2022'!$C$71:$AG$71,MATCH(W$1,'AEO Table 9 2022'!$C$1:$AG$1,0))*1000-INDEX('AEO Table 9 2022'!$C$71:$AG$71,MATCH(V$1,'AEO Table 9 2022'!$C$1:$AG$1,0))*1000</f>
        <v>0</v>
      </c>
      <c r="X5" s="4">
        <f>INDEX('AEO Table 9 2022'!$C$71:$AG$71,MATCH(X$1,'AEO Table 9 2022'!$C$1:$AG$1,0))*1000-INDEX('AEO Table 9 2022'!$C$71:$AG$71,MATCH(W$1,'AEO Table 9 2022'!$C$1:$AG$1,0))*1000</f>
        <v>0</v>
      </c>
      <c r="Y5" s="4">
        <f>INDEX('AEO Table 9 2022'!$C$71:$AG$71,MATCH(Y$1,'AEO Table 9 2022'!$C$1:$AG$1,0))*1000-INDEX('AEO Table 9 2022'!$C$71:$AG$71,MATCH(X$1,'AEO Table 9 2022'!$C$1:$AG$1,0))*1000</f>
        <v>0</v>
      </c>
      <c r="Z5" s="4">
        <f>INDEX('AEO Table 9 2022'!$C$71:$AG$71,MATCH(Z$1,'AEO Table 9 2022'!$C$1:$AG$1,0))*1000-INDEX('AEO Table 9 2022'!$C$71:$AG$71,MATCH(Y$1,'AEO Table 9 2022'!$C$1:$AG$1,0))*1000</f>
        <v>79.899999999999977</v>
      </c>
      <c r="AA5" s="4">
        <f>INDEX('AEO Table 9 2022'!$C$71:$AG$71,MATCH(AA$1,'AEO Table 9 2022'!$C$1:$AG$1,0))*1000-INDEX('AEO Table 9 2022'!$C$71:$AG$71,MATCH(Z$1,'AEO Table 9 2022'!$C$1:$AG$1,0))*1000</f>
        <v>0</v>
      </c>
      <c r="AB5" s="4">
        <f>INDEX('AEO Table 9 2022'!$C$71:$AG$71,MATCH(AB$1,'AEO Table 9 2022'!$C$1:$AG$1,0))*1000-INDEX('AEO Table 9 2022'!$C$71:$AG$71,MATCH(AA$1,'AEO Table 9 2022'!$C$1:$AG$1,0))*1000</f>
        <v>2.6000000000000227</v>
      </c>
      <c r="AC5" s="4">
        <f>INDEX('AEO Table 9 2022'!$C$71:$AG$71,MATCH(AC$1,'AEO Table 9 2022'!$C$1:$AG$1,0))*1000-INDEX('AEO Table 9 2022'!$C$71:$AG$71,MATCH(AB$1,'AEO Table 9 2022'!$C$1:$AG$1,0))*1000</f>
        <v>3</v>
      </c>
      <c r="AD5" s="4">
        <f>INDEX('AEO Table 9 2022'!$C$71:$AG$71,MATCH(AD$1,'AEO Table 9 2022'!$C$1:$AG$1,0))*1000-INDEX('AEO Table 9 2022'!$C$71:$AG$71,MATCH(AC$1,'AEO Table 9 2022'!$C$1:$AG$1,0))*1000</f>
        <v>0</v>
      </c>
      <c r="AE5" s="4">
        <f>INDEX('AEO Table 9 2022'!$C$71:$AG$71,MATCH(AE$1,'AEO Table 9 2022'!$C$1:$AG$1,0))*1000-INDEX('AEO Table 9 2022'!$C$71:$AG$71,MATCH(AD$1,'AEO Table 9 2022'!$C$1:$AG$1,0))*1000</f>
        <v>16.600000000000023</v>
      </c>
      <c r="AF5" s="4">
        <f>INDEX('AEO Table 9 2022'!$C$71:$AG$71,MATCH(AF$1,'AEO Table 9 2022'!$C$1:$AG$1,0))*1000-INDEX('AEO Table 9 2022'!$C$71:$AG$71,MATCH(AE$1,'AEO Table 9 2022'!$C$1:$AG$1,0))*1000</f>
        <v>61.5</v>
      </c>
      <c r="AG5" s="4"/>
      <c r="AH5" s="39">
        <f t="shared" si="0"/>
        <v>990.69999999999993</v>
      </c>
    </row>
    <row r="6" spans="1:36" x14ac:dyDescent="0.25">
      <c r="A6" s="10" t="s">
        <v>491</v>
      </c>
      <c r="B6" s="60">
        <v>0</v>
      </c>
      <c r="C6" s="60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/>
      <c r="AH6" s="39">
        <f t="shared" si="0"/>
        <v>0</v>
      </c>
    </row>
    <row r="7" spans="1:36" x14ac:dyDescent="0.25">
      <c r="A7" s="10" t="s">
        <v>4</v>
      </c>
      <c r="B7" s="60">
        <v>0</v>
      </c>
      <c r="C7" s="60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/>
      <c r="AH7" s="39">
        <f t="shared" si="0"/>
        <v>0</v>
      </c>
    </row>
    <row r="8" spans="1:36" x14ac:dyDescent="0.25">
      <c r="A8" s="10" t="s">
        <v>5</v>
      </c>
      <c r="B8" s="60">
        <v>0</v>
      </c>
      <c r="C8" s="60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/>
      <c r="AH8" s="39">
        <f t="shared" si="0"/>
        <v>0</v>
      </c>
    </row>
    <row r="9" spans="1:36" x14ac:dyDescent="0.25">
      <c r="A9" s="10" t="s">
        <v>6</v>
      </c>
      <c r="B9" s="60">
        <v>0</v>
      </c>
      <c r="C9" s="60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/>
      <c r="AH9" s="39">
        <f t="shared" si="0"/>
        <v>0</v>
      </c>
    </row>
    <row r="10" spans="1:36" x14ac:dyDescent="0.25">
      <c r="A10" s="10" t="s">
        <v>7</v>
      </c>
      <c r="B10" s="60">
        <v>0</v>
      </c>
      <c r="C10" s="60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/>
      <c r="AH10" s="39">
        <f t="shared" si="0"/>
        <v>0</v>
      </c>
    </row>
    <row r="11" spans="1:36" x14ac:dyDescent="0.25">
      <c r="A11" s="10" t="s">
        <v>417</v>
      </c>
      <c r="B11" s="60">
        <f>'2020 Retirements Past'!Q7</f>
        <v>1119.8</v>
      </c>
      <c r="C11" s="60">
        <f>'2021 Retirements Past'!Q7</f>
        <v>598.4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/>
      <c r="AH11" s="39">
        <f t="shared" si="0"/>
        <v>1718.1999999999998</v>
      </c>
    </row>
    <row r="12" spans="1:36" x14ac:dyDescent="0.25">
      <c r="A12" s="10" t="s">
        <v>418</v>
      </c>
      <c r="B12" s="60">
        <f>'2020 Retirements Past'!Q8</f>
        <v>1323.3999999999999</v>
      </c>
      <c r="C12" s="60">
        <f>'2021 Retirements Past'!Q8</f>
        <v>419.3</v>
      </c>
      <c r="D12" s="4">
        <f>INDEX('AEO Table 9 2022'!$C$66:$AG$66,MATCH(D$1,'AEO Table 9 2022'!$C$1:$AG$1,0))*1000</f>
        <v>801.30000000000007</v>
      </c>
      <c r="E12" s="4">
        <f>INDEX('AEO Table 9 2022'!$C$66:$AG$66,MATCH(E$1,'AEO Table 9 2022'!$C$1:$AG$1,0))*1000-INDEX('AEO Table 9 2022'!$C$66:$AG$66,MATCH(D$1,'AEO Table 9 2022'!$C$1:$AG$1,0))*1000</f>
        <v>544.39999999999975</v>
      </c>
      <c r="F12" s="4">
        <f>INDEX('AEO Table 9 2022'!$C$66:$AG$66,MATCH(F$1,'AEO Table 9 2022'!$C$1:$AG$1,0))*1000-INDEX('AEO Table 9 2022'!$C$66:$AG$66,MATCH(E$1,'AEO Table 9 2022'!$C$1:$AG$1,0))*1000</f>
        <v>79.200000000000273</v>
      </c>
      <c r="G12" s="4">
        <f>INDEX('AEO Table 9 2022'!$C$66:$AG$66,MATCH(G$1,'AEO Table 9 2022'!$C$1:$AG$1,0))*1000-INDEX('AEO Table 9 2022'!$C$66:$AG$66,MATCH(F$1,'AEO Table 9 2022'!$C$1:$AG$1,0))*1000</f>
        <v>105.59999999999991</v>
      </c>
      <c r="H12" s="4">
        <f>INDEX('AEO Table 9 2022'!$C$66:$AG$66,MATCH(H$1,'AEO Table 9 2022'!$C$1:$AG$1,0))*1000-INDEX('AEO Table 9 2022'!$C$66:$AG$66,MATCH(G$1,'AEO Table 9 2022'!$C$1:$AG$1,0))*1000</f>
        <v>599.20000000000027</v>
      </c>
      <c r="I12" s="4">
        <f>INDEX('AEO Table 9 2022'!$C$66:$AG$66,MATCH(I$1,'AEO Table 9 2022'!$C$1:$AG$1,0))*1000-INDEX('AEO Table 9 2022'!$C$66:$AG$66,MATCH(H$1,'AEO Table 9 2022'!$C$1:$AG$1,0))*1000</f>
        <v>704.69999999999982</v>
      </c>
      <c r="J12" s="4">
        <f>INDEX('AEO Table 9 2022'!$C$66:$AG$66,MATCH(J$1,'AEO Table 9 2022'!$C$1:$AG$1,0))*1000-INDEX('AEO Table 9 2022'!$C$66:$AG$66,MATCH(I$1,'AEO Table 9 2022'!$C$1:$AG$1,0))*1000</f>
        <v>0</v>
      </c>
      <c r="K12" s="4">
        <f>INDEX('AEO Table 9 2022'!$C$66:$AG$66,MATCH(K$1,'AEO Table 9 2022'!$C$1:$AG$1,0))*1000-INDEX('AEO Table 9 2022'!$C$66:$AG$66,MATCH(J$1,'AEO Table 9 2022'!$C$1:$AG$1,0))*1000</f>
        <v>15.800000000000182</v>
      </c>
      <c r="L12" s="4">
        <f>INDEX('AEO Table 9 2022'!$C$66:$AG$66,MATCH(L$1,'AEO Table 9 2022'!$C$1:$AG$1,0))*1000-INDEX('AEO Table 9 2022'!$C$66:$AG$66,MATCH(K$1,'AEO Table 9 2022'!$C$1:$AG$1,0))*1000</f>
        <v>3.4999999999995453</v>
      </c>
      <c r="M12" s="4">
        <f>INDEX('AEO Table 9 2022'!$C$66:$AG$66,MATCH(M$1,'AEO Table 9 2022'!$C$1:$AG$1,0))*1000-INDEX('AEO Table 9 2022'!$C$66:$AG$66,MATCH(L$1,'AEO Table 9 2022'!$C$1:$AG$1,0))*1000</f>
        <v>145</v>
      </c>
      <c r="N12" s="4">
        <f>INDEX('AEO Table 9 2022'!$C$66:$AG$66,MATCH(N$1,'AEO Table 9 2022'!$C$1:$AG$1,0))*1000-INDEX('AEO Table 9 2022'!$C$66:$AG$66,MATCH(M$1,'AEO Table 9 2022'!$C$1:$AG$1,0))*1000</f>
        <v>741.60000000000036</v>
      </c>
      <c r="O12" s="4">
        <f>INDEX('AEO Table 9 2022'!$C$66:$AG$66,MATCH(O$1,'AEO Table 9 2022'!$C$1:$AG$1,0))*1000-INDEX('AEO Table 9 2022'!$C$66:$AG$66,MATCH(N$1,'AEO Table 9 2022'!$C$1:$AG$1,0))*1000</f>
        <v>0</v>
      </c>
      <c r="P12" s="4">
        <f>INDEX('AEO Table 9 2022'!$C$66:$AG$66,MATCH(P$1,'AEO Table 9 2022'!$C$1:$AG$1,0))*1000-INDEX('AEO Table 9 2022'!$C$66:$AG$66,MATCH(O$1,'AEO Table 9 2022'!$C$1:$AG$1,0))*1000</f>
        <v>95.800999999999931</v>
      </c>
      <c r="Q12" s="4">
        <f>INDEX('AEO Table 9 2022'!$C$66:$AG$66,MATCH(Q$1,'AEO Table 9 2022'!$C$1:$AG$1,0))*1000-INDEX('AEO Table 9 2022'!$C$66:$AG$66,MATCH(P$1,'AEO Table 9 2022'!$C$1:$AG$1,0))*1000</f>
        <v>18.498999999999796</v>
      </c>
      <c r="R12" s="4">
        <f>INDEX('AEO Table 9 2022'!$C$66:$AG$66,MATCH(R$1,'AEO Table 9 2022'!$C$1:$AG$1,0))*1000-INDEX('AEO Table 9 2022'!$C$66:$AG$66,MATCH(Q$1,'AEO Table 9 2022'!$C$1:$AG$1,0))*1000</f>
        <v>736.00000000000045</v>
      </c>
      <c r="S12" s="4">
        <f>INDEX('AEO Table 9 2022'!$C$66:$AG$66,MATCH(S$1,'AEO Table 9 2022'!$C$1:$AG$1,0))*1000-INDEX('AEO Table 9 2022'!$C$66:$AG$66,MATCH(R$1,'AEO Table 9 2022'!$C$1:$AG$1,0))*1000</f>
        <v>16.800000000000182</v>
      </c>
      <c r="T12" s="4">
        <f>INDEX('AEO Table 9 2022'!$C$66:$AG$66,MATCH(T$1,'AEO Table 9 2022'!$C$1:$AG$1,0))*1000-INDEX('AEO Table 9 2022'!$C$66:$AG$66,MATCH(S$1,'AEO Table 9 2022'!$C$1:$AG$1,0))*1000</f>
        <v>0</v>
      </c>
      <c r="U12" s="4">
        <f>INDEX('AEO Table 9 2022'!$C$66:$AG$66,MATCH(U$1,'AEO Table 9 2022'!$C$1:$AG$1,0))*1000-INDEX('AEO Table 9 2022'!$C$66:$AG$66,MATCH(T$1,'AEO Table 9 2022'!$C$1:$AG$1,0))*1000</f>
        <v>0</v>
      </c>
      <c r="V12" s="4">
        <f>INDEX('AEO Table 9 2022'!$C$66:$AG$66,MATCH(V$1,'AEO Table 9 2022'!$C$1:$AG$1,0))*1000-INDEX('AEO Table 9 2022'!$C$66:$AG$66,MATCH(U$1,'AEO Table 9 2022'!$C$1:$AG$1,0))*1000</f>
        <v>20.999999999999091</v>
      </c>
      <c r="W12" s="4">
        <f>INDEX('AEO Table 9 2022'!$C$66:$AG$66,MATCH(W$1,'AEO Table 9 2022'!$C$1:$AG$1,0))*1000-INDEX('AEO Table 9 2022'!$C$66:$AG$66,MATCH(V$1,'AEO Table 9 2022'!$C$1:$AG$1,0))*1000</f>
        <v>209</v>
      </c>
      <c r="X12" s="4">
        <f>INDEX('AEO Table 9 2022'!$C$66:$AG$66,MATCH(X$1,'AEO Table 9 2022'!$C$1:$AG$1,0))*1000-INDEX('AEO Table 9 2022'!$C$66:$AG$66,MATCH(W$1,'AEO Table 9 2022'!$C$1:$AG$1,0))*1000</f>
        <v>32.001000000000204</v>
      </c>
      <c r="Y12" s="4">
        <f>INDEX('AEO Table 9 2022'!$C$66:$AG$66,MATCH(Y$1,'AEO Table 9 2022'!$C$1:$AG$1,0))*1000-INDEX('AEO Table 9 2022'!$C$66:$AG$66,MATCH(X$1,'AEO Table 9 2022'!$C$1:$AG$1,0))*1000</f>
        <v>0</v>
      </c>
      <c r="Z12" s="4">
        <f>INDEX('AEO Table 9 2022'!$C$66:$AG$66,MATCH(Z$1,'AEO Table 9 2022'!$C$1:$AG$1,0))*1000-INDEX('AEO Table 9 2022'!$C$66:$AG$66,MATCH(Y$1,'AEO Table 9 2022'!$C$1:$AG$1,0))*1000</f>
        <v>0</v>
      </c>
      <c r="AA12" s="4">
        <f>INDEX('AEO Table 9 2022'!$C$66:$AG$66,MATCH(AA$1,'AEO Table 9 2022'!$C$1:$AG$1,0))*1000-INDEX('AEO Table 9 2022'!$C$66:$AG$66,MATCH(Z$1,'AEO Table 9 2022'!$C$1:$AG$1,0))*1000</f>
        <v>87</v>
      </c>
      <c r="AB12" s="4">
        <f>INDEX('AEO Table 9 2022'!$C$66:$AG$66,MATCH(AB$1,'AEO Table 9 2022'!$C$1:$AG$1,0))*1000-INDEX('AEO Table 9 2022'!$C$66:$AG$66,MATCH(AA$1,'AEO Table 9 2022'!$C$1:$AG$1,0))*1000</f>
        <v>0</v>
      </c>
      <c r="AC12" s="4">
        <f>INDEX('AEO Table 9 2022'!$C$66:$AG$66,MATCH(AC$1,'AEO Table 9 2022'!$C$1:$AG$1,0))*1000-INDEX('AEO Table 9 2022'!$C$66:$AG$66,MATCH(AB$1,'AEO Table 9 2022'!$C$1:$AG$1,0))*1000</f>
        <v>0</v>
      </c>
      <c r="AD12" s="4">
        <f>INDEX('AEO Table 9 2022'!$C$66:$AG$66,MATCH(AD$1,'AEO Table 9 2022'!$C$1:$AG$1,0))*1000-INDEX('AEO Table 9 2022'!$C$66:$AG$66,MATCH(AC$1,'AEO Table 9 2022'!$C$1:$AG$1,0))*1000</f>
        <v>2.8000000000001819</v>
      </c>
      <c r="AE12" s="4">
        <f>INDEX('AEO Table 9 2022'!$C$66:$AG$66,MATCH(AE$1,'AEO Table 9 2022'!$C$1:$AG$1,0))*1000-INDEX('AEO Table 9 2022'!$C$66:$AG$66,MATCH(AD$1,'AEO Table 9 2022'!$C$1:$AG$1,0))*1000</f>
        <v>0</v>
      </c>
      <c r="AF12" s="4">
        <f>INDEX('AEO Table 9 2022'!$C$66:$AG$66,MATCH(AF$1,'AEO Table 9 2022'!$C$1:$AG$1,0))*1000-INDEX('AEO Table 9 2022'!$C$66:$AG$66,MATCH(AE$1,'AEO Table 9 2022'!$C$1:$AG$1,0))*1000</f>
        <v>0</v>
      </c>
      <c r="AG12" s="4"/>
      <c r="AH12" s="39">
        <f t="shared" si="0"/>
        <v>6701.9009999999989</v>
      </c>
    </row>
    <row r="13" spans="1:36" x14ac:dyDescent="0.25">
      <c r="A13" s="10" t="s">
        <v>485</v>
      </c>
      <c r="B13" s="60">
        <v>0</v>
      </c>
      <c r="C13" s="60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/>
      <c r="AH13" s="39">
        <f t="shared" si="0"/>
        <v>0</v>
      </c>
    </row>
    <row r="14" spans="1:36" x14ac:dyDescent="0.25">
      <c r="A14" s="10" t="s">
        <v>486</v>
      </c>
      <c r="B14" s="60">
        <v>0</v>
      </c>
      <c r="C14" s="60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/>
      <c r="AH14" s="39">
        <f t="shared" si="0"/>
        <v>0</v>
      </c>
    </row>
    <row r="15" spans="1:36" x14ac:dyDescent="0.25">
      <c r="A15" s="5" t="s">
        <v>515</v>
      </c>
      <c r="B15" s="60">
        <v>0</v>
      </c>
      <c r="C15" s="60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/>
      <c r="AH15" s="39">
        <f t="shared" si="0"/>
        <v>0</v>
      </c>
    </row>
    <row r="16" spans="1:36" x14ac:dyDescent="0.25">
      <c r="A16" s="5" t="s">
        <v>516</v>
      </c>
      <c r="B16" s="60">
        <v>0</v>
      </c>
      <c r="C16" s="60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/>
      <c r="AH16" s="39">
        <f t="shared" si="0"/>
        <v>0</v>
      </c>
    </row>
    <row r="17" spans="1:34" x14ac:dyDescent="0.25">
      <c r="A17" s="5" t="s">
        <v>517</v>
      </c>
      <c r="B17" s="60">
        <v>0</v>
      </c>
      <c r="C17" s="60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/>
      <c r="AH17" s="39">
        <f t="shared" si="0"/>
        <v>0</v>
      </c>
    </row>
    <row r="19" spans="1:34" x14ac:dyDescent="0.25">
      <c r="B19" s="4"/>
    </row>
    <row r="20" spans="1:34" x14ac:dyDescent="0.25">
      <c r="A20" s="35" t="s">
        <v>580</v>
      </c>
    </row>
    <row r="21" spans="1:34" x14ac:dyDescent="0.25">
      <c r="A21" s="10" t="s">
        <v>490</v>
      </c>
      <c r="B21" s="4">
        <f>SUM($B2:B2)</f>
        <v>9236.7000000000007</v>
      </c>
      <c r="C21" s="4">
        <f>SUM($B2:C2)</f>
        <v>13422.1</v>
      </c>
      <c r="D21" s="4">
        <f>SUM($B2:D2)</f>
        <v>23235.399000000001</v>
      </c>
      <c r="E21" s="4">
        <f>SUM($B2:E2)</f>
        <v>32226.402000000002</v>
      </c>
      <c r="F21" s="4">
        <f>SUM($B2:F2)</f>
        <v>39915.501000000004</v>
      </c>
      <c r="G21" s="4">
        <f>SUM($B2:G2)</f>
        <v>62844.288000000008</v>
      </c>
      <c r="H21" s="4">
        <f>SUM($B2:H2)</f>
        <v>71802.395000000004</v>
      </c>
      <c r="I21" s="4">
        <f>SUM($B2:I2)</f>
        <v>79954.311000000016</v>
      </c>
      <c r="J21" s="4">
        <f>SUM($B2:J2)</f>
        <v>92829.906000000003</v>
      </c>
      <c r="K21" s="4">
        <f>SUM($B2:K2)</f>
        <v>100573.90200000002</v>
      </c>
      <c r="L21" s="4">
        <f>SUM($B2:L2)</f>
        <v>105294.91</v>
      </c>
      <c r="M21" s="4">
        <f>SUM($B2:M2)</f>
        <v>106111.91200000001</v>
      </c>
      <c r="N21" s="4">
        <f>SUM($B2:N2)</f>
        <v>108627.91100000001</v>
      </c>
      <c r="O21" s="4">
        <f>SUM($B2:O2)</f>
        <v>109389.912</v>
      </c>
      <c r="P21" s="4">
        <f>SUM($B2:P2)</f>
        <v>113413.715</v>
      </c>
      <c r="Q21" s="4">
        <f>SUM($B2:Q2)</f>
        <v>115029.713</v>
      </c>
      <c r="R21" s="4">
        <f>SUM($B2:R2)</f>
        <v>115469.715</v>
      </c>
      <c r="S21" s="4">
        <f>SUM($B2:S2)</f>
        <v>115808.712</v>
      </c>
      <c r="T21" s="4">
        <f>SUM($B2:T2)</f>
        <v>116875.713</v>
      </c>
      <c r="U21" s="4">
        <f>SUM($B2:U2)</f>
        <v>117214.71800000001</v>
      </c>
      <c r="V21" s="4">
        <f>SUM($B2:V2)</f>
        <v>118979.717</v>
      </c>
      <c r="W21" s="4">
        <f>SUM($B2:W2)</f>
        <v>119319.71400000001</v>
      </c>
      <c r="X21" s="4">
        <f>SUM($B2:X2)</f>
        <v>119319.71400000001</v>
      </c>
      <c r="Y21" s="4">
        <f>SUM($B2:Y2)</f>
        <v>119319.71400000001</v>
      </c>
      <c r="Z21" s="4">
        <f>SUM($B2:Z2)</f>
        <v>119319.71400000001</v>
      </c>
      <c r="AA21" s="4">
        <f>SUM($B2:AA2)</f>
        <v>121833.70600000001</v>
      </c>
      <c r="AB21" s="4">
        <f>SUM($B2:AB2)</f>
        <v>121833.70600000001</v>
      </c>
      <c r="AC21" s="4">
        <f>SUM($B2:AC2)</f>
        <v>121833.70600000001</v>
      </c>
      <c r="AD21" s="4">
        <f>SUM($B2:AD2)</f>
        <v>121833.70600000001</v>
      </c>
      <c r="AE21" s="4">
        <f>SUM($B2:AE2)</f>
        <v>121833.70600000001</v>
      </c>
      <c r="AF21" s="4">
        <f>SUM($B2:AF2)</f>
        <v>121833.70600000001</v>
      </c>
    </row>
    <row r="22" spans="1:34" x14ac:dyDescent="0.25">
      <c r="A22" s="10" t="s">
        <v>416</v>
      </c>
      <c r="B22" s="4">
        <f>SUM($B3:B3)</f>
        <v>789.7</v>
      </c>
      <c r="C22" s="4">
        <f>SUM($B3:C3)</f>
        <v>1073.5</v>
      </c>
      <c r="D22" s="4">
        <f>SUM($B3:D3)</f>
        <v>3293.9</v>
      </c>
      <c r="E22" s="4">
        <f>SUM($B3:E3)</f>
        <v>10070.701999999999</v>
      </c>
      <c r="F22" s="4">
        <f>SUM($B3:F3)</f>
        <v>20128.902999999998</v>
      </c>
      <c r="G22" s="4">
        <f>SUM($B3:G3)</f>
        <v>27402.153999999999</v>
      </c>
      <c r="H22" s="4">
        <f>SUM($B3:H3)</f>
        <v>31004.853000000003</v>
      </c>
      <c r="I22" s="4">
        <f>SUM($B3:I3)</f>
        <v>33656.850000000006</v>
      </c>
      <c r="J22" s="4">
        <f>SUM($B3:J3)</f>
        <v>34470.450000000012</v>
      </c>
      <c r="K22" s="4">
        <f>SUM($B3:K3)</f>
        <v>35909.947000000007</v>
      </c>
      <c r="L22" s="4">
        <f>SUM($B3:L3)</f>
        <v>37702.745000000003</v>
      </c>
      <c r="M22" s="4">
        <f>SUM($B3:M3)</f>
        <v>38794.744000000006</v>
      </c>
      <c r="N22" s="4">
        <f>SUM($B3:N3)</f>
        <v>39037.744000000006</v>
      </c>
      <c r="O22" s="4">
        <f>SUM($B3:O3)</f>
        <v>40302.744000000006</v>
      </c>
      <c r="P22" s="4">
        <f>SUM($B3:P3)</f>
        <v>40998.54800000001</v>
      </c>
      <c r="Q22" s="4">
        <f>SUM($B3:Q3)</f>
        <v>42130.74500000001</v>
      </c>
      <c r="R22" s="4">
        <f>SUM($B3:R3)</f>
        <v>43014.842000000011</v>
      </c>
      <c r="S22" s="4">
        <f>SUM($B3:S3)</f>
        <v>43193.843000000015</v>
      </c>
      <c r="T22" s="4">
        <f>SUM($B3:T3)</f>
        <v>43405.844000000012</v>
      </c>
      <c r="U22" s="4">
        <f>SUM($B3:U3)</f>
        <v>43405.844000000012</v>
      </c>
      <c r="V22" s="4">
        <f>SUM($B3:V3)</f>
        <v>43907.844000000012</v>
      </c>
      <c r="W22" s="4">
        <f>SUM($B3:W3)</f>
        <v>43907.844000000012</v>
      </c>
      <c r="X22" s="4">
        <f>SUM($B3:X3)</f>
        <v>44418.94400000001</v>
      </c>
      <c r="Y22" s="4">
        <f>SUM($B3:Y3)</f>
        <v>44418.94400000001</v>
      </c>
      <c r="Z22" s="4">
        <f>SUM($B3:Z3)</f>
        <v>44418.94400000001</v>
      </c>
      <c r="AA22" s="4">
        <f>SUM($B3:AA3)</f>
        <v>44418.94400000001</v>
      </c>
      <c r="AB22" s="4">
        <f>SUM($B3:AB3)</f>
        <v>44418.94400000001</v>
      </c>
      <c r="AC22" s="4">
        <f>SUM($B3:AC3)</f>
        <v>44418.94400000001</v>
      </c>
      <c r="AD22" s="4">
        <f>SUM($B3:AD3)</f>
        <v>44418.94400000001</v>
      </c>
      <c r="AE22" s="4">
        <f>SUM($B3:AE3)</f>
        <v>44418.94400000001</v>
      </c>
      <c r="AF22" s="4">
        <f>SUM($B3:AF3)</f>
        <v>44418.94400000001</v>
      </c>
    </row>
    <row r="23" spans="1:34" x14ac:dyDescent="0.25">
      <c r="A23" s="10" t="s">
        <v>1</v>
      </c>
      <c r="B23" s="4">
        <f>SUM($B4:B4)</f>
        <v>1612.9</v>
      </c>
      <c r="C23" s="4">
        <f>SUM($B4:C4)</f>
        <v>2649.2</v>
      </c>
      <c r="D23" s="4">
        <f>SUM($B4:D4)</f>
        <v>3417.7</v>
      </c>
      <c r="E23" s="4">
        <f>SUM($B4:E4)</f>
        <v>3417.7</v>
      </c>
      <c r="F23" s="4">
        <f>SUM($B4:F4)</f>
        <v>3417.7</v>
      </c>
      <c r="G23" s="4">
        <f>SUM($B4:G4)</f>
        <v>4539.7</v>
      </c>
      <c r="H23" s="4">
        <f>SUM($B4:H4)</f>
        <v>5657.7</v>
      </c>
      <c r="I23" s="4">
        <f>SUM($B4:I4)</f>
        <v>7828.7</v>
      </c>
      <c r="J23" s="4">
        <f>SUM($B4:J4)</f>
        <v>14660.901000000002</v>
      </c>
      <c r="K23" s="4">
        <f>SUM($B4:K4)</f>
        <v>15645.401</v>
      </c>
      <c r="L23" s="4">
        <f>SUM($B4:L4)</f>
        <v>15645.401</v>
      </c>
      <c r="M23" s="4">
        <f>SUM($B4:M4)</f>
        <v>15645.401</v>
      </c>
      <c r="N23" s="4">
        <f>SUM($B4:N4)</f>
        <v>15645.401</v>
      </c>
      <c r="O23" s="4">
        <f>SUM($B4:O4)</f>
        <v>21820.402000000002</v>
      </c>
      <c r="P23" s="4">
        <f>SUM($B4:P4)</f>
        <v>21820.402000000002</v>
      </c>
      <c r="Q23" s="4">
        <f>SUM($B4:Q4)</f>
        <v>22784.400999999998</v>
      </c>
      <c r="R23" s="4">
        <f>SUM($B4:R4)</f>
        <v>22784.400999999998</v>
      </c>
      <c r="S23" s="4">
        <f>SUM($B4:S4)</f>
        <v>22784.400999999998</v>
      </c>
      <c r="T23" s="4">
        <f>SUM($B4:T4)</f>
        <v>22784.400999999998</v>
      </c>
      <c r="U23" s="4">
        <f>SUM($B4:U4)</f>
        <v>22784.400999999998</v>
      </c>
      <c r="V23" s="4">
        <f>SUM($B4:V4)</f>
        <v>22784.400999999998</v>
      </c>
      <c r="W23" s="4">
        <f>SUM($B4:W4)</f>
        <v>22784.400999999998</v>
      </c>
      <c r="X23" s="4">
        <f>SUM($B4:X4)</f>
        <v>22784.400999999998</v>
      </c>
      <c r="Y23" s="4">
        <f>SUM($B4:Y4)</f>
        <v>22784.400999999998</v>
      </c>
      <c r="Z23" s="4">
        <f>SUM($B4:Z4)</f>
        <v>22784.400999999998</v>
      </c>
      <c r="AA23" s="4">
        <f>SUM($B4:AA4)</f>
        <v>22784.400999999998</v>
      </c>
      <c r="AB23" s="4">
        <f>SUM($B4:AB4)</f>
        <v>22784.400999999998</v>
      </c>
      <c r="AC23" s="4">
        <f>SUM($B4:AC4)</f>
        <v>22784.400999999998</v>
      </c>
      <c r="AD23" s="4">
        <f>SUM($B4:AD4)</f>
        <v>22784.400999999998</v>
      </c>
      <c r="AE23" s="4">
        <f>SUM($B4:AE4)</f>
        <v>22784.400999999998</v>
      </c>
      <c r="AF23" s="4">
        <f>SUM($B4:AF4)</f>
        <v>22784.400999999998</v>
      </c>
    </row>
    <row r="24" spans="1:34" x14ac:dyDescent="0.25">
      <c r="A24" s="10" t="s">
        <v>2</v>
      </c>
      <c r="B24" s="4">
        <f>SUM($B5:B5)</f>
        <v>6</v>
      </c>
      <c r="C24" s="4">
        <f>SUM($B5:C5)</f>
        <v>13.6</v>
      </c>
      <c r="D24" s="4">
        <f>SUM($B5:D5)</f>
        <v>25.7</v>
      </c>
      <c r="E24" s="4">
        <f>SUM($B5:E5)</f>
        <v>47.099999999999994</v>
      </c>
      <c r="F24" s="4">
        <f>SUM($B5:F5)</f>
        <v>66.899999999999991</v>
      </c>
      <c r="G24" s="4">
        <f>SUM($B5:G5)</f>
        <v>156.9</v>
      </c>
      <c r="H24" s="4">
        <f>SUM($B5:H5)</f>
        <v>206.3</v>
      </c>
      <c r="I24" s="4">
        <f>SUM($B5:I5)</f>
        <v>286.79999999999995</v>
      </c>
      <c r="J24" s="4">
        <f>SUM($B5:J5)</f>
        <v>560.39999999999986</v>
      </c>
      <c r="K24" s="4">
        <f>SUM($B5:K5)</f>
        <v>712.99999999999989</v>
      </c>
      <c r="L24" s="4">
        <f>SUM($B5:L5)</f>
        <v>801.09999999999991</v>
      </c>
      <c r="M24" s="4">
        <f>SUM($B5:M5)</f>
        <v>801.09999999999991</v>
      </c>
      <c r="N24" s="4">
        <f>SUM($B5:N5)</f>
        <v>801.09999999999991</v>
      </c>
      <c r="O24" s="4">
        <f>SUM($B5:O5)</f>
        <v>801.09999999999991</v>
      </c>
      <c r="P24" s="4">
        <f>SUM($B5:P5)</f>
        <v>816.09999999999991</v>
      </c>
      <c r="Q24" s="4">
        <f>SUM($B5:Q5)</f>
        <v>816.09999999999991</v>
      </c>
      <c r="R24" s="4">
        <f>SUM($B5:R5)</f>
        <v>816.09999999999991</v>
      </c>
      <c r="S24" s="4">
        <f>SUM($B5:S5)</f>
        <v>817.09999999999991</v>
      </c>
      <c r="T24" s="4">
        <f>SUM($B5:T5)</f>
        <v>817.09999999999991</v>
      </c>
      <c r="U24" s="4">
        <f>SUM($B5:U5)</f>
        <v>827.09999999999991</v>
      </c>
      <c r="V24" s="4">
        <f>SUM($B5:V5)</f>
        <v>827.09999999999991</v>
      </c>
      <c r="W24" s="4">
        <f>SUM($B5:W5)</f>
        <v>827.09999999999991</v>
      </c>
      <c r="X24" s="4">
        <f>SUM($B5:X5)</f>
        <v>827.09999999999991</v>
      </c>
      <c r="Y24" s="4">
        <f>SUM($B5:Y5)</f>
        <v>827.09999999999991</v>
      </c>
      <c r="Z24" s="4">
        <f>SUM($B5:Z5)</f>
        <v>906.99999999999989</v>
      </c>
      <c r="AA24" s="4">
        <f>SUM($B5:AA5)</f>
        <v>906.99999999999989</v>
      </c>
      <c r="AB24" s="4">
        <f>SUM($B5:AB5)</f>
        <v>909.59999999999991</v>
      </c>
      <c r="AC24" s="4">
        <f>SUM($B5:AC5)</f>
        <v>912.59999999999991</v>
      </c>
      <c r="AD24" s="4">
        <f>SUM($B5:AD5)</f>
        <v>912.59999999999991</v>
      </c>
      <c r="AE24" s="4">
        <f>SUM($B5:AE5)</f>
        <v>929.19999999999993</v>
      </c>
      <c r="AF24" s="4">
        <f>SUM($B5:AF5)</f>
        <v>990.69999999999993</v>
      </c>
    </row>
    <row r="25" spans="1:34" x14ac:dyDescent="0.25">
      <c r="A25" s="10" t="s">
        <v>491</v>
      </c>
      <c r="B25" s="4">
        <f>SUM($B6:B6)</f>
        <v>0</v>
      </c>
      <c r="C25" s="4">
        <f>SUM($B6:C6)</f>
        <v>0</v>
      </c>
      <c r="D25" s="4">
        <f>SUM($B6:D6)</f>
        <v>0</v>
      </c>
      <c r="E25" s="4">
        <f>SUM($B6:E6)</f>
        <v>0</v>
      </c>
      <c r="F25" s="4">
        <f>SUM($B6:F6)</f>
        <v>0</v>
      </c>
      <c r="G25" s="4">
        <f>SUM($B6:G6)</f>
        <v>0</v>
      </c>
      <c r="H25" s="4">
        <f>SUM($B6:H6)</f>
        <v>0</v>
      </c>
      <c r="I25" s="4">
        <f>SUM($B6:I6)</f>
        <v>0</v>
      </c>
      <c r="J25" s="4">
        <f>SUM($B6:J6)</f>
        <v>0</v>
      </c>
      <c r="K25" s="4">
        <f>SUM($B6:K6)</f>
        <v>0</v>
      </c>
      <c r="L25" s="4">
        <f>SUM($B6:L6)</f>
        <v>0</v>
      </c>
      <c r="M25" s="4">
        <f>SUM($B6:M6)</f>
        <v>0</v>
      </c>
      <c r="N25" s="4">
        <f>SUM($B6:N6)</f>
        <v>0</v>
      </c>
      <c r="O25" s="4">
        <f>SUM($B6:O6)</f>
        <v>0</v>
      </c>
      <c r="P25" s="4">
        <f>SUM($B6:P6)</f>
        <v>0</v>
      </c>
      <c r="Q25" s="4">
        <f>SUM($B6:Q6)</f>
        <v>0</v>
      </c>
      <c r="R25" s="4">
        <f>SUM($B6:R6)</f>
        <v>0</v>
      </c>
      <c r="S25" s="4">
        <f>SUM($B6:S6)</f>
        <v>0</v>
      </c>
      <c r="T25" s="4">
        <f>SUM($B6:T6)</f>
        <v>0</v>
      </c>
      <c r="U25" s="4">
        <f>SUM($B6:U6)</f>
        <v>0</v>
      </c>
      <c r="V25" s="4">
        <f>SUM($B6:V6)</f>
        <v>0</v>
      </c>
      <c r="W25" s="4">
        <f>SUM($B6:W6)</f>
        <v>0</v>
      </c>
      <c r="X25" s="4">
        <f>SUM($B6:X6)</f>
        <v>0</v>
      </c>
      <c r="Y25" s="4">
        <f>SUM($B6:Y6)</f>
        <v>0</v>
      </c>
      <c r="Z25" s="4">
        <f>SUM($B6:Z6)</f>
        <v>0</v>
      </c>
      <c r="AA25" s="4">
        <f>SUM($B6:AA6)</f>
        <v>0</v>
      </c>
      <c r="AB25" s="4">
        <f>SUM($B6:AB6)</f>
        <v>0</v>
      </c>
      <c r="AC25" s="4">
        <f>SUM($B6:AC6)</f>
        <v>0</v>
      </c>
      <c r="AD25" s="4">
        <f>SUM($B6:AD6)</f>
        <v>0</v>
      </c>
      <c r="AE25" s="4">
        <f>SUM($B6:AE6)</f>
        <v>0</v>
      </c>
      <c r="AF25" s="4">
        <f>SUM($B6:AF6)</f>
        <v>0</v>
      </c>
    </row>
    <row r="26" spans="1:34" x14ac:dyDescent="0.25">
      <c r="A26" s="10" t="s">
        <v>4</v>
      </c>
      <c r="B26" s="4">
        <f>SUM($B7:B7)</f>
        <v>0</v>
      </c>
      <c r="C26" s="4">
        <f>SUM($B7:C7)</f>
        <v>0</v>
      </c>
      <c r="D26" s="4">
        <f>SUM($B7:D7)</f>
        <v>0</v>
      </c>
      <c r="E26" s="4">
        <f>SUM($B7:E7)</f>
        <v>0</v>
      </c>
      <c r="F26" s="4">
        <f>SUM($B7:F7)</f>
        <v>0</v>
      </c>
      <c r="G26" s="4">
        <f>SUM($B7:G7)</f>
        <v>0</v>
      </c>
      <c r="H26" s="4">
        <f>SUM($B7:H7)</f>
        <v>0</v>
      </c>
      <c r="I26" s="4">
        <f>SUM($B7:I7)</f>
        <v>0</v>
      </c>
      <c r="J26" s="4">
        <f>SUM($B7:J7)</f>
        <v>0</v>
      </c>
      <c r="K26" s="4">
        <f>SUM($B7:K7)</f>
        <v>0</v>
      </c>
      <c r="L26" s="4">
        <f>SUM($B7:L7)</f>
        <v>0</v>
      </c>
      <c r="M26" s="4">
        <f>SUM($B7:M7)</f>
        <v>0</v>
      </c>
      <c r="N26" s="4">
        <f>SUM($B7:N7)</f>
        <v>0</v>
      </c>
      <c r="O26" s="4">
        <f>SUM($B7:O7)</f>
        <v>0</v>
      </c>
      <c r="P26" s="4">
        <f>SUM($B7:P7)</f>
        <v>0</v>
      </c>
      <c r="Q26" s="4">
        <f>SUM($B7:Q7)</f>
        <v>0</v>
      </c>
      <c r="R26" s="4">
        <f>SUM($B7:R7)</f>
        <v>0</v>
      </c>
      <c r="S26" s="4">
        <f>SUM($B7:S7)</f>
        <v>0</v>
      </c>
      <c r="T26" s="4">
        <f>SUM($B7:T7)</f>
        <v>0</v>
      </c>
      <c r="U26" s="4">
        <f>SUM($B7:U7)</f>
        <v>0</v>
      </c>
      <c r="V26" s="4">
        <f>SUM($B7:V7)</f>
        <v>0</v>
      </c>
      <c r="W26" s="4">
        <f>SUM($B7:W7)</f>
        <v>0</v>
      </c>
      <c r="X26" s="4">
        <f>SUM($B7:X7)</f>
        <v>0</v>
      </c>
      <c r="Y26" s="4">
        <f>SUM($B7:Y7)</f>
        <v>0</v>
      </c>
      <c r="Z26" s="4">
        <f>SUM($B7:Z7)</f>
        <v>0</v>
      </c>
      <c r="AA26" s="4">
        <f>SUM($B7:AA7)</f>
        <v>0</v>
      </c>
      <c r="AB26" s="4">
        <f>SUM($B7:AB7)</f>
        <v>0</v>
      </c>
      <c r="AC26" s="4">
        <f>SUM($B7:AC7)</f>
        <v>0</v>
      </c>
      <c r="AD26" s="4">
        <f>SUM($B7:AD7)</f>
        <v>0</v>
      </c>
      <c r="AE26" s="4">
        <f>SUM($B7:AE7)</f>
        <v>0</v>
      </c>
      <c r="AF26" s="4">
        <f>SUM($B7:AF7)</f>
        <v>0</v>
      </c>
    </row>
    <row r="27" spans="1:34" x14ac:dyDescent="0.25">
      <c r="A27" s="10" t="s">
        <v>5</v>
      </c>
      <c r="B27" s="4">
        <f>SUM($B8:B8)</f>
        <v>0</v>
      </c>
      <c r="C27" s="4">
        <f>SUM($B8:C8)</f>
        <v>0</v>
      </c>
      <c r="D27" s="4">
        <f>SUM($B8:D8)</f>
        <v>0</v>
      </c>
      <c r="E27" s="4">
        <f>SUM($B8:E8)</f>
        <v>0</v>
      </c>
      <c r="F27" s="4">
        <f>SUM($B8:F8)</f>
        <v>0</v>
      </c>
      <c r="G27" s="4">
        <f>SUM($B8:G8)</f>
        <v>0</v>
      </c>
      <c r="H27" s="4">
        <f>SUM($B8:H8)</f>
        <v>0</v>
      </c>
      <c r="I27" s="4">
        <f>SUM($B8:I8)</f>
        <v>0</v>
      </c>
      <c r="J27" s="4">
        <f>SUM($B8:J8)</f>
        <v>0</v>
      </c>
      <c r="K27" s="4">
        <f>SUM($B8:K8)</f>
        <v>0</v>
      </c>
      <c r="L27" s="4">
        <f>SUM($B8:L8)</f>
        <v>0</v>
      </c>
      <c r="M27" s="4">
        <f>SUM($B8:M8)</f>
        <v>0</v>
      </c>
      <c r="N27" s="4">
        <f>SUM($B8:N8)</f>
        <v>0</v>
      </c>
      <c r="O27" s="4">
        <f>SUM($B8:O8)</f>
        <v>0</v>
      </c>
      <c r="P27" s="4">
        <f>SUM($B8:P8)</f>
        <v>0</v>
      </c>
      <c r="Q27" s="4">
        <f>SUM($B8:Q8)</f>
        <v>0</v>
      </c>
      <c r="R27" s="4">
        <f>SUM($B8:R8)</f>
        <v>0</v>
      </c>
      <c r="S27" s="4">
        <f>SUM($B8:S8)</f>
        <v>0</v>
      </c>
      <c r="T27" s="4">
        <f>SUM($B8:T8)</f>
        <v>0</v>
      </c>
      <c r="U27" s="4">
        <f>SUM($B8:U8)</f>
        <v>0</v>
      </c>
      <c r="V27" s="4">
        <f>SUM($B8:V8)</f>
        <v>0</v>
      </c>
      <c r="W27" s="4">
        <f>SUM($B8:W8)</f>
        <v>0</v>
      </c>
      <c r="X27" s="4">
        <f>SUM($B8:X8)</f>
        <v>0</v>
      </c>
      <c r="Y27" s="4">
        <f>SUM($B8:Y8)</f>
        <v>0</v>
      </c>
      <c r="Z27" s="4">
        <f>SUM($B8:Z8)</f>
        <v>0</v>
      </c>
      <c r="AA27" s="4">
        <f>SUM($B8:AA8)</f>
        <v>0</v>
      </c>
      <c r="AB27" s="4">
        <f>SUM($B8:AB8)</f>
        <v>0</v>
      </c>
      <c r="AC27" s="4">
        <f>SUM($B8:AC8)</f>
        <v>0</v>
      </c>
      <c r="AD27" s="4">
        <f>SUM($B8:AD8)</f>
        <v>0</v>
      </c>
      <c r="AE27" s="4">
        <f>SUM($B8:AE8)</f>
        <v>0</v>
      </c>
      <c r="AF27" s="4">
        <f>SUM($B8:AF8)</f>
        <v>0</v>
      </c>
    </row>
    <row r="28" spans="1:34" x14ac:dyDescent="0.25">
      <c r="A28" s="10" t="s">
        <v>6</v>
      </c>
      <c r="B28" s="4">
        <f>SUM($B9:B9)</f>
        <v>0</v>
      </c>
      <c r="C28" s="4">
        <f>SUM($B9:C9)</f>
        <v>0</v>
      </c>
      <c r="D28" s="4">
        <f>SUM($B9:D9)</f>
        <v>0</v>
      </c>
      <c r="E28" s="4">
        <f>SUM($B9:E9)</f>
        <v>0</v>
      </c>
      <c r="F28" s="4">
        <f>SUM($B9:F9)</f>
        <v>0</v>
      </c>
      <c r="G28" s="4">
        <f>SUM($B9:G9)</f>
        <v>0</v>
      </c>
      <c r="H28" s="4">
        <f>SUM($B9:H9)</f>
        <v>0</v>
      </c>
      <c r="I28" s="4">
        <f>SUM($B9:I9)</f>
        <v>0</v>
      </c>
      <c r="J28" s="4">
        <f>SUM($B9:J9)</f>
        <v>0</v>
      </c>
      <c r="K28" s="4">
        <f>SUM($B9:K9)</f>
        <v>0</v>
      </c>
      <c r="L28" s="4">
        <f>SUM($B9:L9)</f>
        <v>0</v>
      </c>
      <c r="M28" s="4">
        <f>SUM($B9:M9)</f>
        <v>0</v>
      </c>
      <c r="N28" s="4">
        <f>SUM($B9:N9)</f>
        <v>0</v>
      </c>
      <c r="O28" s="4">
        <f>SUM($B9:O9)</f>
        <v>0</v>
      </c>
      <c r="P28" s="4">
        <f>SUM($B9:P9)</f>
        <v>0</v>
      </c>
      <c r="Q28" s="4">
        <f>SUM($B9:Q9)</f>
        <v>0</v>
      </c>
      <c r="R28" s="4">
        <f>SUM($B9:R9)</f>
        <v>0</v>
      </c>
      <c r="S28" s="4">
        <f>SUM($B9:S9)</f>
        <v>0</v>
      </c>
      <c r="T28" s="4">
        <f>SUM($B9:T9)</f>
        <v>0</v>
      </c>
      <c r="U28" s="4">
        <f>SUM($B9:U9)</f>
        <v>0</v>
      </c>
      <c r="V28" s="4">
        <f>SUM($B9:V9)</f>
        <v>0</v>
      </c>
      <c r="W28" s="4">
        <f>SUM($B9:W9)</f>
        <v>0</v>
      </c>
      <c r="X28" s="4">
        <f>SUM($B9:X9)</f>
        <v>0</v>
      </c>
      <c r="Y28" s="4">
        <f>SUM($B9:Y9)</f>
        <v>0</v>
      </c>
      <c r="Z28" s="4">
        <f>SUM($B9:Z9)</f>
        <v>0</v>
      </c>
      <c r="AA28" s="4">
        <f>SUM($B9:AA9)</f>
        <v>0</v>
      </c>
      <c r="AB28" s="4">
        <f>SUM($B9:AB9)</f>
        <v>0</v>
      </c>
      <c r="AC28" s="4">
        <f>SUM($B9:AC9)</f>
        <v>0</v>
      </c>
      <c r="AD28" s="4">
        <f>SUM($B9:AD9)</f>
        <v>0</v>
      </c>
      <c r="AE28" s="4">
        <f>SUM($B9:AE9)</f>
        <v>0</v>
      </c>
      <c r="AF28" s="4">
        <f>SUM($B9:AF9)</f>
        <v>0</v>
      </c>
    </row>
    <row r="29" spans="1:34" x14ac:dyDescent="0.25">
      <c r="A29" s="10" t="s">
        <v>7</v>
      </c>
      <c r="B29" s="4">
        <f>SUM($B10:B10)</f>
        <v>0</v>
      </c>
      <c r="C29" s="4">
        <f>SUM($B10:C10)</f>
        <v>0</v>
      </c>
      <c r="D29" s="4">
        <f>SUM($B10:D10)</f>
        <v>0</v>
      </c>
      <c r="E29" s="4">
        <f>SUM($B10:E10)</f>
        <v>0</v>
      </c>
      <c r="F29" s="4">
        <f>SUM($B10:F10)</f>
        <v>0</v>
      </c>
      <c r="G29" s="4">
        <f>SUM($B10:G10)</f>
        <v>0</v>
      </c>
      <c r="H29" s="4">
        <f>SUM($B10:H10)</f>
        <v>0</v>
      </c>
      <c r="I29" s="4">
        <f>SUM($B10:I10)</f>
        <v>0</v>
      </c>
      <c r="J29" s="4">
        <f>SUM($B10:J10)</f>
        <v>0</v>
      </c>
      <c r="K29" s="4">
        <f>SUM($B10:K10)</f>
        <v>0</v>
      </c>
      <c r="L29" s="4">
        <f>SUM($B10:L10)</f>
        <v>0</v>
      </c>
      <c r="M29" s="4">
        <f>SUM($B10:M10)</f>
        <v>0</v>
      </c>
      <c r="N29" s="4">
        <f>SUM($B10:N10)</f>
        <v>0</v>
      </c>
      <c r="O29" s="4">
        <f>SUM($B10:O10)</f>
        <v>0</v>
      </c>
      <c r="P29" s="4">
        <f>SUM($B10:P10)</f>
        <v>0</v>
      </c>
      <c r="Q29" s="4">
        <f>SUM($B10:Q10)</f>
        <v>0</v>
      </c>
      <c r="R29" s="4">
        <f>SUM($B10:R10)</f>
        <v>0</v>
      </c>
      <c r="S29" s="4">
        <f>SUM($B10:S10)</f>
        <v>0</v>
      </c>
      <c r="T29" s="4">
        <f>SUM($B10:T10)</f>
        <v>0</v>
      </c>
      <c r="U29" s="4">
        <f>SUM($B10:U10)</f>
        <v>0</v>
      </c>
      <c r="V29" s="4">
        <f>SUM($B10:V10)</f>
        <v>0</v>
      </c>
      <c r="W29" s="4">
        <f>SUM($B10:W10)</f>
        <v>0</v>
      </c>
      <c r="X29" s="4">
        <f>SUM($B10:X10)</f>
        <v>0</v>
      </c>
      <c r="Y29" s="4">
        <f>SUM($B10:Y10)</f>
        <v>0</v>
      </c>
      <c r="Z29" s="4">
        <f>SUM($B10:Z10)</f>
        <v>0</v>
      </c>
      <c r="AA29" s="4">
        <f>SUM($B10:AA10)</f>
        <v>0</v>
      </c>
      <c r="AB29" s="4">
        <f>SUM($B10:AB10)</f>
        <v>0</v>
      </c>
      <c r="AC29" s="4">
        <f>SUM($B10:AC10)</f>
        <v>0</v>
      </c>
      <c r="AD29" s="4">
        <f>SUM($B10:AD10)</f>
        <v>0</v>
      </c>
      <c r="AE29" s="4">
        <f>SUM($B10:AE10)</f>
        <v>0</v>
      </c>
      <c r="AF29" s="4">
        <f>SUM($B10:AF10)</f>
        <v>0</v>
      </c>
    </row>
    <row r="30" spans="1:34" x14ac:dyDescent="0.25">
      <c r="A30" s="10" t="s">
        <v>417</v>
      </c>
      <c r="B30" s="4">
        <f>SUM($B11:B11)</f>
        <v>1119.8</v>
      </c>
      <c r="C30" s="4">
        <f>SUM($B11:C11)</f>
        <v>1718.1999999999998</v>
      </c>
      <c r="D30" s="4">
        <f>SUM($B11:D11)</f>
        <v>1718.1999999999998</v>
      </c>
      <c r="E30" s="4">
        <f>SUM($B11:E11)</f>
        <v>1718.1999999999998</v>
      </c>
      <c r="F30" s="4">
        <f>SUM($B11:F11)</f>
        <v>1718.1999999999998</v>
      </c>
      <c r="G30" s="4">
        <f>SUM($B11:G11)</f>
        <v>1718.1999999999998</v>
      </c>
      <c r="H30" s="4">
        <f>SUM($B11:H11)</f>
        <v>1718.1999999999998</v>
      </c>
      <c r="I30" s="4">
        <f>SUM($B11:I11)</f>
        <v>1718.1999999999998</v>
      </c>
      <c r="J30" s="4">
        <f>SUM($B11:J11)</f>
        <v>1718.1999999999998</v>
      </c>
      <c r="K30" s="4">
        <f>SUM($B11:K11)</f>
        <v>1718.1999999999998</v>
      </c>
      <c r="L30" s="4">
        <f>SUM($B11:L11)</f>
        <v>1718.1999999999998</v>
      </c>
      <c r="M30" s="4">
        <f>SUM($B11:M11)</f>
        <v>1718.1999999999998</v>
      </c>
      <c r="N30" s="4">
        <f>SUM($B11:N11)</f>
        <v>1718.1999999999998</v>
      </c>
      <c r="O30" s="4">
        <f>SUM($B11:O11)</f>
        <v>1718.1999999999998</v>
      </c>
      <c r="P30" s="4">
        <f>SUM($B11:P11)</f>
        <v>1718.1999999999998</v>
      </c>
      <c r="Q30" s="4">
        <f>SUM($B11:Q11)</f>
        <v>1718.1999999999998</v>
      </c>
      <c r="R30" s="4">
        <f>SUM($B11:R11)</f>
        <v>1718.1999999999998</v>
      </c>
      <c r="S30" s="4">
        <f>SUM($B11:S11)</f>
        <v>1718.1999999999998</v>
      </c>
      <c r="T30" s="4">
        <f>SUM($B11:T11)</f>
        <v>1718.1999999999998</v>
      </c>
      <c r="U30" s="4">
        <f>SUM($B11:U11)</f>
        <v>1718.1999999999998</v>
      </c>
      <c r="V30" s="4">
        <f>SUM($B11:V11)</f>
        <v>1718.1999999999998</v>
      </c>
      <c r="W30" s="4">
        <f>SUM($B11:W11)</f>
        <v>1718.1999999999998</v>
      </c>
      <c r="X30" s="4">
        <f>SUM($B11:X11)</f>
        <v>1718.1999999999998</v>
      </c>
      <c r="Y30" s="4">
        <f>SUM($B11:Y11)</f>
        <v>1718.1999999999998</v>
      </c>
      <c r="Z30" s="4">
        <f>SUM($B11:Z11)</f>
        <v>1718.1999999999998</v>
      </c>
      <c r="AA30" s="4">
        <f>SUM($B11:AA11)</f>
        <v>1718.1999999999998</v>
      </c>
      <c r="AB30" s="4">
        <f>SUM($B11:AB11)</f>
        <v>1718.1999999999998</v>
      </c>
      <c r="AC30" s="4">
        <f>SUM($B11:AC11)</f>
        <v>1718.1999999999998</v>
      </c>
      <c r="AD30" s="4">
        <f>SUM($B11:AD11)</f>
        <v>1718.1999999999998</v>
      </c>
      <c r="AE30" s="4">
        <f>SUM($B11:AE11)</f>
        <v>1718.1999999999998</v>
      </c>
      <c r="AF30" s="4">
        <f>SUM($B11:AF11)</f>
        <v>1718.1999999999998</v>
      </c>
    </row>
    <row r="31" spans="1:34" x14ac:dyDescent="0.25">
      <c r="A31" s="10" t="s">
        <v>418</v>
      </c>
      <c r="B31" s="4">
        <f>SUM($B12:B12)</f>
        <v>1323.3999999999999</v>
      </c>
      <c r="C31" s="4">
        <f>SUM($B12:C12)</f>
        <v>1742.6999999999998</v>
      </c>
      <c r="D31" s="4">
        <f>SUM($B12:D12)</f>
        <v>2544</v>
      </c>
      <c r="E31" s="4">
        <f>SUM($B12:E12)</f>
        <v>3088.3999999999996</v>
      </c>
      <c r="F31" s="4">
        <f>SUM($B12:F12)</f>
        <v>3167.6</v>
      </c>
      <c r="G31" s="4">
        <f>SUM($B12:G12)</f>
        <v>3273.2</v>
      </c>
      <c r="H31" s="4">
        <f>SUM($B12:H12)</f>
        <v>3872.4</v>
      </c>
      <c r="I31" s="4">
        <f>SUM($B12:I12)</f>
        <v>4577.1000000000004</v>
      </c>
      <c r="J31" s="4">
        <f>SUM($B12:J12)</f>
        <v>4577.1000000000004</v>
      </c>
      <c r="K31" s="4">
        <f>SUM($B12:K12)</f>
        <v>4592.9000000000005</v>
      </c>
      <c r="L31" s="4">
        <f>SUM($B12:L12)</f>
        <v>4596.3999999999996</v>
      </c>
      <c r="M31" s="4">
        <f>SUM($B12:M12)</f>
        <v>4741.3999999999996</v>
      </c>
      <c r="N31" s="4">
        <f>SUM($B12:N12)</f>
        <v>5483</v>
      </c>
      <c r="O31" s="4">
        <f>SUM($B12:O12)</f>
        <v>5483</v>
      </c>
      <c r="P31" s="4">
        <f>SUM($B12:P12)</f>
        <v>5578.8009999999995</v>
      </c>
      <c r="Q31" s="4">
        <f>SUM($B12:Q12)</f>
        <v>5597.2999999999993</v>
      </c>
      <c r="R31" s="4">
        <f>SUM($B12:R12)</f>
        <v>6333.2999999999993</v>
      </c>
      <c r="S31" s="4">
        <f>SUM($B12:S12)</f>
        <v>6350.0999999999995</v>
      </c>
      <c r="T31" s="4">
        <f>SUM($B12:T12)</f>
        <v>6350.0999999999995</v>
      </c>
      <c r="U31" s="4">
        <f>SUM($B12:U12)</f>
        <v>6350.0999999999995</v>
      </c>
      <c r="V31" s="4">
        <f>SUM($B12:V12)</f>
        <v>6371.0999999999985</v>
      </c>
      <c r="W31" s="4">
        <f>SUM($B12:W12)</f>
        <v>6580.0999999999985</v>
      </c>
      <c r="X31" s="4">
        <f>SUM($B12:X12)</f>
        <v>6612.1009999999987</v>
      </c>
      <c r="Y31" s="4">
        <f>SUM($B12:Y12)</f>
        <v>6612.1009999999987</v>
      </c>
      <c r="Z31" s="4">
        <f>SUM($B12:Z12)</f>
        <v>6612.1009999999987</v>
      </c>
      <c r="AA31" s="4">
        <f>SUM($B12:AA12)</f>
        <v>6699.1009999999987</v>
      </c>
      <c r="AB31" s="4">
        <f>SUM($B12:AB12)</f>
        <v>6699.1009999999987</v>
      </c>
      <c r="AC31" s="4">
        <f>SUM($B12:AC12)</f>
        <v>6699.1009999999987</v>
      </c>
      <c r="AD31" s="4">
        <f>SUM($B12:AD12)</f>
        <v>6701.9009999999989</v>
      </c>
      <c r="AE31" s="4">
        <f>SUM($B12:AE12)</f>
        <v>6701.9009999999989</v>
      </c>
      <c r="AF31" s="4">
        <f>SUM($B12:AF12)</f>
        <v>6701.9009999999989</v>
      </c>
    </row>
    <row r="32" spans="1:34" x14ac:dyDescent="0.25">
      <c r="A32" s="10" t="s">
        <v>485</v>
      </c>
      <c r="B32" s="4">
        <f>SUM($B13:B13)</f>
        <v>0</v>
      </c>
      <c r="C32" s="4">
        <f>SUM($B13:C13)</f>
        <v>0</v>
      </c>
      <c r="D32" s="4">
        <f>SUM($B13:D13)</f>
        <v>0</v>
      </c>
      <c r="E32" s="4">
        <f>SUM($B13:E13)</f>
        <v>0</v>
      </c>
      <c r="F32" s="4">
        <f>SUM($B13:F13)</f>
        <v>0</v>
      </c>
      <c r="G32" s="4">
        <f>SUM($B13:G13)</f>
        <v>0</v>
      </c>
      <c r="H32" s="4">
        <f>SUM($B13:H13)</f>
        <v>0</v>
      </c>
      <c r="I32" s="4">
        <f>SUM($B13:I13)</f>
        <v>0</v>
      </c>
      <c r="J32" s="4">
        <f>SUM($B13:J13)</f>
        <v>0</v>
      </c>
      <c r="K32" s="4">
        <f>SUM($B13:K13)</f>
        <v>0</v>
      </c>
      <c r="L32" s="4">
        <f>SUM($B13:L13)</f>
        <v>0</v>
      </c>
      <c r="M32" s="4">
        <f>SUM($B13:M13)</f>
        <v>0</v>
      </c>
      <c r="N32" s="4">
        <f>SUM($B13:N13)</f>
        <v>0</v>
      </c>
      <c r="O32" s="4">
        <f>SUM($B13:O13)</f>
        <v>0</v>
      </c>
      <c r="P32" s="4">
        <f>SUM($B13:P13)</f>
        <v>0</v>
      </c>
      <c r="Q32" s="4">
        <f>SUM($B13:Q13)</f>
        <v>0</v>
      </c>
      <c r="R32" s="4">
        <f>SUM($B13:R13)</f>
        <v>0</v>
      </c>
      <c r="S32" s="4">
        <f>SUM($B13:S13)</f>
        <v>0</v>
      </c>
      <c r="T32" s="4">
        <f>SUM($B13:T13)</f>
        <v>0</v>
      </c>
      <c r="U32" s="4">
        <f>SUM($B13:U13)</f>
        <v>0</v>
      </c>
      <c r="V32" s="4">
        <f>SUM($B13:V13)</f>
        <v>0</v>
      </c>
      <c r="W32" s="4">
        <f>SUM($B13:W13)</f>
        <v>0</v>
      </c>
      <c r="X32" s="4">
        <f>SUM($B13:X13)</f>
        <v>0</v>
      </c>
      <c r="Y32" s="4">
        <f>SUM($B13:Y13)</f>
        <v>0</v>
      </c>
      <c r="Z32" s="4">
        <f>SUM($B13:Z13)</f>
        <v>0</v>
      </c>
      <c r="AA32" s="4">
        <f>SUM($B13:AA13)</f>
        <v>0</v>
      </c>
      <c r="AB32" s="4">
        <f>SUM($B13:AB13)</f>
        <v>0</v>
      </c>
      <c r="AC32" s="4">
        <f>SUM($B13:AC13)</f>
        <v>0</v>
      </c>
      <c r="AD32" s="4">
        <f>SUM($B13:AD13)</f>
        <v>0</v>
      </c>
      <c r="AE32" s="4">
        <f>SUM($B13:AE13)</f>
        <v>0</v>
      </c>
      <c r="AF32" s="4">
        <f>SUM($B13:AF13)</f>
        <v>0</v>
      </c>
    </row>
    <row r="33" spans="1:32" x14ac:dyDescent="0.25">
      <c r="A33" s="10" t="s">
        <v>486</v>
      </c>
      <c r="B33" s="4">
        <f>SUM($B14:B14)</f>
        <v>0</v>
      </c>
      <c r="C33" s="4">
        <f>SUM($B14:C14)</f>
        <v>0</v>
      </c>
      <c r="D33" s="4">
        <f>SUM($B14:D14)</f>
        <v>0</v>
      </c>
      <c r="E33" s="4">
        <f>SUM($B14:E14)</f>
        <v>0</v>
      </c>
      <c r="F33" s="4">
        <f>SUM($B14:F14)</f>
        <v>0</v>
      </c>
      <c r="G33" s="4">
        <f>SUM($B14:G14)</f>
        <v>0</v>
      </c>
      <c r="H33" s="4">
        <f>SUM($B14:H14)</f>
        <v>0</v>
      </c>
      <c r="I33" s="4">
        <f>SUM($B14:I14)</f>
        <v>0</v>
      </c>
      <c r="J33" s="4">
        <f>SUM($B14:J14)</f>
        <v>0</v>
      </c>
      <c r="K33" s="4">
        <f>SUM($B14:K14)</f>
        <v>0</v>
      </c>
      <c r="L33" s="4">
        <f>SUM($B14:L14)</f>
        <v>0</v>
      </c>
      <c r="M33" s="4">
        <f>SUM($B14:M14)</f>
        <v>0</v>
      </c>
      <c r="N33" s="4">
        <f>SUM($B14:N14)</f>
        <v>0</v>
      </c>
      <c r="O33" s="4">
        <f>SUM($B14:O14)</f>
        <v>0</v>
      </c>
      <c r="P33" s="4">
        <f>SUM($B14:P14)</f>
        <v>0</v>
      </c>
      <c r="Q33" s="4">
        <f>SUM($B14:Q14)</f>
        <v>0</v>
      </c>
      <c r="R33" s="4">
        <f>SUM($B14:R14)</f>
        <v>0</v>
      </c>
      <c r="S33" s="4">
        <f>SUM($B14:S14)</f>
        <v>0</v>
      </c>
      <c r="T33" s="4">
        <f>SUM($B14:T14)</f>
        <v>0</v>
      </c>
      <c r="U33" s="4">
        <f>SUM($B14:U14)</f>
        <v>0</v>
      </c>
      <c r="V33" s="4">
        <f>SUM($B14:V14)</f>
        <v>0</v>
      </c>
      <c r="W33" s="4">
        <f>SUM($B14:W14)</f>
        <v>0</v>
      </c>
      <c r="X33" s="4">
        <f>SUM($B14:X14)</f>
        <v>0</v>
      </c>
      <c r="Y33" s="4">
        <f>SUM($B14:Y14)</f>
        <v>0</v>
      </c>
      <c r="Z33" s="4">
        <f>SUM($B14:Z14)</f>
        <v>0</v>
      </c>
      <c r="AA33" s="4">
        <f>SUM($B14:AA14)</f>
        <v>0</v>
      </c>
      <c r="AB33" s="4">
        <f>SUM($B14:AB14)</f>
        <v>0</v>
      </c>
      <c r="AC33" s="4">
        <f>SUM($B14:AC14)</f>
        <v>0</v>
      </c>
      <c r="AD33" s="4">
        <f>SUM($B14:AD14)</f>
        <v>0</v>
      </c>
      <c r="AE33" s="4">
        <f>SUM($B14:AE14)</f>
        <v>0</v>
      </c>
      <c r="AF33" s="4">
        <f>SUM($B14:AF14)</f>
        <v>0</v>
      </c>
    </row>
    <row r="34" spans="1:32" x14ac:dyDescent="0.25">
      <c r="A34" s="5" t="s">
        <v>515</v>
      </c>
      <c r="B34" s="4">
        <f>SUM($B15:B15)</f>
        <v>0</v>
      </c>
      <c r="C34" s="4">
        <f>SUM($B15:C15)</f>
        <v>0</v>
      </c>
      <c r="D34" s="4">
        <f>SUM($B15:D15)</f>
        <v>0</v>
      </c>
      <c r="E34" s="4">
        <f>SUM($B15:E15)</f>
        <v>0</v>
      </c>
      <c r="F34" s="4">
        <f>SUM($B15:F15)</f>
        <v>0</v>
      </c>
      <c r="G34" s="4">
        <f>SUM($B15:G15)</f>
        <v>0</v>
      </c>
      <c r="H34" s="4">
        <f>SUM($B15:H15)</f>
        <v>0</v>
      </c>
      <c r="I34" s="4">
        <f>SUM($B15:I15)</f>
        <v>0</v>
      </c>
      <c r="J34" s="4">
        <f>SUM($B15:J15)</f>
        <v>0</v>
      </c>
      <c r="K34" s="4">
        <f>SUM($B15:K15)</f>
        <v>0</v>
      </c>
      <c r="L34" s="4">
        <f>SUM($B15:L15)</f>
        <v>0</v>
      </c>
      <c r="M34" s="4">
        <f>SUM($B15:M15)</f>
        <v>0</v>
      </c>
      <c r="N34" s="4">
        <f>SUM($B15:N15)</f>
        <v>0</v>
      </c>
      <c r="O34" s="4">
        <f>SUM($B15:O15)</f>
        <v>0</v>
      </c>
      <c r="P34" s="4">
        <f>SUM($B15:P15)</f>
        <v>0</v>
      </c>
      <c r="Q34" s="4">
        <f>SUM($B15:Q15)</f>
        <v>0</v>
      </c>
      <c r="R34" s="4">
        <f>SUM($B15:R15)</f>
        <v>0</v>
      </c>
      <c r="S34" s="4">
        <f>SUM($B15:S15)</f>
        <v>0</v>
      </c>
      <c r="T34" s="4">
        <f>SUM($B15:T15)</f>
        <v>0</v>
      </c>
      <c r="U34" s="4">
        <f>SUM($B15:U15)</f>
        <v>0</v>
      </c>
      <c r="V34" s="4">
        <f>SUM($B15:V15)</f>
        <v>0</v>
      </c>
      <c r="W34" s="4">
        <f>SUM($B15:W15)</f>
        <v>0</v>
      </c>
      <c r="X34" s="4">
        <f>SUM($B15:X15)</f>
        <v>0</v>
      </c>
      <c r="Y34" s="4">
        <f>SUM($B15:Y15)</f>
        <v>0</v>
      </c>
      <c r="Z34" s="4">
        <f>SUM($B15:Z15)</f>
        <v>0</v>
      </c>
      <c r="AA34" s="4">
        <f>SUM($B15:AA15)</f>
        <v>0</v>
      </c>
      <c r="AB34" s="4">
        <f>SUM($B15:AB15)</f>
        <v>0</v>
      </c>
      <c r="AC34" s="4">
        <f>SUM($B15:AC15)</f>
        <v>0</v>
      </c>
      <c r="AD34" s="4">
        <f>SUM($B15:AD15)</f>
        <v>0</v>
      </c>
      <c r="AE34" s="4">
        <f>SUM($B15:AE15)</f>
        <v>0</v>
      </c>
      <c r="AF34" s="4">
        <f>SUM($B15:AF15)</f>
        <v>0</v>
      </c>
    </row>
    <row r="35" spans="1:32" x14ac:dyDescent="0.25">
      <c r="A35" s="5" t="s">
        <v>516</v>
      </c>
      <c r="B35" s="4">
        <f>SUM($B16:B16)</f>
        <v>0</v>
      </c>
      <c r="C35" s="4">
        <f>SUM($B16:C16)</f>
        <v>0</v>
      </c>
      <c r="D35" s="4">
        <f>SUM($B16:D16)</f>
        <v>0</v>
      </c>
      <c r="E35" s="4">
        <f>SUM($B16:E16)</f>
        <v>0</v>
      </c>
      <c r="F35" s="4">
        <f>SUM($B16:F16)</f>
        <v>0</v>
      </c>
      <c r="G35" s="4">
        <f>SUM($B16:G16)</f>
        <v>0</v>
      </c>
      <c r="H35" s="4">
        <f>SUM($B16:H16)</f>
        <v>0</v>
      </c>
      <c r="I35" s="4">
        <f>SUM($B16:I16)</f>
        <v>0</v>
      </c>
      <c r="J35" s="4">
        <f>SUM($B16:J16)</f>
        <v>0</v>
      </c>
      <c r="K35" s="4">
        <f>SUM($B16:K16)</f>
        <v>0</v>
      </c>
      <c r="L35" s="4">
        <f>SUM($B16:L16)</f>
        <v>0</v>
      </c>
      <c r="M35" s="4">
        <f>SUM($B16:M16)</f>
        <v>0</v>
      </c>
      <c r="N35" s="4">
        <f>SUM($B16:N16)</f>
        <v>0</v>
      </c>
      <c r="O35" s="4">
        <f>SUM($B16:O16)</f>
        <v>0</v>
      </c>
      <c r="P35" s="4">
        <f>SUM($B16:P16)</f>
        <v>0</v>
      </c>
      <c r="Q35" s="4">
        <f>SUM($B16:Q16)</f>
        <v>0</v>
      </c>
      <c r="R35" s="4">
        <f>SUM($B16:R16)</f>
        <v>0</v>
      </c>
      <c r="S35" s="4">
        <f>SUM($B16:S16)</f>
        <v>0</v>
      </c>
      <c r="T35" s="4">
        <f>SUM($B16:T16)</f>
        <v>0</v>
      </c>
      <c r="U35" s="4">
        <f>SUM($B16:U16)</f>
        <v>0</v>
      </c>
      <c r="V35" s="4">
        <f>SUM($B16:V16)</f>
        <v>0</v>
      </c>
      <c r="W35" s="4">
        <f>SUM($B16:W16)</f>
        <v>0</v>
      </c>
      <c r="X35" s="4">
        <f>SUM($B16:X16)</f>
        <v>0</v>
      </c>
      <c r="Y35" s="4">
        <f>SUM($B16:Y16)</f>
        <v>0</v>
      </c>
      <c r="Z35" s="4">
        <f>SUM($B16:Z16)</f>
        <v>0</v>
      </c>
      <c r="AA35" s="4">
        <f>SUM($B16:AA16)</f>
        <v>0</v>
      </c>
      <c r="AB35" s="4">
        <f>SUM($B16:AB16)</f>
        <v>0</v>
      </c>
      <c r="AC35" s="4">
        <f>SUM($B16:AC16)</f>
        <v>0</v>
      </c>
      <c r="AD35" s="4">
        <f>SUM($B16:AD16)</f>
        <v>0</v>
      </c>
      <c r="AE35" s="4">
        <f>SUM($B16:AE16)</f>
        <v>0</v>
      </c>
      <c r="AF35" s="4">
        <f>SUM($B16:AF16)</f>
        <v>0</v>
      </c>
    </row>
    <row r="36" spans="1:32" x14ac:dyDescent="0.25">
      <c r="A36" s="5" t="s">
        <v>517</v>
      </c>
      <c r="B36" s="4">
        <f>SUM($B17:B17)</f>
        <v>0</v>
      </c>
      <c r="C36" s="4">
        <f>SUM($B17:C17)</f>
        <v>0</v>
      </c>
      <c r="D36" s="4">
        <f>SUM($B17:D17)</f>
        <v>0</v>
      </c>
      <c r="E36" s="4">
        <f>SUM($B17:E17)</f>
        <v>0</v>
      </c>
      <c r="F36" s="4">
        <f>SUM($B17:F17)</f>
        <v>0</v>
      </c>
      <c r="G36" s="4">
        <f>SUM($B17:G17)</f>
        <v>0</v>
      </c>
      <c r="H36" s="4">
        <f>SUM($B17:H17)</f>
        <v>0</v>
      </c>
      <c r="I36" s="4">
        <f>SUM($B17:I17)</f>
        <v>0</v>
      </c>
      <c r="J36" s="4">
        <f>SUM($B17:J17)</f>
        <v>0</v>
      </c>
      <c r="K36" s="4">
        <f>SUM($B17:K17)</f>
        <v>0</v>
      </c>
      <c r="L36" s="4">
        <f>SUM($B17:L17)</f>
        <v>0</v>
      </c>
      <c r="M36" s="4">
        <f>SUM($B17:M17)</f>
        <v>0</v>
      </c>
      <c r="N36" s="4">
        <f>SUM($B17:N17)</f>
        <v>0</v>
      </c>
      <c r="O36" s="4">
        <f>SUM($B17:O17)</f>
        <v>0</v>
      </c>
      <c r="P36" s="4">
        <f>SUM($B17:P17)</f>
        <v>0</v>
      </c>
      <c r="Q36" s="4">
        <f>SUM($B17:Q17)</f>
        <v>0</v>
      </c>
      <c r="R36" s="4">
        <f>SUM($B17:R17)</f>
        <v>0</v>
      </c>
      <c r="S36" s="4">
        <f>SUM($B17:S17)</f>
        <v>0</v>
      </c>
      <c r="T36" s="4">
        <f>SUM($B17:T17)</f>
        <v>0</v>
      </c>
      <c r="U36" s="4">
        <f>SUM($B17:U17)</f>
        <v>0</v>
      </c>
      <c r="V36" s="4">
        <f>SUM($B17:V17)</f>
        <v>0</v>
      </c>
      <c r="W36" s="4">
        <f>SUM($B17:W17)</f>
        <v>0</v>
      </c>
      <c r="X36" s="4">
        <f>SUM($B17:X17)</f>
        <v>0</v>
      </c>
      <c r="Y36" s="4">
        <f>SUM($B17:Y17)</f>
        <v>0</v>
      </c>
      <c r="Z36" s="4">
        <f>SUM($B17:Z17)</f>
        <v>0</v>
      </c>
      <c r="AA36" s="4">
        <f>SUM($B17:AA17)</f>
        <v>0</v>
      </c>
      <c r="AB36" s="4">
        <f>SUM($B17:AB17)</f>
        <v>0</v>
      </c>
      <c r="AC36" s="4">
        <f>SUM($B17:AC17)</f>
        <v>0</v>
      </c>
      <c r="AD36" s="4">
        <f>SUM($B17:AD17)</f>
        <v>0</v>
      </c>
      <c r="AE36" s="4">
        <f>SUM($B17:AE17)</f>
        <v>0</v>
      </c>
      <c r="AF36" s="4">
        <f>SUM($B17:AF17)</f>
        <v>0</v>
      </c>
    </row>
    <row r="38" spans="1:32" x14ac:dyDescent="0.25">
      <c r="A38" s="35" t="s">
        <v>581</v>
      </c>
    </row>
    <row r="39" spans="1:32" x14ac:dyDescent="0.25">
      <c r="A39" s="10" t="s">
        <v>490</v>
      </c>
      <c r="B39" s="36">
        <f>ROUNDDOWN(B21/MPPC!$B2,0)</f>
        <v>35</v>
      </c>
      <c r="C39" s="36">
        <f>ROUNDDOWN(C21/MPPC!$B2,0)</f>
        <v>52</v>
      </c>
      <c r="D39" s="36">
        <f>ROUNDDOWN(D21/MPPC!$B2,0)</f>
        <v>90</v>
      </c>
      <c r="E39" s="36">
        <f>ROUNDDOWN(E21/MPPC!$B2,0)</f>
        <v>124</v>
      </c>
      <c r="F39" s="36">
        <f>ROUNDDOWN(F21/MPPC!$B2,0)</f>
        <v>154</v>
      </c>
      <c r="G39" s="36">
        <f>ROUNDDOWN(G21/MPPC!$B2,0)</f>
        <v>243</v>
      </c>
      <c r="H39" s="36">
        <f>ROUNDDOWN(H21/MPPC!$B2,0)</f>
        <v>278</v>
      </c>
      <c r="I39" s="36">
        <f>ROUNDDOWN(I21/MPPC!$B2,0)</f>
        <v>309</v>
      </c>
      <c r="J39" s="36">
        <f>ROUNDDOWN(J21/MPPC!$B2,0)</f>
        <v>359</v>
      </c>
      <c r="K39" s="36">
        <f>ROUNDDOWN(K21/MPPC!$B2,0)</f>
        <v>389</v>
      </c>
      <c r="L39" s="36">
        <f>ROUNDDOWN(L21/MPPC!$B2,0)</f>
        <v>408</v>
      </c>
      <c r="M39" s="36">
        <f>ROUNDDOWN(M21/MPPC!$B2,0)</f>
        <v>411</v>
      </c>
      <c r="N39" s="36">
        <f>ROUNDDOWN(N21/MPPC!$B2,0)</f>
        <v>421</v>
      </c>
      <c r="O39" s="36">
        <f>ROUNDDOWN(O21/MPPC!$B2,0)</f>
        <v>423</v>
      </c>
      <c r="P39" s="36">
        <f>ROUNDDOWN(P21/MPPC!$B2,0)</f>
        <v>439</v>
      </c>
      <c r="Q39" s="36">
        <f>ROUNDDOWN(Q21/MPPC!$B2,0)</f>
        <v>445</v>
      </c>
      <c r="R39" s="36">
        <f>ROUNDDOWN(R21/MPPC!$B2,0)</f>
        <v>447</v>
      </c>
      <c r="S39" s="36">
        <f>ROUNDDOWN(S21/MPPC!$B2,0)</f>
        <v>448</v>
      </c>
      <c r="T39" s="36">
        <f>ROUNDDOWN(T21/MPPC!$B2,0)</f>
        <v>453</v>
      </c>
      <c r="U39" s="36">
        <f>ROUNDDOWN(U21/MPPC!$B2,0)</f>
        <v>454</v>
      </c>
      <c r="V39" s="36">
        <f>ROUNDDOWN(V21/MPPC!$B2,0)</f>
        <v>461</v>
      </c>
      <c r="W39" s="36">
        <f>ROUNDDOWN(W21/MPPC!$B2,0)</f>
        <v>462</v>
      </c>
      <c r="X39" s="36">
        <f>ROUNDDOWN(X21/MPPC!$B2,0)</f>
        <v>462</v>
      </c>
      <c r="Y39" s="36">
        <f>ROUNDDOWN(Y21/MPPC!$B2,0)</f>
        <v>462</v>
      </c>
      <c r="Z39" s="36">
        <f>ROUNDDOWN(Z21/MPPC!$B2,0)</f>
        <v>462</v>
      </c>
      <c r="AA39" s="36">
        <f>ROUNDDOWN(AA21/MPPC!$B2,0)</f>
        <v>472</v>
      </c>
      <c r="AB39" s="36">
        <f>ROUNDDOWN(AB21/MPPC!$B2,0)</f>
        <v>472</v>
      </c>
      <c r="AC39" s="36">
        <f>ROUNDDOWN(AC21/MPPC!$B2,0)</f>
        <v>472</v>
      </c>
      <c r="AD39" s="36">
        <f>ROUNDDOWN(AD21/MPPC!$B2,0)</f>
        <v>472</v>
      </c>
      <c r="AE39" s="36">
        <f>ROUNDDOWN(AE21/MPPC!$B2,0)</f>
        <v>472</v>
      </c>
      <c r="AF39" s="36">
        <f>ROUNDDOWN(AF21/MPPC!$B2,0)</f>
        <v>472</v>
      </c>
    </row>
    <row r="40" spans="1:32" x14ac:dyDescent="0.25">
      <c r="A40" s="10" t="s">
        <v>416</v>
      </c>
      <c r="B40" s="36">
        <f>ROUNDDOWN(B22/MPPC!$B3,0)</f>
        <v>5</v>
      </c>
      <c r="C40" s="36">
        <f>ROUNDDOWN(C22/MPPC!$B3,0)</f>
        <v>6</v>
      </c>
      <c r="D40" s="36">
        <f>ROUNDDOWN(D22/MPPC!$B3,0)</f>
        <v>21</v>
      </c>
      <c r="E40" s="36">
        <f>ROUNDDOWN(E22/MPPC!$B3,0)</f>
        <v>65</v>
      </c>
      <c r="F40" s="36">
        <f>ROUNDDOWN(F22/MPPC!$B3,0)</f>
        <v>130</v>
      </c>
      <c r="G40" s="36">
        <f>ROUNDDOWN(G22/MPPC!$B3,0)</f>
        <v>177</v>
      </c>
      <c r="H40" s="36">
        <f>ROUNDDOWN(H22/MPPC!$B3,0)</f>
        <v>201</v>
      </c>
      <c r="I40" s="36">
        <f>ROUNDDOWN(I22/MPPC!$B3,0)</f>
        <v>218</v>
      </c>
      <c r="J40" s="36">
        <f>ROUNDDOWN(J22/MPPC!$B3,0)</f>
        <v>223</v>
      </c>
      <c r="K40" s="36">
        <f>ROUNDDOWN(K22/MPPC!$B3,0)</f>
        <v>233</v>
      </c>
      <c r="L40" s="36">
        <f>ROUNDDOWN(L22/MPPC!$B3,0)</f>
        <v>244</v>
      </c>
      <c r="M40" s="36">
        <f>ROUNDDOWN(M22/MPPC!$B3,0)</f>
        <v>251</v>
      </c>
      <c r="N40" s="36">
        <f>ROUNDDOWN(N22/MPPC!$B3,0)</f>
        <v>253</v>
      </c>
      <c r="O40" s="36">
        <f>ROUNDDOWN(O22/MPPC!$B3,0)</f>
        <v>261</v>
      </c>
      <c r="P40" s="36">
        <f>ROUNDDOWN(P22/MPPC!$B3,0)</f>
        <v>266</v>
      </c>
      <c r="Q40" s="36">
        <f>ROUNDDOWN(Q22/MPPC!$B3,0)</f>
        <v>273</v>
      </c>
      <c r="R40" s="36">
        <f>ROUNDDOWN(R22/MPPC!$B3,0)</f>
        <v>279</v>
      </c>
      <c r="S40" s="36">
        <f>ROUNDDOWN(S22/MPPC!$B3,0)</f>
        <v>280</v>
      </c>
      <c r="T40" s="36">
        <f>ROUNDDOWN(T22/MPPC!$B3,0)</f>
        <v>281</v>
      </c>
      <c r="U40" s="36">
        <f>ROUNDDOWN(U22/MPPC!$B3,0)</f>
        <v>281</v>
      </c>
      <c r="V40" s="36">
        <f>ROUNDDOWN(V22/MPPC!$B3,0)</f>
        <v>285</v>
      </c>
      <c r="W40" s="36">
        <f>ROUNDDOWN(W22/MPPC!$B3,0)</f>
        <v>285</v>
      </c>
      <c r="X40" s="36">
        <f>ROUNDDOWN(X22/MPPC!$B3,0)</f>
        <v>288</v>
      </c>
      <c r="Y40" s="36">
        <f>ROUNDDOWN(Y22/MPPC!$B3,0)</f>
        <v>288</v>
      </c>
      <c r="Z40" s="36">
        <f>ROUNDDOWN(Z22/MPPC!$B3,0)</f>
        <v>288</v>
      </c>
      <c r="AA40" s="36">
        <f>ROUNDDOWN(AA22/MPPC!$B3,0)</f>
        <v>288</v>
      </c>
      <c r="AB40" s="36">
        <f>ROUNDDOWN(AB22/MPPC!$B3,0)</f>
        <v>288</v>
      </c>
      <c r="AC40" s="36">
        <f>ROUNDDOWN(AC22/MPPC!$B3,0)</f>
        <v>288</v>
      </c>
      <c r="AD40" s="36">
        <f>ROUNDDOWN(AD22/MPPC!$B3,0)</f>
        <v>288</v>
      </c>
      <c r="AE40" s="36">
        <f>ROUNDDOWN(AE22/MPPC!$B3,0)</f>
        <v>288</v>
      </c>
      <c r="AF40" s="36">
        <f>ROUNDDOWN(AF22/MPPC!$B3,0)</f>
        <v>288</v>
      </c>
    </row>
    <row r="41" spans="1:32" x14ac:dyDescent="0.25">
      <c r="A41" s="10" t="s">
        <v>1</v>
      </c>
      <c r="B41" s="36">
        <f>ROUNDDOWN(B23/MPPC!$B4,0)</f>
        <v>3</v>
      </c>
      <c r="C41" s="36">
        <f>ROUNDDOWN(C23/MPPC!$B4,0)</f>
        <v>5</v>
      </c>
      <c r="D41" s="36">
        <f>ROUNDDOWN(D23/MPPC!$B4,0)</f>
        <v>6</v>
      </c>
      <c r="E41" s="36">
        <f>ROUNDDOWN(E23/MPPC!$B4,0)</f>
        <v>6</v>
      </c>
      <c r="F41" s="36">
        <f>ROUNDDOWN(F23/MPPC!$B4,0)</f>
        <v>6</v>
      </c>
      <c r="G41" s="36">
        <f>ROUNDDOWN(G23/MPPC!$B4,0)</f>
        <v>9</v>
      </c>
      <c r="H41" s="36">
        <f>ROUNDDOWN(H23/MPPC!$B4,0)</f>
        <v>11</v>
      </c>
      <c r="I41" s="36">
        <f>ROUNDDOWN(I23/MPPC!$B4,0)</f>
        <v>15</v>
      </c>
      <c r="J41" s="36">
        <f>ROUNDDOWN(J23/MPPC!$B4,0)</f>
        <v>29</v>
      </c>
      <c r="K41" s="36">
        <f>ROUNDDOWN(K23/MPPC!$B4,0)</f>
        <v>31</v>
      </c>
      <c r="L41" s="36">
        <f>ROUNDDOWN(L23/MPPC!$B4,0)</f>
        <v>31</v>
      </c>
      <c r="M41" s="36">
        <f>ROUNDDOWN(M23/MPPC!$B4,0)</f>
        <v>31</v>
      </c>
      <c r="N41" s="36">
        <f>ROUNDDOWN(N23/MPPC!$B4,0)</f>
        <v>31</v>
      </c>
      <c r="O41" s="36">
        <f>ROUNDDOWN(O23/MPPC!$B4,0)</f>
        <v>43</v>
      </c>
      <c r="P41" s="36">
        <f>ROUNDDOWN(P23/MPPC!$B4,0)</f>
        <v>43</v>
      </c>
      <c r="Q41" s="36">
        <f>ROUNDDOWN(Q23/MPPC!$B4,0)</f>
        <v>45</v>
      </c>
      <c r="R41" s="36">
        <f>ROUNDDOWN(R23/MPPC!$B4,0)</f>
        <v>45</v>
      </c>
      <c r="S41" s="36">
        <f>ROUNDDOWN(S23/MPPC!$B4,0)</f>
        <v>45</v>
      </c>
      <c r="T41" s="36">
        <f>ROUNDDOWN(T23/MPPC!$B4,0)</f>
        <v>45</v>
      </c>
      <c r="U41" s="36">
        <f>ROUNDDOWN(U23/MPPC!$B4,0)</f>
        <v>45</v>
      </c>
      <c r="V41" s="36">
        <f>ROUNDDOWN(V23/MPPC!$B4,0)</f>
        <v>45</v>
      </c>
      <c r="W41" s="36">
        <f>ROUNDDOWN(W23/MPPC!$B4,0)</f>
        <v>45</v>
      </c>
      <c r="X41" s="36">
        <f>ROUNDDOWN(X23/MPPC!$B4,0)</f>
        <v>45</v>
      </c>
      <c r="Y41" s="36">
        <f>ROUNDDOWN(Y23/MPPC!$B4,0)</f>
        <v>45</v>
      </c>
      <c r="Z41" s="36">
        <f>ROUNDDOWN(Z23/MPPC!$B4,0)</f>
        <v>45</v>
      </c>
      <c r="AA41" s="36">
        <f>ROUNDDOWN(AA23/MPPC!$B4,0)</f>
        <v>45</v>
      </c>
      <c r="AB41" s="36">
        <f>ROUNDDOWN(AB23/MPPC!$B4,0)</f>
        <v>45</v>
      </c>
      <c r="AC41" s="36">
        <f>ROUNDDOWN(AC23/MPPC!$B4,0)</f>
        <v>45</v>
      </c>
      <c r="AD41" s="36">
        <f>ROUNDDOWN(AD23/MPPC!$B4,0)</f>
        <v>45</v>
      </c>
      <c r="AE41" s="36">
        <f>ROUNDDOWN(AE23/MPPC!$B4,0)</f>
        <v>45</v>
      </c>
      <c r="AF41" s="36">
        <f>ROUNDDOWN(AF23/MPPC!$B4,0)</f>
        <v>45</v>
      </c>
    </row>
    <row r="42" spans="1:32" x14ac:dyDescent="0.25">
      <c r="A42" s="10" t="s">
        <v>2</v>
      </c>
      <c r="B42" s="36">
        <f>ROUNDDOWN(B24/MPPC!$B5,0)</f>
        <v>6</v>
      </c>
      <c r="C42" s="36">
        <f>ROUNDDOWN(C24/MPPC!$B5,0)</f>
        <v>13</v>
      </c>
      <c r="D42" s="36">
        <f>ROUNDDOWN(D24/MPPC!$B5,0)</f>
        <v>25</v>
      </c>
      <c r="E42" s="36">
        <f>ROUNDDOWN(E24/MPPC!$B5,0)</f>
        <v>47</v>
      </c>
      <c r="F42" s="36">
        <f>ROUNDDOWN(F24/MPPC!$B5,0)</f>
        <v>66</v>
      </c>
      <c r="G42" s="36">
        <f>ROUNDDOWN(G24/MPPC!$B5,0)</f>
        <v>156</v>
      </c>
      <c r="H42" s="36">
        <f>ROUNDDOWN(H24/MPPC!$B5,0)</f>
        <v>206</v>
      </c>
      <c r="I42" s="36">
        <f>ROUNDDOWN(I24/MPPC!$B5,0)</f>
        <v>286</v>
      </c>
      <c r="J42" s="36">
        <f>ROUNDDOWN(J24/MPPC!$B5,0)</f>
        <v>560</v>
      </c>
      <c r="K42" s="36">
        <f>ROUNDDOWN(K24/MPPC!$B5,0)</f>
        <v>713</v>
      </c>
      <c r="L42" s="36">
        <f>ROUNDDOWN(L24/MPPC!$B5,0)</f>
        <v>801</v>
      </c>
      <c r="M42" s="36">
        <f>ROUNDDOWN(M24/MPPC!$B5,0)</f>
        <v>801</v>
      </c>
      <c r="N42" s="36">
        <f>ROUNDDOWN(N24/MPPC!$B5,0)</f>
        <v>801</v>
      </c>
      <c r="O42" s="36">
        <f>ROUNDDOWN(O24/MPPC!$B5,0)</f>
        <v>801</v>
      </c>
      <c r="P42" s="36">
        <f>ROUNDDOWN(P24/MPPC!$B5,0)</f>
        <v>816</v>
      </c>
      <c r="Q42" s="36">
        <f>ROUNDDOWN(Q24/MPPC!$B5,0)</f>
        <v>816</v>
      </c>
      <c r="R42" s="36">
        <f>ROUNDDOWN(R24/MPPC!$B5,0)</f>
        <v>816</v>
      </c>
      <c r="S42" s="36">
        <f>ROUNDDOWN(S24/MPPC!$B5,0)</f>
        <v>817</v>
      </c>
      <c r="T42" s="36">
        <f>ROUNDDOWN(T24/MPPC!$B5,0)</f>
        <v>817</v>
      </c>
      <c r="U42" s="36">
        <f>ROUNDDOWN(U24/MPPC!$B5,0)</f>
        <v>827</v>
      </c>
      <c r="V42" s="36">
        <f>ROUNDDOWN(V24/MPPC!$B5,0)</f>
        <v>827</v>
      </c>
      <c r="W42" s="36">
        <f>ROUNDDOWN(W24/MPPC!$B5,0)</f>
        <v>827</v>
      </c>
      <c r="X42" s="36">
        <f>ROUNDDOWN(X24/MPPC!$B5,0)</f>
        <v>827</v>
      </c>
      <c r="Y42" s="36">
        <f>ROUNDDOWN(Y24/MPPC!$B5,0)</f>
        <v>827</v>
      </c>
      <c r="Z42" s="36">
        <f>ROUNDDOWN(Z24/MPPC!$B5,0)</f>
        <v>907</v>
      </c>
      <c r="AA42" s="36">
        <f>ROUNDDOWN(AA24/MPPC!$B5,0)</f>
        <v>907</v>
      </c>
      <c r="AB42" s="36">
        <f>ROUNDDOWN(AB24/MPPC!$B5,0)</f>
        <v>909</v>
      </c>
      <c r="AC42" s="36">
        <f>ROUNDDOWN(AC24/MPPC!$B5,0)</f>
        <v>912</v>
      </c>
      <c r="AD42" s="36">
        <f>ROUNDDOWN(AD24/MPPC!$B5,0)</f>
        <v>912</v>
      </c>
      <c r="AE42" s="36">
        <f>ROUNDDOWN(AE24/MPPC!$B5,0)</f>
        <v>929</v>
      </c>
      <c r="AF42" s="36">
        <f>ROUNDDOWN(AF24/MPPC!$B5,0)</f>
        <v>990</v>
      </c>
    </row>
    <row r="43" spans="1:32" x14ac:dyDescent="0.25">
      <c r="A43" s="10" t="s">
        <v>491</v>
      </c>
      <c r="B43" s="36">
        <f>ROUNDDOWN(B25/MPPC!$B6,0)</f>
        <v>0</v>
      </c>
      <c r="C43" s="36">
        <f>ROUNDDOWN(C25/MPPC!$B6,0)</f>
        <v>0</v>
      </c>
      <c r="D43" s="36">
        <f>ROUNDDOWN(D25/MPPC!$B6,0)</f>
        <v>0</v>
      </c>
      <c r="E43" s="36">
        <f>ROUNDDOWN(E25/MPPC!$B6,0)</f>
        <v>0</v>
      </c>
      <c r="F43" s="36">
        <f>ROUNDDOWN(F25/MPPC!$B6,0)</f>
        <v>0</v>
      </c>
      <c r="G43" s="36">
        <f>ROUNDDOWN(G25/MPPC!$B6,0)</f>
        <v>0</v>
      </c>
      <c r="H43" s="36">
        <f>ROUNDDOWN(H25/MPPC!$B6,0)</f>
        <v>0</v>
      </c>
      <c r="I43" s="36">
        <f>ROUNDDOWN(I25/MPPC!$B6,0)</f>
        <v>0</v>
      </c>
      <c r="J43" s="36">
        <f>ROUNDDOWN(J25/MPPC!$B6,0)</f>
        <v>0</v>
      </c>
      <c r="K43" s="36">
        <f>ROUNDDOWN(K25/MPPC!$B6,0)</f>
        <v>0</v>
      </c>
      <c r="L43" s="36">
        <f>ROUNDDOWN(L25/MPPC!$B6,0)</f>
        <v>0</v>
      </c>
      <c r="M43" s="36">
        <f>ROUNDDOWN(M25/MPPC!$B6,0)</f>
        <v>0</v>
      </c>
      <c r="N43" s="36">
        <f>ROUNDDOWN(N25/MPPC!$B6,0)</f>
        <v>0</v>
      </c>
      <c r="O43" s="36">
        <f>ROUNDDOWN(O25/MPPC!$B6,0)</f>
        <v>0</v>
      </c>
      <c r="P43" s="36">
        <f>ROUNDDOWN(P25/MPPC!$B6,0)</f>
        <v>0</v>
      </c>
      <c r="Q43" s="36">
        <f>ROUNDDOWN(Q25/MPPC!$B6,0)</f>
        <v>0</v>
      </c>
      <c r="R43" s="36">
        <f>ROUNDDOWN(R25/MPPC!$B6,0)</f>
        <v>0</v>
      </c>
      <c r="S43" s="36">
        <f>ROUNDDOWN(S25/MPPC!$B6,0)</f>
        <v>0</v>
      </c>
      <c r="T43" s="36">
        <f>ROUNDDOWN(T25/MPPC!$B6,0)</f>
        <v>0</v>
      </c>
      <c r="U43" s="36">
        <f>ROUNDDOWN(U25/MPPC!$B6,0)</f>
        <v>0</v>
      </c>
      <c r="V43" s="36">
        <f>ROUNDDOWN(V25/MPPC!$B6,0)</f>
        <v>0</v>
      </c>
      <c r="W43" s="36">
        <f>ROUNDDOWN(W25/MPPC!$B6,0)</f>
        <v>0</v>
      </c>
      <c r="X43" s="36">
        <f>ROUNDDOWN(X25/MPPC!$B6,0)</f>
        <v>0</v>
      </c>
      <c r="Y43" s="36">
        <f>ROUNDDOWN(Y25/MPPC!$B6,0)</f>
        <v>0</v>
      </c>
      <c r="Z43" s="36">
        <f>ROUNDDOWN(Z25/MPPC!$B6,0)</f>
        <v>0</v>
      </c>
      <c r="AA43" s="36">
        <f>ROUNDDOWN(AA25/MPPC!$B6,0)</f>
        <v>0</v>
      </c>
      <c r="AB43" s="36">
        <f>ROUNDDOWN(AB25/MPPC!$B6,0)</f>
        <v>0</v>
      </c>
      <c r="AC43" s="36">
        <f>ROUNDDOWN(AC25/MPPC!$B6,0)</f>
        <v>0</v>
      </c>
      <c r="AD43" s="36">
        <f>ROUNDDOWN(AD25/MPPC!$B6,0)</f>
        <v>0</v>
      </c>
      <c r="AE43" s="36">
        <f>ROUNDDOWN(AE25/MPPC!$B6,0)</f>
        <v>0</v>
      </c>
      <c r="AF43" s="36">
        <f>ROUNDDOWN(AF25/MPPC!$B6,0)</f>
        <v>0</v>
      </c>
    </row>
    <row r="44" spans="1:32" x14ac:dyDescent="0.25">
      <c r="A44" s="10" t="s">
        <v>4</v>
      </c>
      <c r="B44" s="36">
        <f>ROUNDDOWN(B26/MPPC!$B7,0)</f>
        <v>0</v>
      </c>
      <c r="C44" s="36">
        <f>ROUNDDOWN(C26/MPPC!$B7,0)</f>
        <v>0</v>
      </c>
      <c r="D44" s="36">
        <f>ROUNDDOWN(D26/MPPC!$B7,0)</f>
        <v>0</v>
      </c>
      <c r="E44" s="36">
        <f>ROUNDDOWN(E26/MPPC!$B7,0)</f>
        <v>0</v>
      </c>
      <c r="F44" s="36">
        <f>ROUNDDOWN(F26/MPPC!$B7,0)</f>
        <v>0</v>
      </c>
      <c r="G44" s="36">
        <f>ROUNDDOWN(G26/MPPC!$B7,0)</f>
        <v>0</v>
      </c>
      <c r="H44" s="36">
        <f>ROUNDDOWN(H26/MPPC!$B7,0)</f>
        <v>0</v>
      </c>
      <c r="I44" s="36">
        <f>ROUNDDOWN(I26/MPPC!$B7,0)</f>
        <v>0</v>
      </c>
      <c r="J44" s="36">
        <f>ROUNDDOWN(J26/MPPC!$B7,0)</f>
        <v>0</v>
      </c>
      <c r="K44" s="36">
        <f>ROUNDDOWN(K26/MPPC!$B7,0)</f>
        <v>0</v>
      </c>
      <c r="L44" s="36">
        <f>ROUNDDOWN(L26/MPPC!$B7,0)</f>
        <v>0</v>
      </c>
      <c r="M44" s="36">
        <f>ROUNDDOWN(M26/MPPC!$B7,0)</f>
        <v>0</v>
      </c>
      <c r="N44" s="36">
        <f>ROUNDDOWN(N26/MPPC!$B7,0)</f>
        <v>0</v>
      </c>
      <c r="O44" s="36">
        <f>ROUNDDOWN(O26/MPPC!$B7,0)</f>
        <v>0</v>
      </c>
      <c r="P44" s="36">
        <f>ROUNDDOWN(P26/MPPC!$B7,0)</f>
        <v>0</v>
      </c>
      <c r="Q44" s="36">
        <f>ROUNDDOWN(Q26/MPPC!$B7,0)</f>
        <v>0</v>
      </c>
      <c r="R44" s="36">
        <f>ROUNDDOWN(R26/MPPC!$B7,0)</f>
        <v>0</v>
      </c>
      <c r="S44" s="36">
        <f>ROUNDDOWN(S26/MPPC!$B7,0)</f>
        <v>0</v>
      </c>
      <c r="T44" s="36">
        <f>ROUNDDOWN(T26/MPPC!$B7,0)</f>
        <v>0</v>
      </c>
      <c r="U44" s="36">
        <f>ROUNDDOWN(U26/MPPC!$B7,0)</f>
        <v>0</v>
      </c>
      <c r="V44" s="36">
        <f>ROUNDDOWN(V26/MPPC!$B7,0)</f>
        <v>0</v>
      </c>
      <c r="W44" s="36">
        <f>ROUNDDOWN(W26/MPPC!$B7,0)</f>
        <v>0</v>
      </c>
      <c r="X44" s="36">
        <f>ROUNDDOWN(X26/MPPC!$B7,0)</f>
        <v>0</v>
      </c>
      <c r="Y44" s="36">
        <f>ROUNDDOWN(Y26/MPPC!$B7,0)</f>
        <v>0</v>
      </c>
      <c r="Z44" s="36">
        <f>ROUNDDOWN(Z26/MPPC!$B7,0)</f>
        <v>0</v>
      </c>
      <c r="AA44" s="36">
        <f>ROUNDDOWN(AA26/MPPC!$B7,0)</f>
        <v>0</v>
      </c>
      <c r="AB44" s="36">
        <f>ROUNDDOWN(AB26/MPPC!$B7,0)</f>
        <v>0</v>
      </c>
      <c r="AC44" s="36">
        <f>ROUNDDOWN(AC26/MPPC!$B7,0)</f>
        <v>0</v>
      </c>
      <c r="AD44" s="36">
        <f>ROUNDDOWN(AD26/MPPC!$B7,0)</f>
        <v>0</v>
      </c>
      <c r="AE44" s="36">
        <f>ROUNDDOWN(AE26/MPPC!$B7,0)</f>
        <v>0</v>
      </c>
      <c r="AF44" s="36">
        <f>ROUNDDOWN(AF26/MPPC!$B7,0)</f>
        <v>0</v>
      </c>
    </row>
    <row r="45" spans="1:32" x14ac:dyDescent="0.25">
      <c r="A45" s="10" t="s">
        <v>5</v>
      </c>
      <c r="B45" s="36">
        <f>ROUNDDOWN(B27/MPPC!$B8,0)</f>
        <v>0</v>
      </c>
      <c r="C45" s="36">
        <f>ROUNDDOWN(C27/MPPC!$B8,0)</f>
        <v>0</v>
      </c>
      <c r="D45" s="36">
        <f>ROUNDDOWN(D27/MPPC!$B8,0)</f>
        <v>0</v>
      </c>
      <c r="E45" s="36">
        <f>ROUNDDOWN(E27/MPPC!$B8,0)</f>
        <v>0</v>
      </c>
      <c r="F45" s="36">
        <f>ROUNDDOWN(F27/MPPC!$B8,0)</f>
        <v>0</v>
      </c>
      <c r="G45" s="36">
        <f>ROUNDDOWN(G27/MPPC!$B8,0)</f>
        <v>0</v>
      </c>
      <c r="H45" s="36">
        <f>ROUNDDOWN(H27/MPPC!$B8,0)</f>
        <v>0</v>
      </c>
      <c r="I45" s="36">
        <f>ROUNDDOWN(I27/MPPC!$B8,0)</f>
        <v>0</v>
      </c>
      <c r="J45" s="36">
        <f>ROUNDDOWN(J27/MPPC!$B8,0)</f>
        <v>0</v>
      </c>
      <c r="K45" s="36">
        <f>ROUNDDOWN(K27/MPPC!$B8,0)</f>
        <v>0</v>
      </c>
      <c r="L45" s="36">
        <f>ROUNDDOWN(L27/MPPC!$B8,0)</f>
        <v>0</v>
      </c>
      <c r="M45" s="36">
        <f>ROUNDDOWN(M27/MPPC!$B8,0)</f>
        <v>0</v>
      </c>
      <c r="N45" s="36">
        <f>ROUNDDOWN(N27/MPPC!$B8,0)</f>
        <v>0</v>
      </c>
      <c r="O45" s="36">
        <f>ROUNDDOWN(O27/MPPC!$B8,0)</f>
        <v>0</v>
      </c>
      <c r="P45" s="36">
        <f>ROUNDDOWN(P27/MPPC!$B8,0)</f>
        <v>0</v>
      </c>
      <c r="Q45" s="36">
        <f>ROUNDDOWN(Q27/MPPC!$B8,0)</f>
        <v>0</v>
      </c>
      <c r="R45" s="36">
        <f>ROUNDDOWN(R27/MPPC!$B8,0)</f>
        <v>0</v>
      </c>
      <c r="S45" s="36">
        <f>ROUNDDOWN(S27/MPPC!$B8,0)</f>
        <v>0</v>
      </c>
      <c r="T45" s="36">
        <f>ROUNDDOWN(T27/MPPC!$B8,0)</f>
        <v>0</v>
      </c>
      <c r="U45" s="36">
        <f>ROUNDDOWN(U27/MPPC!$B8,0)</f>
        <v>0</v>
      </c>
      <c r="V45" s="36">
        <f>ROUNDDOWN(V27/MPPC!$B8,0)</f>
        <v>0</v>
      </c>
      <c r="W45" s="36">
        <f>ROUNDDOWN(W27/MPPC!$B8,0)</f>
        <v>0</v>
      </c>
      <c r="X45" s="36">
        <f>ROUNDDOWN(X27/MPPC!$B8,0)</f>
        <v>0</v>
      </c>
      <c r="Y45" s="36">
        <f>ROUNDDOWN(Y27/MPPC!$B8,0)</f>
        <v>0</v>
      </c>
      <c r="Z45" s="36">
        <f>ROUNDDOWN(Z27/MPPC!$B8,0)</f>
        <v>0</v>
      </c>
      <c r="AA45" s="36">
        <f>ROUNDDOWN(AA27/MPPC!$B8,0)</f>
        <v>0</v>
      </c>
      <c r="AB45" s="36">
        <f>ROUNDDOWN(AB27/MPPC!$B8,0)</f>
        <v>0</v>
      </c>
      <c r="AC45" s="36">
        <f>ROUNDDOWN(AC27/MPPC!$B8,0)</f>
        <v>0</v>
      </c>
      <c r="AD45" s="36">
        <f>ROUNDDOWN(AD27/MPPC!$B8,0)</f>
        <v>0</v>
      </c>
      <c r="AE45" s="36">
        <f>ROUNDDOWN(AE27/MPPC!$B8,0)</f>
        <v>0</v>
      </c>
      <c r="AF45" s="36">
        <f>ROUNDDOWN(AF27/MPPC!$B8,0)</f>
        <v>0</v>
      </c>
    </row>
    <row r="46" spans="1:32" x14ac:dyDescent="0.25">
      <c r="A46" s="10" t="s">
        <v>6</v>
      </c>
      <c r="B46" s="36">
        <f>ROUNDDOWN(B28/MPPC!$B9,0)</f>
        <v>0</v>
      </c>
      <c r="C46" s="36">
        <f>ROUNDDOWN(C28/MPPC!$B9,0)</f>
        <v>0</v>
      </c>
      <c r="D46" s="36">
        <f>ROUNDDOWN(D28/MPPC!$B9,0)</f>
        <v>0</v>
      </c>
      <c r="E46" s="36">
        <f>ROUNDDOWN(E28/MPPC!$B9,0)</f>
        <v>0</v>
      </c>
      <c r="F46" s="36">
        <f>ROUNDDOWN(F28/MPPC!$B9,0)</f>
        <v>0</v>
      </c>
      <c r="G46" s="36">
        <f>ROUNDDOWN(G28/MPPC!$B9,0)</f>
        <v>0</v>
      </c>
      <c r="H46" s="36">
        <f>ROUNDDOWN(H28/MPPC!$B9,0)</f>
        <v>0</v>
      </c>
      <c r="I46" s="36">
        <f>ROUNDDOWN(I28/MPPC!$B9,0)</f>
        <v>0</v>
      </c>
      <c r="J46" s="36">
        <f>ROUNDDOWN(J28/MPPC!$B9,0)</f>
        <v>0</v>
      </c>
      <c r="K46" s="36">
        <f>ROUNDDOWN(K28/MPPC!$B9,0)</f>
        <v>0</v>
      </c>
      <c r="L46" s="36">
        <f>ROUNDDOWN(L28/MPPC!$B9,0)</f>
        <v>0</v>
      </c>
      <c r="M46" s="36">
        <f>ROUNDDOWN(M28/MPPC!$B9,0)</f>
        <v>0</v>
      </c>
      <c r="N46" s="36">
        <f>ROUNDDOWN(N28/MPPC!$B9,0)</f>
        <v>0</v>
      </c>
      <c r="O46" s="36">
        <f>ROUNDDOWN(O28/MPPC!$B9,0)</f>
        <v>0</v>
      </c>
      <c r="P46" s="36">
        <f>ROUNDDOWN(P28/MPPC!$B9,0)</f>
        <v>0</v>
      </c>
      <c r="Q46" s="36">
        <f>ROUNDDOWN(Q28/MPPC!$B9,0)</f>
        <v>0</v>
      </c>
      <c r="R46" s="36">
        <f>ROUNDDOWN(R28/MPPC!$B9,0)</f>
        <v>0</v>
      </c>
      <c r="S46" s="36">
        <f>ROUNDDOWN(S28/MPPC!$B9,0)</f>
        <v>0</v>
      </c>
      <c r="T46" s="36">
        <f>ROUNDDOWN(T28/MPPC!$B9,0)</f>
        <v>0</v>
      </c>
      <c r="U46" s="36">
        <f>ROUNDDOWN(U28/MPPC!$B9,0)</f>
        <v>0</v>
      </c>
      <c r="V46" s="36">
        <f>ROUNDDOWN(V28/MPPC!$B9,0)</f>
        <v>0</v>
      </c>
      <c r="W46" s="36">
        <f>ROUNDDOWN(W28/MPPC!$B9,0)</f>
        <v>0</v>
      </c>
      <c r="X46" s="36">
        <f>ROUNDDOWN(X28/MPPC!$B9,0)</f>
        <v>0</v>
      </c>
      <c r="Y46" s="36">
        <f>ROUNDDOWN(Y28/MPPC!$B9,0)</f>
        <v>0</v>
      </c>
      <c r="Z46" s="36">
        <f>ROUNDDOWN(Z28/MPPC!$B9,0)</f>
        <v>0</v>
      </c>
      <c r="AA46" s="36">
        <f>ROUNDDOWN(AA28/MPPC!$B9,0)</f>
        <v>0</v>
      </c>
      <c r="AB46" s="36">
        <f>ROUNDDOWN(AB28/MPPC!$B9,0)</f>
        <v>0</v>
      </c>
      <c r="AC46" s="36">
        <f>ROUNDDOWN(AC28/MPPC!$B9,0)</f>
        <v>0</v>
      </c>
      <c r="AD46" s="36">
        <f>ROUNDDOWN(AD28/MPPC!$B9,0)</f>
        <v>0</v>
      </c>
      <c r="AE46" s="36">
        <f>ROUNDDOWN(AE28/MPPC!$B9,0)</f>
        <v>0</v>
      </c>
      <c r="AF46" s="36">
        <f>ROUNDDOWN(AF28/MPPC!$B9,0)</f>
        <v>0</v>
      </c>
    </row>
    <row r="47" spans="1:32" x14ac:dyDescent="0.25">
      <c r="A47" s="10" t="s">
        <v>7</v>
      </c>
      <c r="B47" s="36">
        <f>ROUNDDOWN(B29/MPPC!$B10,0)</f>
        <v>0</v>
      </c>
      <c r="C47" s="36">
        <f>ROUNDDOWN(C29/MPPC!$B10,0)</f>
        <v>0</v>
      </c>
      <c r="D47" s="36">
        <f>ROUNDDOWN(D29/MPPC!$B10,0)</f>
        <v>0</v>
      </c>
      <c r="E47" s="36">
        <f>ROUNDDOWN(E29/MPPC!$B10,0)</f>
        <v>0</v>
      </c>
      <c r="F47" s="36">
        <f>ROUNDDOWN(F29/MPPC!$B10,0)</f>
        <v>0</v>
      </c>
      <c r="G47" s="36">
        <f>ROUNDDOWN(G29/MPPC!$B10,0)</f>
        <v>0</v>
      </c>
      <c r="H47" s="36">
        <f>ROUNDDOWN(H29/MPPC!$B10,0)</f>
        <v>0</v>
      </c>
      <c r="I47" s="36">
        <f>ROUNDDOWN(I29/MPPC!$B10,0)</f>
        <v>0</v>
      </c>
      <c r="J47" s="36">
        <f>ROUNDDOWN(J29/MPPC!$B10,0)</f>
        <v>0</v>
      </c>
      <c r="K47" s="36">
        <f>ROUNDDOWN(K29/MPPC!$B10,0)</f>
        <v>0</v>
      </c>
      <c r="L47" s="36">
        <f>ROUNDDOWN(L29/MPPC!$B10,0)</f>
        <v>0</v>
      </c>
      <c r="M47" s="36">
        <f>ROUNDDOWN(M29/MPPC!$B10,0)</f>
        <v>0</v>
      </c>
      <c r="N47" s="36">
        <f>ROUNDDOWN(N29/MPPC!$B10,0)</f>
        <v>0</v>
      </c>
      <c r="O47" s="36">
        <f>ROUNDDOWN(O29/MPPC!$B10,0)</f>
        <v>0</v>
      </c>
      <c r="P47" s="36">
        <f>ROUNDDOWN(P29/MPPC!$B10,0)</f>
        <v>0</v>
      </c>
      <c r="Q47" s="36">
        <f>ROUNDDOWN(Q29/MPPC!$B10,0)</f>
        <v>0</v>
      </c>
      <c r="R47" s="36">
        <f>ROUNDDOWN(R29/MPPC!$B10,0)</f>
        <v>0</v>
      </c>
      <c r="S47" s="36">
        <f>ROUNDDOWN(S29/MPPC!$B10,0)</f>
        <v>0</v>
      </c>
      <c r="T47" s="36">
        <f>ROUNDDOWN(T29/MPPC!$B10,0)</f>
        <v>0</v>
      </c>
      <c r="U47" s="36">
        <f>ROUNDDOWN(U29/MPPC!$B10,0)</f>
        <v>0</v>
      </c>
      <c r="V47" s="36">
        <f>ROUNDDOWN(V29/MPPC!$B10,0)</f>
        <v>0</v>
      </c>
      <c r="W47" s="36">
        <f>ROUNDDOWN(W29/MPPC!$B10,0)</f>
        <v>0</v>
      </c>
      <c r="X47" s="36">
        <f>ROUNDDOWN(X29/MPPC!$B10,0)</f>
        <v>0</v>
      </c>
      <c r="Y47" s="36">
        <f>ROUNDDOWN(Y29/MPPC!$B10,0)</f>
        <v>0</v>
      </c>
      <c r="Z47" s="36">
        <f>ROUNDDOWN(Z29/MPPC!$B10,0)</f>
        <v>0</v>
      </c>
      <c r="AA47" s="36">
        <f>ROUNDDOWN(AA29/MPPC!$B10,0)</f>
        <v>0</v>
      </c>
      <c r="AB47" s="36">
        <f>ROUNDDOWN(AB29/MPPC!$B10,0)</f>
        <v>0</v>
      </c>
      <c r="AC47" s="36">
        <f>ROUNDDOWN(AC29/MPPC!$B10,0)</f>
        <v>0</v>
      </c>
      <c r="AD47" s="36">
        <f>ROUNDDOWN(AD29/MPPC!$B10,0)</f>
        <v>0</v>
      </c>
      <c r="AE47" s="36">
        <f>ROUNDDOWN(AE29/MPPC!$B10,0)</f>
        <v>0</v>
      </c>
      <c r="AF47" s="36">
        <f>ROUNDDOWN(AF29/MPPC!$B10,0)</f>
        <v>0</v>
      </c>
    </row>
    <row r="48" spans="1:32" x14ac:dyDescent="0.25">
      <c r="A48" s="10" t="s">
        <v>417</v>
      </c>
      <c r="B48" s="36">
        <f>ROUNDDOWN(B30/MPPC!$B11,0)</f>
        <v>1119</v>
      </c>
      <c r="C48" s="36">
        <f>ROUNDDOWN(C30/MPPC!$B11,0)</f>
        <v>1718</v>
      </c>
      <c r="D48" s="36">
        <f>ROUNDDOWN(D30/MPPC!$B11,0)</f>
        <v>1718</v>
      </c>
      <c r="E48" s="36">
        <f>ROUNDDOWN(E30/MPPC!$B11,0)</f>
        <v>1718</v>
      </c>
      <c r="F48" s="36">
        <f>ROUNDDOWN(F30/MPPC!$B11,0)</f>
        <v>1718</v>
      </c>
      <c r="G48" s="36">
        <f>ROUNDDOWN(G30/MPPC!$B11,0)</f>
        <v>1718</v>
      </c>
      <c r="H48" s="36">
        <f>ROUNDDOWN(H30/MPPC!$B11,0)</f>
        <v>1718</v>
      </c>
      <c r="I48" s="36">
        <f>ROUNDDOWN(I30/MPPC!$B11,0)</f>
        <v>1718</v>
      </c>
      <c r="J48" s="36">
        <f>ROUNDDOWN(J30/MPPC!$B11,0)</f>
        <v>1718</v>
      </c>
      <c r="K48" s="36">
        <f>ROUNDDOWN(K30/MPPC!$B11,0)</f>
        <v>1718</v>
      </c>
      <c r="L48" s="36">
        <f>ROUNDDOWN(L30/MPPC!$B11,0)</f>
        <v>1718</v>
      </c>
      <c r="M48" s="36">
        <f>ROUNDDOWN(M30/MPPC!$B11,0)</f>
        <v>1718</v>
      </c>
      <c r="N48" s="36">
        <f>ROUNDDOWN(N30/MPPC!$B11,0)</f>
        <v>1718</v>
      </c>
      <c r="O48" s="36">
        <f>ROUNDDOWN(O30/MPPC!$B11,0)</f>
        <v>1718</v>
      </c>
      <c r="P48" s="36">
        <f>ROUNDDOWN(P30/MPPC!$B11,0)</f>
        <v>1718</v>
      </c>
      <c r="Q48" s="36">
        <f>ROUNDDOWN(Q30/MPPC!$B11,0)</f>
        <v>1718</v>
      </c>
      <c r="R48" s="36">
        <f>ROUNDDOWN(R30/MPPC!$B11,0)</f>
        <v>1718</v>
      </c>
      <c r="S48" s="36">
        <f>ROUNDDOWN(S30/MPPC!$B11,0)</f>
        <v>1718</v>
      </c>
      <c r="T48" s="36">
        <f>ROUNDDOWN(T30/MPPC!$B11,0)</f>
        <v>1718</v>
      </c>
      <c r="U48" s="36">
        <f>ROUNDDOWN(U30/MPPC!$B11,0)</f>
        <v>1718</v>
      </c>
      <c r="V48" s="36">
        <f>ROUNDDOWN(V30/MPPC!$B11,0)</f>
        <v>1718</v>
      </c>
      <c r="W48" s="36">
        <f>ROUNDDOWN(W30/MPPC!$B11,0)</f>
        <v>1718</v>
      </c>
      <c r="X48" s="36">
        <f>ROUNDDOWN(X30/MPPC!$B11,0)</f>
        <v>1718</v>
      </c>
      <c r="Y48" s="36">
        <f>ROUNDDOWN(Y30/MPPC!$B11,0)</f>
        <v>1718</v>
      </c>
      <c r="Z48" s="36">
        <f>ROUNDDOWN(Z30/MPPC!$B11,0)</f>
        <v>1718</v>
      </c>
      <c r="AA48" s="36">
        <f>ROUNDDOWN(AA30/MPPC!$B11,0)</f>
        <v>1718</v>
      </c>
      <c r="AB48" s="36">
        <f>ROUNDDOWN(AB30/MPPC!$B11,0)</f>
        <v>1718</v>
      </c>
      <c r="AC48" s="36">
        <f>ROUNDDOWN(AC30/MPPC!$B11,0)</f>
        <v>1718</v>
      </c>
      <c r="AD48" s="36">
        <f>ROUNDDOWN(AD30/MPPC!$B11,0)</f>
        <v>1718</v>
      </c>
      <c r="AE48" s="36">
        <f>ROUNDDOWN(AE30/MPPC!$B11,0)</f>
        <v>1718</v>
      </c>
      <c r="AF48" s="36">
        <f>ROUNDDOWN(AF30/MPPC!$B11,0)</f>
        <v>1718</v>
      </c>
    </row>
    <row r="49" spans="1:35" x14ac:dyDescent="0.25">
      <c r="A49" s="10" t="s">
        <v>418</v>
      </c>
      <c r="B49" s="36">
        <f>ROUNDDOWN(B31/MPPC!$B12,0)</f>
        <v>26</v>
      </c>
      <c r="C49" s="36">
        <f>ROUNDDOWN(C31/MPPC!$B12,0)</f>
        <v>34</v>
      </c>
      <c r="D49" s="36">
        <f>ROUNDDOWN(D31/MPPC!$B12,0)</f>
        <v>50</v>
      </c>
      <c r="E49" s="36">
        <f>ROUNDDOWN(E31/MPPC!$B12,0)</f>
        <v>61</v>
      </c>
      <c r="F49" s="36">
        <f>ROUNDDOWN(F31/MPPC!$B12,0)</f>
        <v>63</v>
      </c>
      <c r="G49" s="36">
        <f>ROUNDDOWN(G31/MPPC!$B12,0)</f>
        <v>65</v>
      </c>
      <c r="H49" s="36">
        <f>ROUNDDOWN(H31/MPPC!$B12,0)</f>
        <v>77</v>
      </c>
      <c r="I49" s="36">
        <f>ROUNDDOWN(I31/MPPC!$B12,0)</f>
        <v>91</v>
      </c>
      <c r="J49" s="36">
        <f>ROUNDDOWN(J31/MPPC!$B12,0)</f>
        <v>91</v>
      </c>
      <c r="K49" s="36">
        <f>ROUNDDOWN(K31/MPPC!$B12,0)</f>
        <v>91</v>
      </c>
      <c r="L49" s="36">
        <f>ROUNDDOWN(L31/MPPC!$B12,0)</f>
        <v>91</v>
      </c>
      <c r="M49" s="36">
        <f>ROUNDDOWN(M31/MPPC!$B12,0)</f>
        <v>94</v>
      </c>
      <c r="N49" s="36">
        <f>ROUNDDOWN(N31/MPPC!$B12,0)</f>
        <v>109</v>
      </c>
      <c r="O49" s="36">
        <f>ROUNDDOWN(O31/MPPC!$B12,0)</f>
        <v>109</v>
      </c>
      <c r="P49" s="36">
        <f>ROUNDDOWN(P31/MPPC!$B12,0)</f>
        <v>111</v>
      </c>
      <c r="Q49" s="36">
        <f>ROUNDDOWN(Q31/MPPC!$B12,0)</f>
        <v>111</v>
      </c>
      <c r="R49" s="36">
        <f>ROUNDDOWN(R31/MPPC!$B12,0)</f>
        <v>126</v>
      </c>
      <c r="S49" s="36">
        <f>ROUNDDOWN(S31/MPPC!$B12,0)</f>
        <v>127</v>
      </c>
      <c r="T49" s="36">
        <f>ROUNDDOWN(T31/MPPC!$B12,0)</f>
        <v>127</v>
      </c>
      <c r="U49" s="36">
        <f>ROUNDDOWN(U31/MPPC!$B12,0)</f>
        <v>127</v>
      </c>
      <c r="V49" s="36">
        <f>ROUNDDOWN(V31/MPPC!$B12,0)</f>
        <v>127</v>
      </c>
      <c r="W49" s="36">
        <f>ROUNDDOWN(W31/MPPC!$B12,0)</f>
        <v>131</v>
      </c>
      <c r="X49" s="36">
        <f>ROUNDDOWN(X31/MPPC!$B12,0)</f>
        <v>132</v>
      </c>
      <c r="Y49" s="36">
        <f>ROUNDDOWN(Y31/MPPC!$B12,0)</f>
        <v>132</v>
      </c>
      <c r="Z49" s="36">
        <f>ROUNDDOWN(Z31/MPPC!$B12,0)</f>
        <v>132</v>
      </c>
      <c r="AA49" s="36">
        <f>ROUNDDOWN(AA31/MPPC!$B12,0)</f>
        <v>133</v>
      </c>
      <c r="AB49" s="36">
        <f>ROUNDDOWN(AB31/MPPC!$B12,0)</f>
        <v>133</v>
      </c>
      <c r="AC49" s="36">
        <f>ROUNDDOWN(AC31/MPPC!$B12,0)</f>
        <v>133</v>
      </c>
      <c r="AD49" s="36">
        <f>ROUNDDOWN(AD31/MPPC!$B12,0)</f>
        <v>134</v>
      </c>
      <c r="AE49" s="36">
        <f>ROUNDDOWN(AE31/MPPC!$B12,0)</f>
        <v>134</v>
      </c>
      <c r="AF49" s="36">
        <f>ROUNDDOWN(AF31/MPPC!$B12,0)</f>
        <v>134</v>
      </c>
    </row>
    <row r="50" spans="1:35" x14ac:dyDescent="0.25">
      <c r="A50" s="10" t="s">
        <v>485</v>
      </c>
      <c r="B50" s="36">
        <f>ROUNDDOWN(B32/MPPC!$B13,0)</f>
        <v>0</v>
      </c>
      <c r="C50" s="36">
        <f>ROUNDDOWN(C32/MPPC!$B13,0)</f>
        <v>0</v>
      </c>
      <c r="D50" s="36">
        <f>ROUNDDOWN(D32/MPPC!$B13,0)</f>
        <v>0</v>
      </c>
      <c r="E50" s="36">
        <f>ROUNDDOWN(E32/MPPC!$B13,0)</f>
        <v>0</v>
      </c>
      <c r="F50" s="36">
        <f>ROUNDDOWN(F32/MPPC!$B13,0)</f>
        <v>0</v>
      </c>
      <c r="G50" s="36">
        <f>ROUNDDOWN(G32/MPPC!$B13,0)</f>
        <v>0</v>
      </c>
      <c r="H50" s="36">
        <f>ROUNDDOWN(H32/MPPC!$B13,0)</f>
        <v>0</v>
      </c>
      <c r="I50" s="36">
        <f>ROUNDDOWN(I32/MPPC!$B13,0)</f>
        <v>0</v>
      </c>
      <c r="J50" s="36">
        <f>ROUNDDOWN(J32/MPPC!$B13,0)</f>
        <v>0</v>
      </c>
      <c r="K50" s="36">
        <f>ROUNDDOWN(K32/MPPC!$B13,0)</f>
        <v>0</v>
      </c>
      <c r="L50" s="36">
        <f>ROUNDDOWN(L32/MPPC!$B13,0)</f>
        <v>0</v>
      </c>
      <c r="M50" s="36">
        <f>ROUNDDOWN(M32/MPPC!$B13,0)</f>
        <v>0</v>
      </c>
      <c r="N50" s="36">
        <f>ROUNDDOWN(N32/MPPC!$B13,0)</f>
        <v>0</v>
      </c>
      <c r="O50" s="36">
        <f>ROUNDDOWN(O32/MPPC!$B13,0)</f>
        <v>0</v>
      </c>
      <c r="P50" s="36">
        <f>ROUNDDOWN(P32/MPPC!$B13,0)</f>
        <v>0</v>
      </c>
      <c r="Q50" s="36">
        <f>ROUNDDOWN(Q32/MPPC!$B13,0)</f>
        <v>0</v>
      </c>
      <c r="R50" s="36">
        <f>ROUNDDOWN(R32/MPPC!$B13,0)</f>
        <v>0</v>
      </c>
      <c r="S50" s="36">
        <f>ROUNDDOWN(S32/MPPC!$B13,0)</f>
        <v>0</v>
      </c>
      <c r="T50" s="36">
        <f>ROUNDDOWN(T32/MPPC!$B13,0)</f>
        <v>0</v>
      </c>
      <c r="U50" s="36">
        <f>ROUNDDOWN(U32/MPPC!$B13,0)</f>
        <v>0</v>
      </c>
      <c r="V50" s="36">
        <f>ROUNDDOWN(V32/MPPC!$B13,0)</f>
        <v>0</v>
      </c>
      <c r="W50" s="36">
        <f>ROUNDDOWN(W32/MPPC!$B13,0)</f>
        <v>0</v>
      </c>
      <c r="X50" s="36">
        <f>ROUNDDOWN(X32/MPPC!$B13,0)</f>
        <v>0</v>
      </c>
      <c r="Y50" s="36">
        <f>ROUNDDOWN(Y32/MPPC!$B13,0)</f>
        <v>0</v>
      </c>
      <c r="Z50" s="36">
        <f>ROUNDDOWN(Z32/MPPC!$B13,0)</f>
        <v>0</v>
      </c>
      <c r="AA50" s="36">
        <f>ROUNDDOWN(AA32/MPPC!$B13,0)</f>
        <v>0</v>
      </c>
      <c r="AB50" s="36">
        <f>ROUNDDOWN(AB32/MPPC!$B13,0)</f>
        <v>0</v>
      </c>
      <c r="AC50" s="36">
        <f>ROUNDDOWN(AC32/MPPC!$B13,0)</f>
        <v>0</v>
      </c>
      <c r="AD50" s="36">
        <f>ROUNDDOWN(AD32/MPPC!$B13,0)</f>
        <v>0</v>
      </c>
      <c r="AE50" s="36">
        <f>ROUNDDOWN(AE32/MPPC!$B13,0)</f>
        <v>0</v>
      </c>
      <c r="AF50" s="36">
        <f>ROUNDDOWN(AF32/MPPC!$B13,0)</f>
        <v>0</v>
      </c>
    </row>
    <row r="51" spans="1:35" x14ac:dyDescent="0.25">
      <c r="A51" s="10" t="s">
        <v>486</v>
      </c>
      <c r="B51" s="36">
        <f>ROUNDDOWN(B33/MPPC!$B14,0)</f>
        <v>0</v>
      </c>
      <c r="C51" s="36">
        <f>ROUNDDOWN(C33/MPPC!$B14,0)</f>
        <v>0</v>
      </c>
      <c r="D51" s="36">
        <f>ROUNDDOWN(D33/MPPC!$B14,0)</f>
        <v>0</v>
      </c>
      <c r="E51" s="36">
        <f>ROUNDDOWN(E33/MPPC!$B14,0)</f>
        <v>0</v>
      </c>
      <c r="F51" s="36">
        <f>ROUNDDOWN(F33/MPPC!$B14,0)</f>
        <v>0</v>
      </c>
      <c r="G51" s="36">
        <f>ROUNDDOWN(G33/MPPC!$B14,0)</f>
        <v>0</v>
      </c>
      <c r="H51" s="36">
        <f>ROUNDDOWN(H33/MPPC!$B14,0)</f>
        <v>0</v>
      </c>
      <c r="I51" s="36">
        <f>ROUNDDOWN(I33/MPPC!$B14,0)</f>
        <v>0</v>
      </c>
      <c r="J51" s="36">
        <f>ROUNDDOWN(J33/MPPC!$B14,0)</f>
        <v>0</v>
      </c>
      <c r="K51" s="36">
        <f>ROUNDDOWN(K33/MPPC!$B14,0)</f>
        <v>0</v>
      </c>
      <c r="L51" s="36">
        <f>ROUNDDOWN(L33/MPPC!$B14,0)</f>
        <v>0</v>
      </c>
      <c r="M51" s="36">
        <f>ROUNDDOWN(M33/MPPC!$B14,0)</f>
        <v>0</v>
      </c>
      <c r="N51" s="36">
        <f>ROUNDDOWN(N33/MPPC!$B14,0)</f>
        <v>0</v>
      </c>
      <c r="O51" s="36">
        <f>ROUNDDOWN(O33/MPPC!$B14,0)</f>
        <v>0</v>
      </c>
      <c r="P51" s="36">
        <f>ROUNDDOWN(P33/MPPC!$B14,0)</f>
        <v>0</v>
      </c>
      <c r="Q51" s="36">
        <f>ROUNDDOWN(Q33/MPPC!$B14,0)</f>
        <v>0</v>
      </c>
      <c r="R51" s="36">
        <f>ROUNDDOWN(R33/MPPC!$B14,0)</f>
        <v>0</v>
      </c>
      <c r="S51" s="36">
        <f>ROUNDDOWN(S33/MPPC!$B14,0)</f>
        <v>0</v>
      </c>
      <c r="T51" s="36">
        <f>ROUNDDOWN(T33/MPPC!$B14,0)</f>
        <v>0</v>
      </c>
      <c r="U51" s="36">
        <f>ROUNDDOWN(U33/MPPC!$B14,0)</f>
        <v>0</v>
      </c>
      <c r="V51" s="36">
        <f>ROUNDDOWN(V33/MPPC!$B14,0)</f>
        <v>0</v>
      </c>
      <c r="W51" s="36">
        <f>ROUNDDOWN(W33/MPPC!$B14,0)</f>
        <v>0</v>
      </c>
      <c r="X51" s="36">
        <f>ROUNDDOWN(X33/MPPC!$B14,0)</f>
        <v>0</v>
      </c>
      <c r="Y51" s="36">
        <f>ROUNDDOWN(Y33/MPPC!$B14,0)</f>
        <v>0</v>
      </c>
      <c r="Z51" s="36">
        <f>ROUNDDOWN(Z33/MPPC!$B14,0)</f>
        <v>0</v>
      </c>
      <c r="AA51" s="36">
        <f>ROUNDDOWN(AA33/MPPC!$B14,0)</f>
        <v>0</v>
      </c>
      <c r="AB51" s="36">
        <f>ROUNDDOWN(AB33/MPPC!$B14,0)</f>
        <v>0</v>
      </c>
      <c r="AC51" s="36">
        <f>ROUNDDOWN(AC33/MPPC!$B14,0)</f>
        <v>0</v>
      </c>
      <c r="AD51" s="36">
        <f>ROUNDDOWN(AD33/MPPC!$B14,0)</f>
        <v>0</v>
      </c>
      <c r="AE51" s="36">
        <f>ROUNDDOWN(AE33/MPPC!$B14,0)</f>
        <v>0</v>
      </c>
      <c r="AF51" s="36">
        <f>ROUNDDOWN(AF33/MPPC!$B14,0)</f>
        <v>0</v>
      </c>
    </row>
    <row r="52" spans="1:35" x14ac:dyDescent="0.25">
      <c r="A52" s="5" t="s">
        <v>515</v>
      </c>
      <c r="B52" s="36">
        <f>ROUNDDOWN(B34/MPPC!$B15,0)</f>
        <v>0</v>
      </c>
      <c r="C52" s="36">
        <f>ROUNDDOWN(C34/MPPC!$B15,0)</f>
        <v>0</v>
      </c>
      <c r="D52" s="36">
        <f>ROUNDDOWN(D34/MPPC!$B15,0)</f>
        <v>0</v>
      </c>
      <c r="E52" s="36">
        <f>ROUNDDOWN(E34/MPPC!$B15,0)</f>
        <v>0</v>
      </c>
      <c r="F52" s="36">
        <f>ROUNDDOWN(F34/MPPC!$B15,0)</f>
        <v>0</v>
      </c>
      <c r="G52" s="36">
        <f>ROUNDDOWN(G34/MPPC!$B15,0)</f>
        <v>0</v>
      </c>
      <c r="H52" s="36">
        <f>ROUNDDOWN(H34/MPPC!$B15,0)</f>
        <v>0</v>
      </c>
      <c r="I52" s="36">
        <f>ROUNDDOWN(I34/MPPC!$B15,0)</f>
        <v>0</v>
      </c>
      <c r="J52" s="36">
        <f>ROUNDDOWN(J34/MPPC!$B15,0)</f>
        <v>0</v>
      </c>
      <c r="K52" s="36">
        <f>ROUNDDOWN(K34/MPPC!$B15,0)</f>
        <v>0</v>
      </c>
      <c r="L52" s="36">
        <f>ROUNDDOWN(L34/MPPC!$B15,0)</f>
        <v>0</v>
      </c>
      <c r="M52" s="36">
        <f>ROUNDDOWN(M34/MPPC!$B15,0)</f>
        <v>0</v>
      </c>
      <c r="N52" s="36">
        <f>ROUNDDOWN(N34/MPPC!$B15,0)</f>
        <v>0</v>
      </c>
      <c r="O52" s="36">
        <f>ROUNDDOWN(O34/MPPC!$B15,0)</f>
        <v>0</v>
      </c>
      <c r="P52" s="36">
        <f>ROUNDDOWN(P34/MPPC!$B15,0)</f>
        <v>0</v>
      </c>
      <c r="Q52" s="36">
        <f>ROUNDDOWN(Q34/MPPC!$B15,0)</f>
        <v>0</v>
      </c>
      <c r="R52" s="36">
        <f>ROUNDDOWN(R34/MPPC!$B15,0)</f>
        <v>0</v>
      </c>
      <c r="S52" s="36">
        <f>ROUNDDOWN(S34/MPPC!$B15,0)</f>
        <v>0</v>
      </c>
      <c r="T52" s="36">
        <f>ROUNDDOWN(T34/MPPC!$B15,0)</f>
        <v>0</v>
      </c>
      <c r="U52" s="36">
        <f>ROUNDDOWN(U34/MPPC!$B15,0)</f>
        <v>0</v>
      </c>
      <c r="V52" s="36">
        <f>ROUNDDOWN(V34/MPPC!$B15,0)</f>
        <v>0</v>
      </c>
      <c r="W52" s="36">
        <f>ROUNDDOWN(W34/MPPC!$B15,0)</f>
        <v>0</v>
      </c>
      <c r="X52" s="36">
        <f>ROUNDDOWN(X34/MPPC!$B15,0)</f>
        <v>0</v>
      </c>
      <c r="Y52" s="36">
        <f>ROUNDDOWN(Y34/MPPC!$B15,0)</f>
        <v>0</v>
      </c>
      <c r="Z52" s="36">
        <f>ROUNDDOWN(Z34/MPPC!$B15,0)</f>
        <v>0</v>
      </c>
      <c r="AA52" s="36">
        <f>ROUNDDOWN(AA34/MPPC!$B15,0)</f>
        <v>0</v>
      </c>
      <c r="AB52" s="36">
        <f>ROUNDDOWN(AB34/MPPC!$B15,0)</f>
        <v>0</v>
      </c>
      <c r="AC52" s="36">
        <f>ROUNDDOWN(AC34/MPPC!$B15,0)</f>
        <v>0</v>
      </c>
      <c r="AD52" s="36">
        <f>ROUNDDOWN(AD34/MPPC!$B15,0)</f>
        <v>0</v>
      </c>
      <c r="AE52" s="36">
        <f>ROUNDDOWN(AE34/MPPC!$B15,0)</f>
        <v>0</v>
      </c>
      <c r="AF52" s="36">
        <f>ROUNDDOWN(AF34/MPPC!$B15,0)</f>
        <v>0</v>
      </c>
    </row>
    <row r="53" spans="1:35" x14ac:dyDescent="0.25">
      <c r="A53" s="5" t="s">
        <v>516</v>
      </c>
      <c r="B53" s="36">
        <f>ROUNDDOWN(B35/MPPC!$B16,0)</f>
        <v>0</v>
      </c>
      <c r="C53" s="36">
        <f>ROUNDDOWN(C35/MPPC!$B16,0)</f>
        <v>0</v>
      </c>
      <c r="D53" s="36">
        <f>ROUNDDOWN(D35/MPPC!$B16,0)</f>
        <v>0</v>
      </c>
      <c r="E53" s="36">
        <f>ROUNDDOWN(E35/MPPC!$B16,0)</f>
        <v>0</v>
      </c>
      <c r="F53" s="36">
        <f>ROUNDDOWN(F35/MPPC!$B16,0)</f>
        <v>0</v>
      </c>
      <c r="G53" s="36">
        <f>ROUNDDOWN(G35/MPPC!$B16,0)</f>
        <v>0</v>
      </c>
      <c r="H53" s="36">
        <f>ROUNDDOWN(H35/MPPC!$B16,0)</f>
        <v>0</v>
      </c>
      <c r="I53" s="36">
        <f>ROUNDDOWN(I35/MPPC!$B16,0)</f>
        <v>0</v>
      </c>
      <c r="J53" s="36">
        <f>ROUNDDOWN(J35/MPPC!$B16,0)</f>
        <v>0</v>
      </c>
      <c r="K53" s="36">
        <f>ROUNDDOWN(K35/MPPC!$B16,0)</f>
        <v>0</v>
      </c>
      <c r="L53" s="36">
        <f>ROUNDDOWN(L35/MPPC!$B16,0)</f>
        <v>0</v>
      </c>
      <c r="M53" s="36">
        <f>ROUNDDOWN(M35/MPPC!$B16,0)</f>
        <v>0</v>
      </c>
      <c r="N53" s="36">
        <f>ROUNDDOWN(N35/MPPC!$B16,0)</f>
        <v>0</v>
      </c>
      <c r="O53" s="36">
        <f>ROUNDDOWN(O35/MPPC!$B16,0)</f>
        <v>0</v>
      </c>
      <c r="P53" s="36">
        <f>ROUNDDOWN(P35/MPPC!$B16,0)</f>
        <v>0</v>
      </c>
      <c r="Q53" s="36">
        <f>ROUNDDOWN(Q35/MPPC!$B16,0)</f>
        <v>0</v>
      </c>
      <c r="R53" s="36">
        <f>ROUNDDOWN(R35/MPPC!$B16,0)</f>
        <v>0</v>
      </c>
      <c r="S53" s="36">
        <f>ROUNDDOWN(S35/MPPC!$B16,0)</f>
        <v>0</v>
      </c>
      <c r="T53" s="36">
        <f>ROUNDDOWN(T35/MPPC!$B16,0)</f>
        <v>0</v>
      </c>
      <c r="U53" s="36">
        <f>ROUNDDOWN(U35/MPPC!$B16,0)</f>
        <v>0</v>
      </c>
      <c r="V53" s="36">
        <f>ROUNDDOWN(V35/MPPC!$B16,0)</f>
        <v>0</v>
      </c>
      <c r="W53" s="36">
        <f>ROUNDDOWN(W35/MPPC!$B16,0)</f>
        <v>0</v>
      </c>
      <c r="X53" s="36">
        <f>ROUNDDOWN(X35/MPPC!$B16,0)</f>
        <v>0</v>
      </c>
      <c r="Y53" s="36">
        <f>ROUNDDOWN(Y35/MPPC!$B16,0)</f>
        <v>0</v>
      </c>
      <c r="Z53" s="36">
        <f>ROUNDDOWN(Z35/MPPC!$B16,0)</f>
        <v>0</v>
      </c>
      <c r="AA53" s="36">
        <f>ROUNDDOWN(AA35/MPPC!$B16,0)</f>
        <v>0</v>
      </c>
      <c r="AB53" s="36">
        <f>ROUNDDOWN(AB35/MPPC!$B16,0)</f>
        <v>0</v>
      </c>
      <c r="AC53" s="36">
        <f>ROUNDDOWN(AC35/MPPC!$B16,0)</f>
        <v>0</v>
      </c>
      <c r="AD53" s="36">
        <f>ROUNDDOWN(AD35/MPPC!$B16,0)</f>
        <v>0</v>
      </c>
      <c r="AE53" s="36">
        <f>ROUNDDOWN(AE35/MPPC!$B16,0)</f>
        <v>0</v>
      </c>
      <c r="AF53" s="36">
        <f>ROUNDDOWN(AF35/MPPC!$B16,0)</f>
        <v>0</v>
      </c>
    </row>
    <row r="54" spans="1:35" x14ac:dyDescent="0.25">
      <c r="A54" s="5" t="s">
        <v>517</v>
      </c>
      <c r="B54" s="36">
        <f>ROUNDDOWN(B36/MPPC!$B17,0)</f>
        <v>0</v>
      </c>
      <c r="C54" s="36">
        <f>ROUNDDOWN(C36/MPPC!$B17,0)</f>
        <v>0</v>
      </c>
      <c r="D54" s="36">
        <f>ROUNDDOWN(D36/MPPC!$B17,0)</f>
        <v>0</v>
      </c>
      <c r="E54" s="36">
        <f>ROUNDDOWN(E36/MPPC!$B17,0)</f>
        <v>0</v>
      </c>
      <c r="F54" s="36">
        <f>ROUNDDOWN(F36/MPPC!$B17,0)</f>
        <v>0</v>
      </c>
      <c r="G54" s="36">
        <f>ROUNDDOWN(G36/MPPC!$B17,0)</f>
        <v>0</v>
      </c>
      <c r="H54" s="36">
        <f>ROUNDDOWN(H36/MPPC!$B17,0)</f>
        <v>0</v>
      </c>
      <c r="I54" s="36">
        <f>ROUNDDOWN(I36/MPPC!$B17,0)</f>
        <v>0</v>
      </c>
      <c r="J54" s="36">
        <f>ROUNDDOWN(J36/MPPC!$B17,0)</f>
        <v>0</v>
      </c>
      <c r="K54" s="36">
        <f>ROUNDDOWN(K36/MPPC!$B17,0)</f>
        <v>0</v>
      </c>
      <c r="L54" s="36">
        <f>ROUNDDOWN(L36/MPPC!$B17,0)</f>
        <v>0</v>
      </c>
      <c r="M54" s="36">
        <f>ROUNDDOWN(M36/MPPC!$B17,0)</f>
        <v>0</v>
      </c>
      <c r="N54" s="36">
        <f>ROUNDDOWN(N36/MPPC!$B17,0)</f>
        <v>0</v>
      </c>
      <c r="O54" s="36">
        <f>ROUNDDOWN(O36/MPPC!$B17,0)</f>
        <v>0</v>
      </c>
      <c r="P54" s="36">
        <f>ROUNDDOWN(P36/MPPC!$B17,0)</f>
        <v>0</v>
      </c>
      <c r="Q54" s="36">
        <f>ROUNDDOWN(Q36/MPPC!$B17,0)</f>
        <v>0</v>
      </c>
      <c r="R54" s="36">
        <f>ROUNDDOWN(R36/MPPC!$B17,0)</f>
        <v>0</v>
      </c>
      <c r="S54" s="36">
        <f>ROUNDDOWN(S36/MPPC!$B17,0)</f>
        <v>0</v>
      </c>
      <c r="T54" s="36">
        <f>ROUNDDOWN(T36/MPPC!$B17,0)</f>
        <v>0</v>
      </c>
      <c r="U54" s="36">
        <f>ROUNDDOWN(U36/MPPC!$B17,0)</f>
        <v>0</v>
      </c>
      <c r="V54" s="36">
        <f>ROUNDDOWN(V36/MPPC!$B17,0)</f>
        <v>0</v>
      </c>
      <c r="W54" s="36">
        <f>ROUNDDOWN(W36/MPPC!$B17,0)</f>
        <v>0</v>
      </c>
      <c r="X54" s="36">
        <f>ROUNDDOWN(X36/MPPC!$B17,0)</f>
        <v>0</v>
      </c>
      <c r="Y54" s="36">
        <f>ROUNDDOWN(Y36/MPPC!$B17,0)</f>
        <v>0</v>
      </c>
      <c r="Z54" s="36">
        <f>ROUNDDOWN(Z36/MPPC!$B17,0)</f>
        <v>0</v>
      </c>
      <c r="AA54" s="36">
        <f>ROUNDDOWN(AA36/MPPC!$B17,0)</f>
        <v>0</v>
      </c>
      <c r="AB54" s="36">
        <f>ROUNDDOWN(AB36/MPPC!$B17,0)</f>
        <v>0</v>
      </c>
      <c r="AC54" s="36">
        <f>ROUNDDOWN(AC36/MPPC!$B17,0)</f>
        <v>0</v>
      </c>
      <c r="AD54" s="36">
        <f>ROUNDDOWN(AD36/MPPC!$B17,0)</f>
        <v>0</v>
      </c>
      <c r="AE54" s="36">
        <f>ROUNDDOWN(AE36/MPPC!$B17,0)</f>
        <v>0</v>
      </c>
      <c r="AF54" s="36">
        <f>ROUNDDOWN(AF36/MPPC!$B17,0)</f>
        <v>0</v>
      </c>
    </row>
    <row r="56" spans="1:35" x14ac:dyDescent="0.25">
      <c r="A56" s="35" t="s">
        <v>582</v>
      </c>
      <c r="AH56" s="38" t="s">
        <v>580</v>
      </c>
      <c r="AI56" s="38" t="s">
        <v>203</v>
      </c>
    </row>
    <row r="57" spans="1:35" x14ac:dyDescent="0.25">
      <c r="A57" s="10" t="s">
        <v>490</v>
      </c>
      <c r="B57" s="37">
        <f>B39*MPPC!B2</f>
        <v>9030</v>
      </c>
      <c r="C57" s="36">
        <f>IF(C2&gt;0,(C39-B39)*MPPC!$B2,0)</f>
        <v>4386</v>
      </c>
      <c r="D57" s="36">
        <f>IF(D2&gt;0,(D39-C39)*MPPC!$B2,0)</f>
        <v>9804</v>
      </c>
      <c r="E57" s="36">
        <f>IF(E2&gt;0,(E39-D39)*MPPC!$B2,0)</f>
        <v>8772</v>
      </c>
      <c r="F57" s="36">
        <f>IF(F2&gt;0,(F39-E39)*MPPC!$B2,0)</f>
        <v>7740</v>
      </c>
      <c r="G57" s="36">
        <f>IF(G2&gt;0,(G39-F39)*MPPC!$B2,0)</f>
        <v>22962</v>
      </c>
      <c r="H57" s="36">
        <f>IF(H2&gt;0,(H39-G39)*MPPC!$B2,0)</f>
        <v>9030</v>
      </c>
      <c r="I57" s="36">
        <f>IF(I2&gt;0,(I39-H39)*MPPC!$B2,0)</f>
        <v>7998</v>
      </c>
      <c r="J57" s="36">
        <f>IF(J2&gt;0,(J39-I39)*MPPC!$B2,0)</f>
        <v>12900</v>
      </c>
      <c r="K57" s="36">
        <f>IF(K2&gt;0,(K39-J39)*MPPC!$B2,0)</f>
        <v>7740</v>
      </c>
      <c r="L57" s="36">
        <f>IF(L2&gt;0,(L39-K39)*MPPC!$B2,0)</f>
        <v>4902</v>
      </c>
      <c r="M57" s="36">
        <f>IF(M2&gt;0,(M39-L39)*MPPC!$B2,0)</f>
        <v>774</v>
      </c>
      <c r="N57" s="36">
        <f>IF(N2&gt;0,(N39-M39)*MPPC!$B2,0)</f>
        <v>2580</v>
      </c>
      <c r="O57" s="36">
        <f>IF(O2&gt;0,(O39-N39)*MPPC!$B2,0)</f>
        <v>516</v>
      </c>
      <c r="P57" s="36">
        <f>IF(P2&gt;0,(P39-O39)*MPPC!$B2,0)</f>
        <v>4128</v>
      </c>
      <c r="Q57" s="36">
        <f>IF(Q2&gt;0,(Q39-P39)*MPPC!$B2,0)</f>
        <v>1548</v>
      </c>
      <c r="R57" s="36">
        <f>IF(R2&gt;0,(R39-Q39)*MPPC!$B2,0)</f>
        <v>516</v>
      </c>
      <c r="S57" s="36">
        <f>IF(S2&gt;0,(S39-R39)*MPPC!$B2,0)</f>
        <v>258</v>
      </c>
      <c r="T57" s="36">
        <f>IF(T2&gt;0,(T39-S39)*MPPC!$B2,0)</f>
        <v>1290</v>
      </c>
      <c r="U57" s="36">
        <f>IF(U2&gt;0,(U39-T39)*MPPC!$B2,0)</f>
        <v>258</v>
      </c>
      <c r="V57" s="36">
        <f>IF(V2&gt;0,(V39-U39)*MPPC!$B2,0)</f>
        <v>1806</v>
      </c>
      <c r="W57" s="36">
        <f>IF(W2&gt;0,(W39-V39)*MPPC!$B2,0)</f>
        <v>258</v>
      </c>
      <c r="X57" s="36">
        <f>IF(X2&gt;0,(X39-W39)*MPPC!$B2,0)</f>
        <v>0</v>
      </c>
      <c r="Y57" s="36">
        <f>IF(Y2&gt;0,(Y39-X39)*MPPC!$B2,0)</f>
        <v>0</v>
      </c>
      <c r="Z57" s="36">
        <f>IF(Z2&gt;0,(Z39-Y39)*MPPC!$B2,0)</f>
        <v>0</v>
      </c>
      <c r="AA57" s="36">
        <f>IF(AA2&gt;0,(AA39-Z39)*MPPC!$B2,0)</f>
        <v>2580</v>
      </c>
      <c r="AB57" s="36">
        <f>IF(AB2&gt;0,(AB39-AA39)*MPPC!$B2,0)</f>
        <v>0</v>
      </c>
      <c r="AC57" s="36">
        <f>IF(AC2&gt;0,(AC39-AB39)*MPPC!$B2,0)</f>
        <v>0</v>
      </c>
      <c r="AD57" s="36">
        <f>IF(AD2&gt;0,(AD39-AC39)*MPPC!$B2,0)</f>
        <v>0</v>
      </c>
      <c r="AE57" s="36">
        <f>IF(AE2&gt;0,(AE39-AD39)*MPPC!$B2,0)</f>
        <v>0</v>
      </c>
      <c r="AF57" s="36">
        <f>IF(AF2&gt;0,(AF39-AE39)*MPPC!$B2,0)</f>
        <v>0</v>
      </c>
      <c r="AH57" s="39">
        <f>SUM(B57:AF57)</f>
        <v>121776</v>
      </c>
      <c r="AI57" s="39">
        <f>(AH57-AH2)</f>
        <v>-57.706000000005588</v>
      </c>
    </row>
    <row r="58" spans="1:35" x14ac:dyDescent="0.25">
      <c r="A58" s="10" t="s">
        <v>416</v>
      </c>
      <c r="B58" s="37">
        <f>B40*MPPC!B3</f>
        <v>770</v>
      </c>
      <c r="C58" s="36">
        <f>IF(C3&gt;0,(C40-B40)*MPPC!$B3,0)</f>
        <v>154</v>
      </c>
      <c r="D58" s="36">
        <f>IF(D3&gt;0,(D40-C40)*MPPC!$B3,0)</f>
        <v>2310</v>
      </c>
      <c r="E58" s="36">
        <f>IF(E3&gt;0,(E40-D40)*MPPC!$B3,0)</f>
        <v>6776</v>
      </c>
      <c r="F58" s="36">
        <f>IF(F3&gt;0,(F40-E40)*MPPC!$B3,0)</f>
        <v>10010</v>
      </c>
      <c r="G58" s="36">
        <f>IF(G3&gt;0,(G40-F40)*MPPC!$B3,0)</f>
        <v>7238</v>
      </c>
      <c r="H58" s="36">
        <f>IF(H3&gt;0,(H40-G40)*MPPC!$B3,0)</f>
        <v>3696</v>
      </c>
      <c r="I58" s="36">
        <f>IF(I3&gt;0,(I40-H40)*MPPC!$B3,0)</f>
        <v>2618</v>
      </c>
      <c r="J58" s="36">
        <f>IF(J3&gt;0,(J40-I40)*MPPC!$B3,0)</f>
        <v>770</v>
      </c>
      <c r="K58" s="36">
        <f>IF(K3&gt;0,(K40-J40)*MPPC!$B3,0)</f>
        <v>1540</v>
      </c>
      <c r="L58" s="36">
        <f>IF(L3&gt;0,(L40-K40)*MPPC!$B3,0)</f>
        <v>1694</v>
      </c>
      <c r="M58" s="36">
        <f>IF(M3&gt;0,(M40-L40)*MPPC!$B3,0)</f>
        <v>1078</v>
      </c>
      <c r="N58" s="36">
        <f>IF(N3&gt;0,(N40-M40)*MPPC!$B3,0)</f>
        <v>308</v>
      </c>
      <c r="O58" s="36">
        <f>IF(O3&gt;0,(O40-N40)*MPPC!$B3,0)</f>
        <v>1232</v>
      </c>
      <c r="P58" s="36">
        <f>IF(P3&gt;0,(P40-O40)*MPPC!$B3,0)</f>
        <v>770</v>
      </c>
      <c r="Q58" s="36">
        <f>IF(Q3&gt;0,(Q40-P40)*MPPC!$B3,0)</f>
        <v>1078</v>
      </c>
      <c r="R58" s="36">
        <f>IF(R3&gt;0,(R40-Q40)*MPPC!$B3,0)</f>
        <v>924</v>
      </c>
      <c r="S58" s="36">
        <f>IF(S3&gt;0,(S40-R40)*MPPC!$B3,0)</f>
        <v>154</v>
      </c>
      <c r="T58" s="36">
        <f>IF(T3&gt;0,(T40-S40)*MPPC!$B3,0)</f>
        <v>154</v>
      </c>
      <c r="U58" s="36">
        <f>IF(U3&gt;0,(U40-T40)*MPPC!$B3,0)</f>
        <v>0</v>
      </c>
      <c r="V58" s="36">
        <f>IF(V3&gt;0,(V40-U40)*MPPC!$B3,0)</f>
        <v>616</v>
      </c>
      <c r="W58" s="36">
        <f>IF(W3&gt;0,(W40-V40)*MPPC!$B3,0)</f>
        <v>0</v>
      </c>
      <c r="X58" s="36">
        <f>IF(X3&gt;0,(X40-W40)*MPPC!$B3,0)</f>
        <v>462</v>
      </c>
      <c r="Y58" s="36">
        <f>IF(Y3&gt;0,(Y40-X40)*MPPC!$B3,0)</f>
        <v>0</v>
      </c>
      <c r="Z58" s="36">
        <f>IF(Z3&gt;0,(Z40-Y40)*MPPC!$B3,0)</f>
        <v>0</v>
      </c>
      <c r="AA58" s="36">
        <f>IF(AA3&gt;0,(AA40-Z40)*MPPC!$B3,0)</f>
        <v>0</v>
      </c>
      <c r="AB58" s="36">
        <f>IF(AB3&gt;0,(AB40-AA40)*MPPC!$B3,0)</f>
        <v>0</v>
      </c>
      <c r="AC58" s="36">
        <f>IF(AC3&gt;0,(AC40-AB40)*MPPC!$B3,0)</f>
        <v>0</v>
      </c>
      <c r="AD58" s="36">
        <f>IF(AD3&gt;0,(AD40-AC40)*MPPC!$B3,0)</f>
        <v>0</v>
      </c>
      <c r="AE58" s="36">
        <f>IF(AE3&gt;0,(AE40-AD40)*MPPC!$B3,0)</f>
        <v>0</v>
      </c>
      <c r="AF58" s="36">
        <f>IF(AF3&gt;0,(AF40-AE40)*MPPC!$B3,0)</f>
        <v>0</v>
      </c>
      <c r="AH58" s="39">
        <f t="shared" ref="AH58:AH72" si="1">SUM(B58:AF58)</f>
        <v>44352</v>
      </c>
      <c r="AI58" s="39">
        <f t="shared" ref="AI58:AI72" si="2">(AH58-AH3)</f>
        <v>-66.944000000010419</v>
      </c>
    </row>
    <row r="59" spans="1:35" x14ac:dyDescent="0.25">
      <c r="A59" s="10" t="s">
        <v>1</v>
      </c>
      <c r="B59" s="37">
        <f>B41*MPPC!B4</f>
        <v>1500</v>
      </c>
      <c r="C59" s="36">
        <f>IF(C4&gt;0,(C41-B41)*MPPC!$B4,0)</f>
        <v>1000</v>
      </c>
      <c r="D59" s="36">
        <f>IF(D4&gt;0,(D41-C41)*MPPC!$B4,0)</f>
        <v>500</v>
      </c>
      <c r="E59" s="36">
        <f>IF(E4&gt;0,(E41-D41)*MPPC!$B4,0)</f>
        <v>0</v>
      </c>
      <c r="F59" s="36">
        <f>IF(F4&gt;0,(F41-E41)*MPPC!$B4,0)</f>
        <v>0</v>
      </c>
      <c r="G59" s="36">
        <f>IF(G4&gt;0,(G41-F41)*MPPC!$B4,0)</f>
        <v>1500</v>
      </c>
      <c r="H59" s="36">
        <f>IF(H4&gt;0,(H41-G41)*MPPC!$B4,0)</f>
        <v>1000</v>
      </c>
      <c r="I59" s="36">
        <f>IF(I4&gt;0,(I41-H41)*MPPC!$B4,0)</f>
        <v>2000</v>
      </c>
      <c r="J59" s="36">
        <f>IF(J4&gt;0,(J41-I41)*MPPC!$B4,0)</f>
        <v>7000</v>
      </c>
      <c r="K59" s="36">
        <f>IF(K4&gt;0,(K41-J41)*MPPC!$B4,0)</f>
        <v>1000</v>
      </c>
      <c r="L59" s="36">
        <f>IF(L4&gt;0,(L41-K41)*MPPC!$B4,0)</f>
        <v>0</v>
      </c>
      <c r="M59" s="36">
        <f>IF(M4&gt;0,(M41-L41)*MPPC!$B4,0)</f>
        <v>0</v>
      </c>
      <c r="N59" s="36">
        <f>IF(N4&gt;0,(N41-M41)*MPPC!$B4,0)</f>
        <v>0</v>
      </c>
      <c r="O59" s="36">
        <f>IF(O4&gt;0,(O41-N41)*MPPC!$B4,0)</f>
        <v>6000</v>
      </c>
      <c r="P59" s="36">
        <f>IF(P4&gt;0,(P41-O41)*MPPC!$B4,0)</f>
        <v>0</v>
      </c>
      <c r="Q59" s="36">
        <f>IF(Q4&gt;0,(Q41-P41)*MPPC!$B4,0)</f>
        <v>1000</v>
      </c>
      <c r="R59" s="36">
        <f>IF(R4&gt;0,(R41-Q41)*MPPC!$B4,0)</f>
        <v>0</v>
      </c>
      <c r="S59" s="36">
        <f>IF(S4&gt;0,(S41-R41)*MPPC!$B4,0)</f>
        <v>0</v>
      </c>
      <c r="T59" s="36">
        <f>IF(T4&gt;0,(T41-S41)*MPPC!$B4,0)</f>
        <v>0</v>
      </c>
      <c r="U59" s="36">
        <f>IF(U4&gt;0,(U41-T41)*MPPC!$B4,0)</f>
        <v>0</v>
      </c>
      <c r="V59" s="36">
        <f>IF(V4&gt;0,(V41-U41)*MPPC!$B4,0)</f>
        <v>0</v>
      </c>
      <c r="W59" s="36">
        <f>IF(W4&gt;0,(W41-V41)*MPPC!$B4,0)</f>
        <v>0</v>
      </c>
      <c r="X59" s="36">
        <f>IF(X4&gt;0,(X41-W41)*MPPC!$B4,0)</f>
        <v>0</v>
      </c>
      <c r="Y59" s="36">
        <f>IF(Y4&gt;0,(Y41-X41)*MPPC!$B4,0)</f>
        <v>0</v>
      </c>
      <c r="Z59" s="36">
        <f>IF(Z4&gt;0,(Z41-Y41)*MPPC!$B4,0)</f>
        <v>0</v>
      </c>
      <c r="AA59" s="36">
        <f>IF(AA4&gt;0,(AA41-Z41)*MPPC!$B4,0)</f>
        <v>0</v>
      </c>
      <c r="AB59" s="36">
        <f>IF(AB4&gt;0,(AB41-AA41)*MPPC!$B4,0)</f>
        <v>0</v>
      </c>
      <c r="AC59" s="36">
        <f>IF(AC4&gt;0,(AC41-AB41)*MPPC!$B4,0)</f>
        <v>0</v>
      </c>
      <c r="AD59" s="36">
        <f>IF(AD4&gt;0,(AD41-AC41)*MPPC!$B4,0)</f>
        <v>0</v>
      </c>
      <c r="AE59" s="36">
        <f>IF(AE4&gt;0,(AE41-AD41)*MPPC!$B4,0)</f>
        <v>0</v>
      </c>
      <c r="AF59" s="36">
        <f>IF(AF4&gt;0,(AF41-AE41)*MPPC!$B4,0)</f>
        <v>0</v>
      </c>
      <c r="AH59" s="39">
        <f t="shared" si="1"/>
        <v>22500</v>
      </c>
      <c r="AI59" s="39">
        <f t="shared" si="2"/>
        <v>-284.40099999999802</v>
      </c>
    </row>
    <row r="60" spans="1:35" x14ac:dyDescent="0.25">
      <c r="A60" s="10" t="s">
        <v>2</v>
      </c>
      <c r="B60" s="37">
        <f>B42*MPPC!B5</f>
        <v>6</v>
      </c>
      <c r="C60" s="36">
        <f>IF(C5&gt;0,(C42-B42)*MPPC!$B5,0)</f>
        <v>7</v>
      </c>
      <c r="D60" s="36">
        <f>IF(D5&gt;0,(D42-C42)*MPPC!$B5,0)</f>
        <v>12</v>
      </c>
      <c r="E60" s="36">
        <f>IF(E5&gt;0,(E42-D42)*MPPC!$B5,0)</f>
        <v>22</v>
      </c>
      <c r="F60" s="36">
        <f>IF(F5&gt;0,(F42-E42)*MPPC!$B5,0)</f>
        <v>19</v>
      </c>
      <c r="G60" s="36">
        <f>IF(G5&gt;0,(G42-F42)*MPPC!$B5,0)</f>
        <v>90</v>
      </c>
      <c r="H60" s="36">
        <f>IF(H5&gt;0,(H42-G42)*MPPC!$B5,0)</f>
        <v>50</v>
      </c>
      <c r="I60" s="36">
        <f>IF(I5&gt;0,(I42-H42)*MPPC!$B5,0)</f>
        <v>80</v>
      </c>
      <c r="J60" s="36">
        <f>IF(J5&gt;0,(J42-I42)*MPPC!$B5,0)</f>
        <v>274</v>
      </c>
      <c r="K60" s="36">
        <f>IF(K5&gt;0,(K42-J42)*MPPC!$B5,0)</f>
        <v>153</v>
      </c>
      <c r="L60" s="36">
        <f>IF(L5&gt;0,(L42-K42)*MPPC!$B5,0)</f>
        <v>88</v>
      </c>
      <c r="M60" s="36">
        <f>IF(M5&gt;0,(M42-L42)*MPPC!$B5,0)</f>
        <v>0</v>
      </c>
      <c r="N60" s="36">
        <f>IF(N5&gt;0,(N42-M42)*MPPC!$B5,0)</f>
        <v>0</v>
      </c>
      <c r="O60" s="36">
        <f>IF(O5&gt;0,(O42-N42)*MPPC!$B5,0)</f>
        <v>0</v>
      </c>
      <c r="P60" s="36">
        <f>IF(P5&gt;0,(P42-O42)*MPPC!$B5,0)</f>
        <v>15</v>
      </c>
      <c r="Q60" s="36">
        <f>IF(Q5&gt;0,(Q42-P42)*MPPC!$B5,0)</f>
        <v>0</v>
      </c>
      <c r="R60" s="36">
        <f>IF(R5&gt;0,(R42-Q42)*MPPC!$B5,0)</f>
        <v>0</v>
      </c>
      <c r="S60" s="36">
        <f>IF(S5&gt;0,(S42-R42)*MPPC!$B5,0)</f>
        <v>1</v>
      </c>
      <c r="T60" s="36">
        <f>IF(T5&gt;0,(T42-S42)*MPPC!$B5,0)</f>
        <v>0</v>
      </c>
      <c r="U60" s="36">
        <f>IF(U5&gt;0,(U42-T42)*MPPC!$B5,0)</f>
        <v>10</v>
      </c>
      <c r="V60" s="36">
        <f>IF(V5&gt;0,(V42-U42)*MPPC!$B5,0)</f>
        <v>0</v>
      </c>
      <c r="W60" s="36">
        <f>IF(W5&gt;0,(W42-V42)*MPPC!$B5,0)</f>
        <v>0</v>
      </c>
      <c r="X60" s="36">
        <f>IF(X5&gt;0,(X42-W42)*MPPC!$B5,0)</f>
        <v>0</v>
      </c>
      <c r="Y60" s="36">
        <f>IF(Y5&gt;0,(Y42-X42)*MPPC!$B5,0)</f>
        <v>0</v>
      </c>
      <c r="Z60" s="36">
        <f>IF(Z5&gt;0,(Z42-Y42)*MPPC!$B5,0)</f>
        <v>80</v>
      </c>
      <c r="AA60" s="36">
        <f>IF(AA5&gt;0,(AA42-Z42)*MPPC!$B5,0)</f>
        <v>0</v>
      </c>
      <c r="AB60" s="36">
        <f>IF(AB5&gt;0,(AB42-AA42)*MPPC!$B5,0)</f>
        <v>2</v>
      </c>
      <c r="AC60" s="36">
        <f>IF(AC5&gt;0,(AC42-AB42)*MPPC!$B5,0)</f>
        <v>3</v>
      </c>
      <c r="AD60" s="36">
        <f>IF(AD5&gt;0,(AD42-AC42)*MPPC!$B5,0)</f>
        <v>0</v>
      </c>
      <c r="AE60" s="36">
        <f>IF(AE5&gt;0,(AE42-AD42)*MPPC!$B5,0)</f>
        <v>17</v>
      </c>
      <c r="AF60" s="36">
        <f>IF(AF5&gt;0,(AF42-AE42)*MPPC!$B5,0)</f>
        <v>61</v>
      </c>
      <c r="AH60" s="39">
        <f t="shared" si="1"/>
        <v>990</v>
      </c>
      <c r="AI60" s="39">
        <f t="shared" si="2"/>
        <v>-0.69999999999993179</v>
      </c>
    </row>
    <row r="61" spans="1:35" x14ac:dyDescent="0.25">
      <c r="A61" s="10" t="s">
        <v>491</v>
      </c>
      <c r="B61" s="37">
        <f>B43*MPPC!B6</f>
        <v>0</v>
      </c>
      <c r="C61" s="36">
        <f>IF(C6&gt;0,(C43-B43)*MPPC!$B6,0)</f>
        <v>0</v>
      </c>
      <c r="D61" s="36">
        <f>IF(D6&gt;0,(D43-C43)*MPPC!$B6,0)</f>
        <v>0</v>
      </c>
      <c r="E61" s="36">
        <f>IF(E6&gt;0,(E43-D43)*MPPC!$B6,0)</f>
        <v>0</v>
      </c>
      <c r="F61" s="36">
        <f>IF(F6&gt;0,(F43-E43)*MPPC!$B6,0)</f>
        <v>0</v>
      </c>
      <c r="G61" s="36">
        <f>IF(G6&gt;0,(G43-F43)*MPPC!$B6,0)</f>
        <v>0</v>
      </c>
      <c r="H61" s="36">
        <f>IF(H6&gt;0,(H43-G43)*MPPC!$B6,0)</f>
        <v>0</v>
      </c>
      <c r="I61" s="36">
        <f>IF(I6&gt;0,(I43-H43)*MPPC!$B6,0)</f>
        <v>0</v>
      </c>
      <c r="J61" s="36">
        <f>IF(J6&gt;0,(J43-I43)*MPPC!$B6,0)</f>
        <v>0</v>
      </c>
      <c r="K61" s="36">
        <f>IF(K6&gt;0,(K43-J43)*MPPC!$B6,0)</f>
        <v>0</v>
      </c>
      <c r="L61" s="36">
        <f>IF(L6&gt;0,(L43-K43)*MPPC!$B6,0)</f>
        <v>0</v>
      </c>
      <c r="M61" s="36">
        <f>IF(M6&gt;0,(M43-L43)*MPPC!$B6,0)</f>
        <v>0</v>
      </c>
      <c r="N61" s="36">
        <f>IF(N6&gt;0,(N43-M43)*MPPC!$B6,0)</f>
        <v>0</v>
      </c>
      <c r="O61" s="36">
        <f>IF(O6&gt;0,(O43-N43)*MPPC!$B6,0)</f>
        <v>0</v>
      </c>
      <c r="P61" s="36">
        <f>IF(P6&gt;0,(P43-O43)*MPPC!$B6,0)</f>
        <v>0</v>
      </c>
      <c r="Q61" s="36">
        <f>IF(Q6&gt;0,(Q43-P43)*MPPC!$B6,0)</f>
        <v>0</v>
      </c>
      <c r="R61" s="36">
        <f>IF(R6&gt;0,(R43-Q43)*MPPC!$B6,0)</f>
        <v>0</v>
      </c>
      <c r="S61" s="36">
        <f>IF(S6&gt;0,(S43-R43)*MPPC!$B6,0)</f>
        <v>0</v>
      </c>
      <c r="T61" s="36">
        <f>IF(T6&gt;0,(T43-S43)*MPPC!$B6,0)</f>
        <v>0</v>
      </c>
      <c r="U61" s="36">
        <f>IF(U6&gt;0,(U43-T43)*MPPC!$B6,0)</f>
        <v>0</v>
      </c>
      <c r="V61" s="36">
        <f>IF(V6&gt;0,(V43-U43)*MPPC!$B6,0)</f>
        <v>0</v>
      </c>
      <c r="W61" s="36">
        <f>IF(W6&gt;0,(W43-V43)*MPPC!$B6,0)</f>
        <v>0</v>
      </c>
      <c r="X61" s="36">
        <f>IF(X6&gt;0,(X43-W43)*MPPC!$B6,0)</f>
        <v>0</v>
      </c>
      <c r="Y61" s="36">
        <f>IF(Y6&gt;0,(Y43-X43)*MPPC!$B6,0)</f>
        <v>0</v>
      </c>
      <c r="Z61" s="36">
        <f>IF(Z6&gt;0,(Z43-Y43)*MPPC!$B6,0)</f>
        <v>0</v>
      </c>
      <c r="AA61" s="36">
        <f>IF(AA6&gt;0,(AA43-Z43)*MPPC!$B6,0)</f>
        <v>0</v>
      </c>
      <c r="AB61" s="36">
        <f>IF(AB6&gt;0,(AB43-AA43)*MPPC!$B6,0)</f>
        <v>0</v>
      </c>
      <c r="AC61" s="36">
        <f>IF(AC6&gt;0,(AC43-AB43)*MPPC!$B6,0)</f>
        <v>0</v>
      </c>
      <c r="AD61" s="36">
        <f>IF(AD6&gt;0,(AD43-AC43)*MPPC!$B6,0)</f>
        <v>0</v>
      </c>
      <c r="AE61" s="36">
        <f>IF(AE6&gt;0,(AE43-AD43)*MPPC!$B6,0)</f>
        <v>0</v>
      </c>
      <c r="AF61" s="36">
        <f>IF(AF6&gt;0,(AF43-AE43)*MPPC!$B6,0)</f>
        <v>0</v>
      </c>
      <c r="AH61" s="39">
        <f t="shared" si="1"/>
        <v>0</v>
      </c>
      <c r="AI61" s="39">
        <f t="shared" si="2"/>
        <v>0</v>
      </c>
    </row>
    <row r="62" spans="1:35" x14ac:dyDescent="0.25">
      <c r="A62" s="10" t="s">
        <v>4</v>
      </c>
      <c r="B62" s="37">
        <f>B44*MPPC!B7</f>
        <v>0</v>
      </c>
      <c r="C62" s="36">
        <f>IF(C7&gt;0,(C44-B44)*MPPC!$B7,0)</f>
        <v>0</v>
      </c>
      <c r="D62" s="36">
        <f>IF(D7&gt;0,(D44-C44)*MPPC!$B7,0)</f>
        <v>0</v>
      </c>
      <c r="E62" s="36">
        <f>IF(E7&gt;0,(E44-D44)*MPPC!$B7,0)</f>
        <v>0</v>
      </c>
      <c r="F62" s="36">
        <f>IF(F7&gt;0,(F44-E44)*MPPC!$B7,0)</f>
        <v>0</v>
      </c>
      <c r="G62" s="36">
        <f>IF(G7&gt;0,(G44-F44)*MPPC!$B7,0)</f>
        <v>0</v>
      </c>
      <c r="H62" s="36">
        <f>IF(H7&gt;0,(H44-G44)*MPPC!$B7,0)</f>
        <v>0</v>
      </c>
      <c r="I62" s="36">
        <f>IF(I7&gt;0,(I44-H44)*MPPC!$B7,0)</f>
        <v>0</v>
      </c>
      <c r="J62" s="36">
        <f>IF(J7&gt;0,(J44-I44)*MPPC!$B7,0)</f>
        <v>0</v>
      </c>
      <c r="K62" s="36">
        <f>IF(K7&gt;0,(K44-J44)*MPPC!$B7,0)</f>
        <v>0</v>
      </c>
      <c r="L62" s="36">
        <f>IF(L7&gt;0,(L44-K44)*MPPC!$B7,0)</f>
        <v>0</v>
      </c>
      <c r="M62" s="36">
        <f>IF(M7&gt;0,(M44-L44)*MPPC!$B7,0)</f>
        <v>0</v>
      </c>
      <c r="N62" s="36">
        <f>IF(N7&gt;0,(N44-M44)*MPPC!$B7,0)</f>
        <v>0</v>
      </c>
      <c r="O62" s="36">
        <f>IF(O7&gt;0,(O44-N44)*MPPC!$B7,0)</f>
        <v>0</v>
      </c>
      <c r="P62" s="36">
        <f>IF(P7&gt;0,(P44-O44)*MPPC!$B7,0)</f>
        <v>0</v>
      </c>
      <c r="Q62" s="36">
        <f>IF(Q7&gt;0,(Q44-P44)*MPPC!$B7,0)</f>
        <v>0</v>
      </c>
      <c r="R62" s="36">
        <f>IF(R7&gt;0,(R44-Q44)*MPPC!$B7,0)</f>
        <v>0</v>
      </c>
      <c r="S62" s="36">
        <f>IF(S7&gt;0,(S44-R44)*MPPC!$B7,0)</f>
        <v>0</v>
      </c>
      <c r="T62" s="36">
        <f>IF(T7&gt;0,(T44-S44)*MPPC!$B7,0)</f>
        <v>0</v>
      </c>
      <c r="U62" s="36">
        <f>IF(U7&gt;0,(U44-T44)*MPPC!$B7,0)</f>
        <v>0</v>
      </c>
      <c r="V62" s="36">
        <f>IF(V7&gt;0,(V44-U44)*MPPC!$B7,0)</f>
        <v>0</v>
      </c>
      <c r="W62" s="36">
        <f>IF(W7&gt;0,(W44-V44)*MPPC!$B7,0)</f>
        <v>0</v>
      </c>
      <c r="X62" s="36">
        <f>IF(X7&gt;0,(X44-W44)*MPPC!$B7,0)</f>
        <v>0</v>
      </c>
      <c r="Y62" s="36">
        <f>IF(Y7&gt;0,(Y44-X44)*MPPC!$B7,0)</f>
        <v>0</v>
      </c>
      <c r="Z62" s="36">
        <f>IF(Z7&gt;0,(Z44-Y44)*MPPC!$B7,0)</f>
        <v>0</v>
      </c>
      <c r="AA62" s="36">
        <f>IF(AA7&gt;0,(AA44-Z44)*MPPC!$B7,0)</f>
        <v>0</v>
      </c>
      <c r="AB62" s="36">
        <f>IF(AB7&gt;0,(AB44-AA44)*MPPC!$B7,0)</f>
        <v>0</v>
      </c>
      <c r="AC62" s="36">
        <f>IF(AC7&gt;0,(AC44-AB44)*MPPC!$B7,0)</f>
        <v>0</v>
      </c>
      <c r="AD62" s="36">
        <f>IF(AD7&gt;0,(AD44-AC44)*MPPC!$B7,0)</f>
        <v>0</v>
      </c>
      <c r="AE62" s="36">
        <f>IF(AE7&gt;0,(AE44-AD44)*MPPC!$B7,0)</f>
        <v>0</v>
      </c>
      <c r="AF62" s="36">
        <f>IF(AF7&gt;0,(AF44-AE44)*MPPC!$B7,0)</f>
        <v>0</v>
      </c>
      <c r="AH62" s="39">
        <f t="shared" si="1"/>
        <v>0</v>
      </c>
      <c r="AI62" s="39">
        <f t="shared" si="2"/>
        <v>0</v>
      </c>
    </row>
    <row r="63" spans="1:35" x14ac:dyDescent="0.25">
      <c r="A63" s="10" t="s">
        <v>5</v>
      </c>
      <c r="B63" s="37">
        <f>B45*MPPC!B8</f>
        <v>0</v>
      </c>
      <c r="C63" s="36">
        <f>IF(C8&gt;0,(C45-B45)*MPPC!$B8,0)</f>
        <v>0</v>
      </c>
      <c r="D63" s="36">
        <f>IF(D8&gt;0,(D45-C45)*MPPC!$B8,0)</f>
        <v>0</v>
      </c>
      <c r="E63" s="36">
        <f>IF(E8&gt;0,(E45-D45)*MPPC!$B8,0)</f>
        <v>0</v>
      </c>
      <c r="F63" s="36">
        <f>IF(F8&gt;0,(F45-E45)*MPPC!$B8,0)</f>
        <v>0</v>
      </c>
      <c r="G63" s="36">
        <f>IF(G8&gt;0,(G45-F45)*MPPC!$B8,0)</f>
        <v>0</v>
      </c>
      <c r="H63" s="36">
        <f>IF(H8&gt;0,(H45-G45)*MPPC!$B8,0)</f>
        <v>0</v>
      </c>
      <c r="I63" s="36">
        <f>IF(I8&gt;0,(I45-H45)*MPPC!$B8,0)</f>
        <v>0</v>
      </c>
      <c r="J63" s="36">
        <f>IF(J8&gt;0,(J45-I45)*MPPC!$B8,0)</f>
        <v>0</v>
      </c>
      <c r="K63" s="36">
        <f>IF(K8&gt;0,(K45-J45)*MPPC!$B8,0)</f>
        <v>0</v>
      </c>
      <c r="L63" s="36">
        <f>IF(L8&gt;0,(L45-K45)*MPPC!$B8,0)</f>
        <v>0</v>
      </c>
      <c r="M63" s="36">
        <f>IF(M8&gt;0,(M45-L45)*MPPC!$B8,0)</f>
        <v>0</v>
      </c>
      <c r="N63" s="36">
        <f>IF(N8&gt;0,(N45-M45)*MPPC!$B8,0)</f>
        <v>0</v>
      </c>
      <c r="O63" s="36">
        <f>IF(O8&gt;0,(O45-N45)*MPPC!$B8,0)</f>
        <v>0</v>
      </c>
      <c r="P63" s="36">
        <f>IF(P8&gt;0,(P45-O45)*MPPC!$B8,0)</f>
        <v>0</v>
      </c>
      <c r="Q63" s="36">
        <f>IF(Q8&gt;0,(Q45-P45)*MPPC!$B8,0)</f>
        <v>0</v>
      </c>
      <c r="R63" s="36">
        <f>IF(R8&gt;0,(R45-Q45)*MPPC!$B8,0)</f>
        <v>0</v>
      </c>
      <c r="S63" s="36">
        <f>IF(S8&gt;0,(S45-R45)*MPPC!$B8,0)</f>
        <v>0</v>
      </c>
      <c r="T63" s="36">
        <f>IF(T8&gt;0,(T45-S45)*MPPC!$B8,0)</f>
        <v>0</v>
      </c>
      <c r="U63" s="36">
        <f>IF(U8&gt;0,(U45-T45)*MPPC!$B8,0)</f>
        <v>0</v>
      </c>
      <c r="V63" s="36">
        <f>IF(V8&gt;0,(V45-U45)*MPPC!$B8,0)</f>
        <v>0</v>
      </c>
      <c r="W63" s="36">
        <f>IF(W8&gt;0,(W45-V45)*MPPC!$B8,0)</f>
        <v>0</v>
      </c>
      <c r="X63" s="36">
        <f>IF(X8&gt;0,(X45-W45)*MPPC!$B8,0)</f>
        <v>0</v>
      </c>
      <c r="Y63" s="36">
        <f>IF(Y8&gt;0,(Y45-X45)*MPPC!$B8,0)</f>
        <v>0</v>
      </c>
      <c r="Z63" s="36">
        <f>IF(Z8&gt;0,(Z45-Y45)*MPPC!$B8,0)</f>
        <v>0</v>
      </c>
      <c r="AA63" s="36">
        <f>IF(AA8&gt;0,(AA45-Z45)*MPPC!$B8,0)</f>
        <v>0</v>
      </c>
      <c r="AB63" s="36">
        <f>IF(AB8&gt;0,(AB45-AA45)*MPPC!$B8,0)</f>
        <v>0</v>
      </c>
      <c r="AC63" s="36">
        <f>IF(AC8&gt;0,(AC45-AB45)*MPPC!$B8,0)</f>
        <v>0</v>
      </c>
      <c r="AD63" s="36">
        <f>IF(AD8&gt;0,(AD45-AC45)*MPPC!$B8,0)</f>
        <v>0</v>
      </c>
      <c r="AE63" s="36">
        <f>IF(AE8&gt;0,(AE45-AD45)*MPPC!$B8,0)</f>
        <v>0</v>
      </c>
      <c r="AF63" s="36">
        <f>IF(AF8&gt;0,(AF45-AE45)*MPPC!$B8,0)</f>
        <v>0</v>
      </c>
      <c r="AH63" s="39">
        <f t="shared" si="1"/>
        <v>0</v>
      </c>
      <c r="AI63" s="39">
        <f t="shared" si="2"/>
        <v>0</v>
      </c>
    </row>
    <row r="64" spans="1:35" x14ac:dyDescent="0.25">
      <c r="A64" s="10" t="s">
        <v>6</v>
      </c>
      <c r="B64" s="37">
        <f>B46*MPPC!B9</f>
        <v>0</v>
      </c>
      <c r="C64" s="36">
        <f>IF(C9&gt;0,(C46-B46)*MPPC!$B9,0)</f>
        <v>0</v>
      </c>
      <c r="D64" s="36">
        <f>IF(D9&gt;0,(D46-C46)*MPPC!$B9,0)</f>
        <v>0</v>
      </c>
      <c r="E64" s="36">
        <f>IF(E9&gt;0,(E46-D46)*MPPC!$B9,0)</f>
        <v>0</v>
      </c>
      <c r="F64" s="36">
        <f>IF(F9&gt;0,(F46-E46)*MPPC!$B9,0)</f>
        <v>0</v>
      </c>
      <c r="G64" s="36">
        <f>IF(G9&gt;0,(G46-F46)*MPPC!$B9,0)</f>
        <v>0</v>
      </c>
      <c r="H64" s="36">
        <f>IF(H9&gt;0,(H46-G46)*MPPC!$B9,0)</f>
        <v>0</v>
      </c>
      <c r="I64" s="36">
        <f>IF(I9&gt;0,(I46-H46)*MPPC!$B9,0)</f>
        <v>0</v>
      </c>
      <c r="J64" s="36">
        <f>IF(J9&gt;0,(J46-I46)*MPPC!$B9,0)</f>
        <v>0</v>
      </c>
      <c r="K64" s="36">
        <f>IF(K9&gt;0,(K46-J46)*MPPC!$B9,0)</f>
        <v>0</v>
      </c>
      <c r="L64" s="36">
        <f>IF(L9&gt;0,(L46-K46)*MPPC!$B9,0)</f>
        <v>0</v>
      </c>
      <c r="M64" s="36">
        <f>IF(M9&gt;0,(M46-L46)*MPPC!$B9,0)</f>
        <v>0</v>
      </c>
      <c r="N64" s="36">
        <f>IF(N9&gt;0,(N46-M46)*MPPC!$B9,0)</f>
        <v>0</v>
      </c>
      <c r="O64" s="36">
        <f>IF(O9&gt;0,(O46-N46)*MPPC!$B9,0)</f>
        <v>0</v>
      </c>
      <c r="P64" s="36">
        <f>IF(P9&gt;0,(P46-O46)*MPPC!$B9,0)</f>
        <v>0</v>
      </c>
      <c r="Q64" s="36">
        <f>IF(Q9&gt;0,(Q46-P46)*MPPC!$B9,0)</f>
        <v>0</v>
      </c>
      <c r="R64" s="36">
        <f>IF(R9&gt;0,(R46-Q46)*MPPC!$B9,0)</f>
        <v>0</v>
      </c>
      <c r="S64" s="36">
        <f>IF(S9&gt;0,(S46-R46)*MPPC!$B9,0)</f>
        <v>0</v>
      </c>
      <c r="T64" s="36">
        <f>IF(T9&gt;0,(T46-S46)*MPPC!$B9,0)</f>
        <v>0</v>
      </c>
      <c r="U64" s="36">
        <f>IF(U9&gt;0,(U46-T46)*MPPC!$B9,0)</f>
        <v>0</v>
      </c>
      <c r="V64" s="36">
        <f>IF(V9&gt;0,(V46-U46)*MPPC!$B9,0)</f>
        <v>0</v>
      </c>
      <c r="W64" s="36">
        <f>IF(W9&gt;0,(W46-V46)*MPPC!$B9,0)</f>
        <v>0</v>
      </c>
      <c r="X64" s="36">
        <f>IF(X9&gt;0,(X46-W46)*MPPC!$B9,0)</f>
        <v>0</v>
      </c>
      <c r="Y64" s="36">
        <f>IF(Y9&gt;0,(Y46-X46)*MPPC!$B9,0)</f>
        <v>0</v>
      </c>
      <c r="Z64" s="36">
        <f>IF(Z9&gt;0,(Z46-Y46)*MPPC!$B9,0)</f>
        <v>0</v>
      </c>
      <c r="AA64" s="36">
        <f>IF(AA9&gt;0,(AA46-Z46)*MPPC!$B9,0)</f>
        <v>0</v>
      </c>
      <c r="AB64" s="36">
        <f>IF(AB9&gt;0,(AB46-AA46)*MPPC!$B9,0)</f>
        <v>0</v>
      </c>
      <c r="AC64" s="36">
        <f>IF(AC9&gt;0,(AC46-AB46)*MPPC!$B9,0)</f>
        <v>0</v>
      </c>
      <c r="AD64" s="36">
        <f>IF(AD9&gt;0,(AD46-AC46)*MPPC!$B9,0)</f>
        <v>0</v>
      </c>
      <c r="AE64" s="36">
        <f>IF(AE9&gt;0,(AE46-AD46)*MPPC!$B9,0)</f>
        <v>0</v>
      </c>
      <c r="AF64" s="36">
        <f>IF(AF9&gt;0,(AF46-AE46)*MPPC!$B9,0)</f>
        <v>0</v>
      </c>
      <c r="AH64" s="39">
        <f t="shared" si="1"/>
        <v>0</v>
      </c>
      <c r="AI64" s="39">
        <f t="shared" si="2"/>
        <v>0</v>
      </c>
    </row>
    <row r="65" spans="1:35" x14ac:dyDescent="0.25">
      <c r="A65" s="10" t="s">
        <v>7</v>
      </c>
      <c r="B65" s="37">
        <f>B47*MPPC!B10</f>
        <v>0</v>
      </c>
      <c r="C65" s="36">
        <f>IF(C10&gt;0,(C47-B47)*MPPC!$B10,0)</f>
        <v>0</v>
      </c>
      <c r="D65" s="36">
        <f>IF(D10&gt;0,(D47-C47)*MPPC!$B10,0)</f>
        <v>0</v>
      </c>
      <c r="E65" s="36">
        <f>IF(E10&gt;0,(E47-D47)*MPPC!$B10,0)</f>
        <v>0</v>
      </c>
      <c r="F65" s="36">
        <f>IF(F10&gt;0,(F47-E47)*MPPC!$B10,0)</f>
        <v>0</v>
      </c>
      <c r="G65" s="36">
        <f>IF(G10&gt;0,(G47-F47)*MPPC!$B10,0)</f>
        <v>0</v>
      </c>
      <c r="H65" s="36">
        <f>IF(H10&gt;0,(H47-G47)*MPPC!$B10,0)</f>
        <v>0</v>
      </c>
      <c r="I65" s="36">
        <f>IF(I10&gt;0,(I47-H47)*MPPC!$B10,0)</f>
        <v>0</v>
      </c>
      <c r="J65" s="36">
        <f>IF(J10&gt;0,(J47-I47)*MPPC!$B10,0)</f>
        <v>0</v>
      </c>
      <c r="K65" s="36">
        <f>IF(K10&gt;0,(K47-J47)*MPPC!$B10,0)</f>
        <v>0</v>
      </c>
      <c r="L65" s="36">
        <f>IF(L10&gt;0,(L47-K47)*MPPC!$B10,0)</f>
        <v>0</v>
      </c>
      <c r="M65" s="36">
        <f>IF(M10&gt;0,(M47-L47)*MPPC!$B10,0)</f>
        <v>0</v>
      </c>
      <c r="N65" s="36">
        <f>IF(N10&gt;0,(N47-M47)*MPPC!$B10,0)</f>
        <v>0</v>
      </c>
      <c r="O65" s="36">
        <f>IF(O10&gt;0,(O47-N47)*MPPC!$B10,0)</f>
        <v>0</v>
      </c>
      <c r="P65" s="36">
        <f>IF(P10&gt;0,(P47-O47)*MPPC!$B10,0)</f>
        <v>0</v>
      </c>
      <c r="Q65" s="36">
        <f>IF(Q10&gt;0,(Q47-P47)*MPPC!$B10,0)</f>
        <v>0</v>
      </c>
      <c r="R65" s="36">
        <f>IF(R10&gt;0,(R47-Q47)*MPPC!$B10,0)</f>
        <v>0</v>
      </c>
      <c r="S65" s="36">
        <f>IF(S10&gt;0,(S47-R47)*MPPC!$B10,0)</f>
        <v>0</v>
      </c>
      <c r="T65" s="36">
        <f>IF(T10&gt;0,(T47-S47)*MPPC!$B10,0)</f>
        <v>0</v>
      </c>
      <c r="U65" s="36">
        <f>IF(U10&gt;0,(U47-T47)*MPPC!$B10,0)</f>
        <v>0</v>
      </c>
      <c r="V65" s="36">
        <f>IF(V10&gt;0,(V47-U47)*MPPC!$B10,0)</f>
        <v>0</v>
      </c>
      <c r="W65" s="36">
        <f>IF(W10&gt;0,(W47-V47)*MPPC!$B10,0)</f>
        <v>0</v>
      </c>
      <c r="X65" s="36">
        <f>IF(X10&gt;0,(X47-W47)*MPPC!$B10,0)</f>
        <v>0</v>
      </c>
      <c r="Y65" s="36">
        <f>IF(Y10&gt;0,(Y47-X47)*MPPC!$B10,0)</f>
        <v>0</v>
      </c>
      <c r="Z65" s="36">
        <f>IF(Z10&gt;0,(Z47-Y47)*MPPC!$B10,0)</f>
        <v>0</v>
      </c>
      <c r="AA65" s="36">
        <f>IF(AA10&gt;0,(AA47-Z47)*MPPC!$B10,0)</f>
        <v>0</v>
      </c>
      <c r="AB65" s="36">
        <f>IF(AB10&gt;0,(AB47-AA47)*MPPC!$B10,0)</f>
        <v>0</v>
      </c>
      <c r="AC65" s="36">
        <f>IF(AC10&gt;0,(AC47-AB47)*MPPC!$B10,0)</f>
        <v>0</v>
      </c>
      <c r="AD65" s="36">
        <f>IF(AD10&gt;0,(AD47-AC47)*MPPC!$B10,0)</f>
        <v>0</v>
      </c>
      <c r="AE65" s="36">
        <f>IF(AE10&gt;0,(AE47-AD47)*MPPC!$B10,0)</f>
        <v>0</v>
      </c>
      <c r="AF65" s="36">
        <f>IF(AF10&gt;0,(AF47-AE47)*MPPC!$B10,0)</f>
        <v>0</v>
      </c>
      <c r="AH65" s="39">
        <f t="shared" si="1"/>
        <v>0</v>
      </c>
      <c r="AI65" s="39">
        <f t="shared" si="2"/>
        <v>0</v>
      </c>
    </row>
    <row r="66" spans="1:35" x14ac:dyDescent="0.25">
      <c r="A66" s="10" t="s">
        <v>417</v>
      </c>
      <c r="B66" s="37">
        <f>B48*MPPC!B11</f>
        <v>1119</v>
      </c>
      <c r="C66" s="36">
        <f>IF(C11&gt;0,(C48-B48)*MPPC!$B11,0)</f>
        <v>599</v>
      </c>
      <c r="D66" s="36">
        <f>IF(D11&gt;0,(D48-C48)*MPPC!$B11,0)</f>
        <v>0</v>
      </c>
      <c r="E66" s="36">
        <f>IF(E11&gt;0,(E48-D48)*MPPC!$B11,0)</f>
        <v>0</v>
      </c>
      <c r="F66" s="36">
        <f>IF(F11&gt;0,(F48-E48)*MPPC!$B11,0)</f>
        <v>0</v>
      </c>
      <c r="G66" s="36">
        <f>IF(G11&gt;0,(G48-F48)*MPPC!$B11,0)</f>
        <v>0</v>
      </c>
      <c r="H66" s="36">
        <f>IF(H11&gt;0,(H48-G48)*MPPC!$B11,0)</f>
        <v>0</v>
      </c>
      <c r="I66" s="36">
        <f>IF(I11&gt;0,(I48-H48)*MPPC!$B11,0)</f>
        <v>0</v>
      </c>
      <c r="J66" s="36">
        <f>IF(J11&gt;0,(J48-I48)*MPPC!$B11,0)</f>
        <v>0</v>
      </c>
      <c r="K66" s="36">
        <f>IF(K11&gt;0,(K48-J48)*MPPC!$B11,0)</f>
        <v>0</v>
      </c>
      <c r="L66" s="36">
        <f>IF(L11&gt;0,(L48-K48)*MPPC!$B11,0)</f>
        <v>0</v>
      </c>
      <c r="M66" s="36">
        <f>IF(M11&gt;0,(M48-L48)*MPPC!$B11,0)</f>
        <v>0</v>
      </c>
      <c r="N66" s="36">
        <f>IF(N11&gt;0,(N48-M48)*MPPC!$B11,0)</f>
        <v>0</v>
      </c>
      <c r="O66" s="36">
        <f>IF(O11&gt;0,(O48-N48)*MPPC!$B11,0)</f>
        <v>0</v>
      </c>
      <c r="P66" s="36">
        <f>IF(P11&gt;0,(P48-O48)*MPPC!$B11,0)</f>
        <v>0</v>
      </c>
      <c r="Q66" s="36">
        <f>IF(Q11&gt;0,(Q48-P48)*MPPC!$B11,0)</f>
        <v>0</v>
      </c>
      <c r="R66" s="36">
        <f>IF(R11&gt;0,(R48-Q48)*MPPC!$B11,0)</f>
        <v>0</v>
      </c>
      <c r="S66" s="36">
        <f>IF(S11&gt;0,(S48-R48)*MPPC!$B11,0)</f>
        <v>0</v>
      </c>
      <c r="T66" s="36">
        <f>IF(T11&gt;0,(T48-S48)*MPPC!$B11,0)</f>
        <v>0</v>
      </c>
      <c r="U66" s="36">
        <f>IF(U11&gt;0,(U48-T48)*MPPC!$B11,0)</f>
        <v>0</v>
      </c>
      <c r="V66" s="36">
        <f>IF(V11&gt;0,(V48-U48)*MPPC!$B11,0)</f>
        <v>0</v>
      </c>
      <c r="W66" s="36">
        <f>IF(W11&gt;0,(W48-V48)*MPPC!$B11,0)</f>
        <v>0</v>
      </c>
      <c r="X66" s="36">
        <f>IF(X11&gt;0,(X48-W48)*MPPC!$B11,0)</f>
        <v>0</v>
      </c>
      <c r="Y66" s="36">
        <f>IF(Y11&gt;0,(Y48-X48)*MPPC!$B11,0)</f>
        <v>0</v>
      </c>
      <c r="Z66" s="36">
        <f>IF(Z11&gt;0,(Z48-Y48)*MPPC!$B11,0)</f>
        <v>0</v>
      </c>
      <c r="AA66" s="36">
        <f>IF(AA11&gt;0,(AA48-Z48)*MPPC!$B11,0)</f>
        <v>0</v>
      </c>
      <c r="AB66" s="36">
        <f>IF(AB11&gt;0,(AB48-AA48)*MPPC!$B11,0)</f>
        <v>0</v>
      </c>
      <c r="AC66" s="36">
        <f>IF(AC11&gt;0,(AC48-AB48)*MPPC!$B11,0)</f>
        <v>0</v>
      </c>
      <c r="AD66" s="36">
        <f>IF(AD11&gt;0,(AD48-AC48)*MPPC!$B11,0)</f>
        <v>0</v>
      </c>
      <c r="AE66" s="36">
        <f>IF(AE11&gt;0,(AE48-AD48)*MPPC!$B11,0)</f>
        <v>0</v>
      </c>
      <c r="AF66" s="36">
        <f>IF(AF11&gt;0,(AF48-AE48)*MPPC!$B11,0)</f>
        <v>0</v>
      </c>
      <c r="AH66" s="39">
        <f t="shared" si="1"/>
        <v>1718</v>
      </c>
      <c r="AI66" s="39">
        <f t="shared" si="2"/>
        <v>-0.1999999999998181</v>
      </c>
    </row>
    <row r="67" spans="1:35" x14ac:dyDescent="0.25">
      <c r="A67" s="10" t="s">
        <v>418</v>
      </c>
      <c r="B67" s="37">
        <f>B49*MPPC!B12</f>
        <v>1300</v>
      </c>
      <c r="C67" s="36">
        <f>IF(C12&gt;0,(C49-B49)*MPPC!$B12,0)</f>
        <v>400</v>
      </c>
      <c r="D67" s="36">
        <f>IF(D12&gt;0,(D49-C49)*MPPC!$B12,0)</f>
        <v>800</v>
      </c>
      <c r="E67" s="36">
        <f>IF(E12&gt;0,(E49-D49)*MPPC!$B12,0)</f>
        <v>550</v>
      </c>
      <c r="F67" s="36">
        <f>IF(F12&gt;0,(F49-E49)*MPPC!$B12,0)</f>
        <v>100</v>
      </c>
      <c r="G67" s="36">
        <f>IF(G12&gt;0,(G49-F49)*MPPC!$B12,0)</f>
        <v>100</v>
      </c>
      <c r="H67" s="36">
        <f>IF(H12&gt;0,(H49-G49)*MPPC!$B12,0)</f>
        <v>600</v>
      </c>
      <c r="I67" s="36">
        <f>IF(I12&gt;0,(I49-H49)*MPPC!$B12,0)</f>
        <v>700</v>
      </c>
      <c r="J67" s="36">
        <f>IF(J12&gt;0,(J49-I49)*MPPC!$B12,0)</f>
        <v>0</v>
      </c>
      <c r="K67" s="36">
        <f>IF(K12&gt;0,(K49-J49)*MPPC!$B12,0)</f>
        <v>0</v>
      </c>
      <c r="L67" s="36">
        <f>IF(L12&gt;0,(L49-K49)*MPPC!$B12,0)</f>
        <v>0</v>
      </c>
      <c r="M67" s="36">
        <f>IF(M12&gt;0,(M49-L49)*MPPC!$B12,0)</f>
        <v>150</v>
      </c>
      <c r="N67" s="36">
        <f>IF(N12&gt;0,(N49-M49)*MPPC!$B12,0)</f>
        <v>750</v>
      </c>
      <c r="O67" s="36">
        <f>IF(O12&gt;0,(O49-N49)*MPPC!$B12,0)</f>
        <v>0</v>
      </c>
      <c r="P67" s="36">
        <f>IF(P12&gt;0,(P49-O49)*MPPC!$B12,0)</f>
        <v>100</v>
      </c>
      <c r="Q67" s="36">
        <f>IF(Q12&gt;0,(Q49-P49)*MPPC!$B12,0)</f>
        <v>0</v>
      </c>
      <c r="R67" s="36">
        <f>IF(R12&gt;0,(R49-Q49)*MPPC!$B12,0)</f>
        <v>750</v>
      </c>
      <c r="S67" s="36">
        <f>IF(S12&gt;0,(S49-R49)*MPPC!$B12,0)</f>
        <v>50</v>
      </c>
      <c r="T67" s="36">
        <f>IF(T12&gt;0,(T49-S49)*MPPC!$B12,0)</f>
        <v>0</v>
      </c>
      <c r="U67" s="36">
        <f>IF(U12&gt;0,(U49-T49)*MPPC!$B12,0)</f>
        <v>0</v>
      </c>
      <c r="V67" s="36">
        <f>IF(V12&gt;0,(V49-U49)*MPPC!$B12,0)</f>
        <v>0</v>
      </c>
      <c r="W67" s="36">
        <f>IF(W12&gt;0,(W49-V49)*MPPC!$B12,0)</f>
        <v>200</v>
      </c>
      <c r="X67" s="36">
        <f>IF(X12&gt;0,(X49-W49)*MPPC!$B12,0)</f>
        <v>50</v>
      </c>
      <c r="Y67" s="36">
        <f>IF(Y12&gt;0,(Y49-X49)*MPPC!$B12,0)</f>
        <v>0</v>
      </c>
      <c r="Z67" s="36">
        <f>IF(Z12&gt;0,(Z49-Y49)*MPPC!$B12,0)</f>
        <v>0</v>
      </c>
      <c r="AA67" s="36">
        <f>IF(AA12&gt;0,(AA49-Z49)*MPPC!$B12,0)</f>
        <v>50</v>
      </c>
      <c r="AB67" s="36">
        <f>IF(AB12&gt;0,(AB49-AA49)*MPPC!$B12,0)</f>
        <v>0</v>
      </c>
      <c r="AC67" s="36">
        <f>IF(AC12&gt;0,(AC49-AB49)*MPPC!$B12,0)</f>
        <v>0</v>
      </c>
      <c r="AD67" s="36">
        <f>IF(AD12&gt;0,(AD49-AC49)*MPPC!$B12,0)</f>
        <v>50</v>
      </c>
      <c r="AE67" s="36">
        <f>IF(AE12&gt;0,(AE49-AD49)*MPPC!$B12,0)</f>
        <v>0</v>
      </c>
      <c r="AF67" s="36">
        <f>IF(AF12&gt;0,(AF49-AE49)*MPPC!$B12,0)</f>
        <v>0</v>
      </c>
      <c r="AH67" s="39">
        <f t="shared" si="1"/>
        <v>6700</v>
      </c>
      <c r="AI67" s="39">
        <f t="shared" si="2"/>
        <v>-1.9009999999989304</v>
      </c>
    </row>
    <row r="68" spans="1:35" x14ac:dyDescent="0.25">
      <c r="A68" s="10" t="s">
        <v>485</v>
      </c>
      <c r="B68" s="37">
        <f>B50*MPPC!B13</f>
        <v>0</v>
      </c>
      <c r="C68" s="36">
        <f>IF(C13&gt;0,(C50-B50)*MPPC!$B13,0)</f>
        <v>0</v>
      </c>
      <c r="D68" s="36">
        <f>IF(D13&gt;0,(D50-C50)*MPPC!$B13,0)</f>
        <v>0</v>
      </c>
      <c r="E68" s="36">
        <f>IF(E13&gt;0,(E50-D50)*MPPC!$B13,0)</f>
        <v>0</v>
      </c>
      <c r="F68" s="36">
        <f>IF(F13&gt;0,(F50-E50)*MPPC!$B13,0)</f>
        <v>0</v>
      </c>
      <c r="G68" s="36">
        <f>IF(G13&gt;0,(G50-F50)*MPPC!$B13,0)</f>
        <v>0</v>
      </c>
      <c r="H68" s="36">
        <f>IF(H13&gt;0,(H50-G50)*MPPC!$B13,0)</f>
        <v>0</v>
      </c>
      <c r="I68" s="36">
        <f>IF(I13&gt;0,(I50-H50)*MPPC!$B13,0)</f>
        <v>0</v>
      </c>
      <c r="J68" s="36">
        <f>IF(J13&gt;0,(J50-I50)*MPPC!$B13,0)</f>
        <v>0</v>
      </c>
      <c r="K68" s="36">
        <f>IF(K13&gt;0,(K50-J50)*MPPC!$B13,0)</f>
        <v>0</v>
      </c>
      <c r="L68" s="36">
        <f>IF(L13&gt;0,(L50-K50)*MPPC!$B13,0)</f>
        <v>0</v>
      </c>
      <c r="M68" s="36">
        <f>IF(M13&gt;0,(M50-L50)*MPPC!$B13,0)</f>
        <v>0</v>
      </c>
      <c r="N68" s="36">
        <f>IF(N13&gt;0,(N50-M50)*MPPC!$B13,0)</f>
        <v>0</v>
      </c>
      <c r="O68" s="36">
        <f>IF(O13&gt;0,(O50-N50)*MPPC!$B13,0)</f>
        <v>0</v>
      </c>
      <c r="P68" s="36">
        <f>IF(P13&gt;0,(P50-O50)*MPPC!$B13,0)</f>
        <v>0</v>
      </c>
      <c r="Q68" s="36">
        <f>IF(Q13&gt;0,(Q50-P50)*MPPC!$B13,0)</f>
        <v>0</v>
      </c>
      <c r="R68" s="36">
        <f>IF(R13&gt;0,(R50-Q50)*MPPC!$B13,0)</f>
        <v>0</v>
      </c>
      <c r="S68" s="36">
        <f>IF(S13&gt;0,(S50-R50)*MPPC!$B13,0)</f>
        <v>0</v>
      </c>
      <c r="T68" s="36">
        <f>IF(T13&gt;0,(T50-S50)*MPPC!$B13,0)</f>
        <v>0</v>
      </c>
      <c r="U68" s="36">
        <f>IF(U13&gt;0,(U50-T50)*MPPC!$B13,0)</f>
        <v>0</v>
      </c>
      <c r="V68" s="36">
        <f>IF(V13&gt;0,(V50-U50)*MPPC!$B13,0)</f>
        <v>0</v>
      </c>
      <c r="W68" s="36">
        <f>IF(W13&gt;0,(W50-V50)*MPPC!$B13,0)</f>
        <v>0</v>
      </c>
      <c r="X68" s="36">
        <f>IF(X13&gt;0,(X50-W50)*MPPC!$B13,0)</f>
        <v>0</v>
      </c>
      <c r="Y68" s="36">
        <f>IF(Y13&gt;0,(Y50-X50)*MPPC!$B13,0)</f>
        <v>0</v>
      </c>
      <c r="Z68" s="36">
        <f>IF(Z13&gt;0,(Z50-Y50)*MPPC!$B13,0)</f>
        <v>0</v>
      </c>
      <c r="AA68" s="36">
        <f>IF(AA13&gt;0,(AA50-Z50)*MPPC!$B13,0)</f>
        <v>0</v>
      </c>
      <c r="AB68" s="36">
        <f>IF(AB13&gt;0,(AB50-AA50)*MPPC!$B13,0)</f>
        <v>0</v>
      </c>
      <c r="AC68" s="36">
        <f>IF(AC13&gt;0,(AC50-AB50)*MPPC!$B13,0)</f>
        <v>0</v>
      </c>
      <c r="AD68" s="36">
        <f>IF(AD13&gt;0,(AD50-AC50)*MPPC!$B13,0)</f>
        <v>0</v>
      </c>
      <c r="AE68" s="36">
        <f>IF(AE13&gt;0,(AE50-AD50)*MPPC!$B13,0)</f>
        <v>0</v>
      </c>
      <c r="AF68" s="36">
        <f>IF(AF13&gt;0,(AF50-AE50)*MPPC!$B13,0)</f>
        <v>0</v>
      </c>
      <c r="AH68" s="39">
        <f t="shared" si="1"/>
        <v>0</v>
      </c>
      <c r="AI68" s="39">
        <f t="shared" si="2"/>
        <v>0</v>
      </c>
    </row>
    <row r="69" spans="1:35" x14ac:dyDescent="0.25">
      <c r="A69" s="10" t="s">
        <v>486</v>
      </c>
      <c r="B69" s="37">
        <f>B51*MPPC!B14</f>
        <v>0</v>
      </c>
      <c r="C69" s="36">
        <f>IF(C14&gt;0,(C51-B51)*MPPC!$B14,0)</f>
        <v>0</v>
      </c>
      <c r="D69" s="36">
        <f>IF(D14&gt;0,(D51-C51)*MPPC!$B14,0)</f>
        <v>0</v>
      </c>
      <c r="E69" s="36">
        <f>IF(E14&gt;0,(E51-D51)*MPPC!$B14,0)</f>
        <v>0</v>
      </c>
      <c r="F69" s="36">
        <f>IF(F14&gt;0,(F51-E51)*MPPC!$B14,0)</f>
        <v>0</v>
      </c>
      <c r="G69" s="36">
        <f>IF(G14&gt;0,(G51-F51)*MPPC!$B14,0)</f>
        <v>0</v>
      </c>
      <c r="H69" s="36">
        <f>IF(H14&gt;0,(H51-G51)*MPPC!$B14,0)</f>
        <v>0</v>
      </c>
      <c r="I69" s="36">
        <f>IF(I14&gt;0,(I51-H51)*MPPC!$B14,0)</f>
        <v>0</v>
      </c>
      <c r="J69" s="36">
        <f>IF(J14&gt;0,(J51-I51)*MPPC!$B14,0)</f>
        <v>0</v>
      </c>
      <c r="K69" s="36">
        <f>IF(K14&gt;0,(K51-J51)*MPPC!$B14,0)</f>
        <v>0</v>
      </c>
      <c r="L69" s="36">
        <f>IF(L14&gt;0,(L51-K51)*MPPC!$B14,0)</f>
        <v>0</v>
      </c>
      <c r="M69" s="36">
        <f>IF(M14&gt;0,(M51-L51)*MPPC!$B14,0)</f>
        <v>0</v>
      </c>
      <c r="N69" s="36">
        <f>IF(N14&gt;0,(N51-M51)*MPPC!$B14,0)</f>
        <v>0</v>
      </c>
      <c r="O69" s="36">
        <f>IF(O14&gt;0,(O51-N51)*MPPC!$B14,0)</f>
        <v>0</v>
      </c>
      <c r="P69" s="36">
        <f>IF(P14&gt;0,(P51-O51)*MPPC!$B14,0)</f>
        <v>0</v>
      </c>
      <c r="Q69" s="36">
        <f>IF(Q14&gt;0,(Q51-P51)*MPPC!$B14,0)</f>
        <v>0</v>
      </c>
      <c r="R69" s="36">
        <f>IF(R14&gt;0,(R51-Q51)*MPPC!$B14,0)</f>
        <v>0</v>
      </c>
      <c r="S69" s="36">
        <f>IF(S14&gt;0,(S51-R51)*MPPC!$B14,0)</f>
        <v>0</v>
      </c>
      <c r="T69" s="36">
        <f>IF(T14&gt;0,(T51-S51)*MPPC!$B14,0)</f>
        <v>0</v>
      </c>
      <c r="U69" s="36">
        <f>IF(U14&gt;0,(U51-T51)*MPPC!$B14,0)</f>
        <v>0</v>
      </c>
      <c r="V69" s="36">
        <f>IF(V14&gt;0,(V51-U51)*MPPC!$B14,0)</f>
        <v>0</v>
      </c>
      <c r="W69" s="36">
        <f>IF(W14&gt;0,(W51-V51)*MPPC!$B14,0)</f>
        <v>0</v>
      </c>
      <c r="X69" s="36">
        <f>IF(X14&gt;0,(X51-W51)*MPPC!$B14,0)</f>
        <v>0</v>
      </c>
      <c r="Y69" s="36">
        <f>IF(Y14&gt;0,(Y51-X51)*MPPC!$B14,0)</f>
        <v>0</v>
      </c>
      <c r="Z69" s="36">
        <f>IF(Z14&gt;0,(Z51-Y51)*MPPC!$B14,0)</f>
        <v>0</v>
      </c>
      <c r="AA69" s="36">
        <f>IF(AA14&gt;0,(AA51-Z51)*MPPC!$B14,0)</f>
        <v>0</v>
      </c>
      <c r="AB69" s="36">
        <f>IF(AB14&gt;0,(AB51-AA51)*MPPC!$B14,0)</f>
        <v>0</v>
      </c>
      <c r="AC69" s="36">
        <f>IF(AC14&gt;0,(AC51-AB51)*MPPC!$B14,0)</f>
        <v>0</v>
      </c>
      <c r="AD69" s="36">
        <f>IF(AD14&gt;0,(AD51-AC51)*MPPC!$B14,0)</f>
        <v>0</v>
      </c>
      <c r="AE69" s="36">
        <f>IF(AE14&gt;0,(AE51-AD51)*MPPC!$B14,0)</f>
        <v>0</v>
      </c>
      <c r="AF69" s="36">
        <f>IF(AF14&gt;0,(AF51-AE51)*MPPC!$B14,0)</f>
        <v>0</v>
      </c>
      <c r="AH69" s="39">
        <f t="shared" si="1"/>
        <v>0</v>
      </c>
      <c r="AI69" s="39">
        <f t="shared" si="2"/>
        <v>0</v>
      </c>
    </row>
    <row r="70" spans="1:35" x14ac:dyDescent="0.25">
      <c r="A70" s="5" t="s">
        <v>515</v>
      </c>
      <c r="B70" s="37">
        <f>B52*MPPC!B15</f>
        <v>0</v>
      </c>
      <c r="C70" s="36">
        <f>IF(C15&gt;0,(C52-B52)*MPPC!$B15,0)</f>
        <v>0</v>
      </c>
      <c r="D70" s="36">
        <f>IF(D15&gt;0,(D52-C52)*MPPC!$B15,0)</f>
        <v>0</v>
      </c>
      <c r="E70" s="36">
        <f>IF(E15&gt;0,(E52-D52)*MPPC!$B15,0)</f>
        <v>0</v>
      </c>
      <c r="F70" s="36">
        <f>IF(F15&gt;0,(F52-E52)*MPPC!$B15,0)</f>
        <v>0</v>
      </c>
      <c r="G70" s="36">
        <f>IF(G15&gt;0,(G52-F52)*MPPC!$B15,0)</f>
        <v>0</v>
      </c>
      <c r="H70" s="36">
        <f>IF(H15&gt;0,(H52-G52)*MPPC!$B15,0)</f>
        <v>0</v>
      </c>
      <c r="I70" s="36">
        <f>IF(I15&gt;0,(I52-H52)*MPPC!$B15,0)</f>
        <v>0</v>
      </c>
      <c r="J70" s="36">
        <f>IF(J15&gt;0,(J52-I52)*MPPC!$B15,0)</f>
        <v>0</v>
      </c>
      <c r="K70" s="36">
        <f>IF(K15&gt;0,(K52-J52)*MPPC!$B15,0)</f>
        <v>0</v>
      </c>
      <c r="L70" s="36">
        <f>IF(L15&gt;0,(L52-K52)*MPPC!$B15,0)</f>
        <v>0</v>
      </c>
      <c r="M70" s="36">
        <f>IF(M15&gt;0,(M52-L52)*MPPC!$B15,0)</f>
        <v>0</v>
      </c>
      <c r="N70" s="36">
        <f>IF(N15&gt;0,(N52-M52)*MPPC!$B15,0)</f>
        <v>0</v>
      </c>
      <c r="O70" s="36">
        <f>IF(O15&gt;0,(O52-N52)*MPPC!$B15,0)</f>
        <v>0</v>
      </c>
      <c r="P70" s="36">
        <f>IF(P15&gt;0,(P52-O52)*MPPC!$B15,0)</f>
        <v>0</v>
      </c>
      <c r="Q70" s="36">
        <f>IF(Q15&gt;0,(Q52-P52)*MPPC!$B15,0)</f>
        <v>0</v>
      </c>
      <c r="R70" s="36">
        <f>IF(R15&gt;0,(R52-Q52)*MPPC!$B15,0)</f>
        <v>0</v>
      </c>
      <c r="S70" s="36">
        <f>IF(S15&gt;0,(S52-R52)*MPPC!$B15,0)</f>
        <v>0</v>
      </c>
      <c r="T70" s="36">
        <f>IF(T15&gt;0,(T52-S52)*MPPC!$B15,0)</f>
        <v>0</v>
      </c>
      <c r="U70" s="36">
        <f>IF(U15&gt;0,(U52-T52)*MPPC!$B15,0)</f>
        <v>0</v>
      </c>
      <c r="V70" s="36">
        <f>IF(V15&gt;0,(V52-U52)*MPPC!$B15,0)</f>
        <v>0</v>
      </c>
      <c r="W70" s="36">
        <f>IF(W15&gt;0,(W52-V52)*MPPC!$B15,0)</f>
        <v>0</v>
      </c>
      <c r="X70" s="36">
        <f>IF(X15&gt;0,(X52-W52)*MPPC!$B15,0)</f>
        <v>0</v>
      </c>
      <c r="Y70" s="36">
        <f>IF(Y15&gt;0,(Y52-X52)*MPPC!$B15,0)</f>
        <v>0</v>
      </c>
      <c r="Z70" s="36">
        <f>IF(Z15&gt;0,(Z52-Y52)*MPPC!$B15,0)</f>
        <v>0</v>
      </c>
      <c r="AA70" s="36">
        <f>IF(AA15&gt;0,(AA52-Z52)*MPPC!$B15,0)</f>
        <v>0</v>
      </c>
      <c r="AB70" s="36">
        <f>IF(AB15&gt;0,(AB52-AA52)*MPPC!$B15,0)</f>
        <v>0</v>
      </c>
      <c r="AC70" s="36">
        <f>IF(AC15&gt;0,(AC52-AB52)*MPPC!$B15,0)</f>
        <v>0</v>
      </c>
      <c r="AD70" s="36">
        <f>IF(AD15&gt;0,(AD52-AC52)*MPPC!$B15,0)</f>
        <v>0</v>
      </c>
      <c r="AE70" s="36">
        <f>IF(AE15&gt;0,(AE52-AD52)*MPPC!$B15,0)</f>
        <v>0</v>
      </c>
      <c r="AF70" s="36">
        <f>IF(AF15&gt;0,(AF52-AE52)*MPPC!$B15,0)</f>
        <v>0</v>
      </c>
      <c r="AH70" s="39">
        <f t="shared" si="1"/>
        <v>0</v>
      </c>
      <c r="AI70" s="39">
        <f t="shared" si="2"/>
        <v>0</v>
      </c>
    </row>
    <row r="71" spans="1:35" x14ac:dyDescent="0.25">
      <c r="A71" s="5" t="s">
        <v>516</v>
      </c>
      <c r="B71" s="37">
        <f>B53*MPPC!B16</f>
        <v>0</v>
      </c>
      <c r="C71" s="36">
        <f>IF(C16&gt;0,(C53-B53)*MPPC!$B16,0)</f>
        <v>0</v>
      </c>
      <c r="D71" s="36">
        <f>IF(D16&gt;0,(D53-C53)*MPPC!$B16,0)</f>
        <v>0</v>
      </c>
      <c r="E71" s="36">
        <f>IF(E16&gt;0,(E53-D53)*MPPC!$B16,0)</f>
        <v>0</v>
      </c>
      <c r="F71" s="36">
        <f>IF(F16&gt;0,(F53-E53)*MPPC!$B16,0)</f>
        <v>0</v>
      </c>
      <c r="G71" s="36">
        <f>IF(G16&gt;0,(G53-F53)*MPPC!$B16,0)</f>
        <v>0</v>
      </c>
      <c r="H71" s="36">
        <f>IF(H16&gt;0,(H53-G53)*MPPC!$B16,0)</f>
        <v>0</v>
      </c>
      <c r="I71" s="36">
        <f>IF(I16&gt;0,(I53-H53)*MPPC!$B16,0)</f>
        <v>0</v>
      </c>
      <c r="J71" s="36">
        <f>IF(J16&gt;0,(J53-I53)*MPPC!$B16,0)</f>
        <v>0</v>
      </c>
      <c r="K71" s="36">
        <f>IF(K16&gt;0,(K53-J53)*MPPC!$B16,0)</f>
        <v>0</v>
      </c>
      <c r="L71" s="36">
        <f>IF(L16&gt;0,(L53-K53)*MPPC!$B16,0)</f>
        <v>0</v>
      </c>
      <c r="M71" s="36">
        <f>IF(M16&gt;0,(M53-L53)*MPPC!$B16,0)</f>
        <v>0</v>
      </c>
      <c r="N71" s="36">
        <f>IF(N16&gt;0,(N53-M53)*MPPC!$B16,0)</f>
        <v>0</v>
      </c>
      <c r="O71" s="36">
        <f>IF(O16&gt;0,(O53-N53)*MPPC!$B16,0)</f>
        <v>0</v>
      </c>
      <c r="P71" s="36">
        <f>IF(P16&gt;0,(P53-O53)*MPPC!$B16,0)</f>
        <v>0</v>
      </c>
      <c r="Q71" s="36">
        <f>IF(Q16&gt;0,(Q53-P53)*MPPC!$B16,0)</f>
        <v>0</v>
      </c>
      <c r="R71" s="36">
        <f>IF(R16&gt;0,(R53-Q53)*MPPC!$B16,0)</f>
        <v>0</v>
      </c>
      <c r="S71" s="36">
        <f>IF(S16&gt;0,(S53-R53)*MPPC!$B16,0)</f>
        <v>0</v>
      </c>
      <c r="T71" s="36">
        <f>IF(T16&gt;0,(T53-S53)*MPPC!$B16,0)</f>
        <v>0</v>
      </c>
      <c r="U71" s="36">
        <f>IF(U16&gt;0,(U53-T53)*MPPC!$B16,0)</f>
        <v>0</v>
      </c>
      <c r="V71" s="36">
        <f>IF(V16&gt;0,(V53-U53)*MPPC!$B16,0)</f>
        <v>0</v>
      </c>
      <c r="W71" s="36">
        <f>IF(W16&gt;0,(W53-V53)*MPPC!$B16,0)</f>
        <v>0</v>
      </c>
      <c r="X71" s="36">
        <f>IF(X16&gt;0,(X53-W53)*MPPC!$B16,0)</f>
        <v>0</v>
      </c>
      <c r="Y71" s="36">
        <f>IF(Y16&gt;0,(Y53-X53)*MPPC!$B16,0)</f>
        <v>0</v>
      </c>
      <c r="Z71" s="36">
        <f>IF(Z16&gt;0,(Z53-Y53)*MPPC!$B16,0)</f>
        <v>0</v>
      </c>
      <c r="AA71" s="36">
        <f>IF(AA16&gt;0,(AA53-Z53)*MPPC!$B16,0)</f>
        <v>0</v>
      </c>
      <c r="AB71" s="36">
        <f>IF(AB16&gt;0,(AB53-AA53)*MPPC!$B16,0)</f>
        <v>0</v>
      </c>
      <c r="AC71" s="36">
        <f>IF(AC16&gt;0,(AC53-AB53)*MPPC!$B16,0)</f>
        <v>0</v>
      </c>
      <c r="AD71" s="36">
        <f>IF(AD16&gt;0,(AD53-AC53)*MPPC!$B16,0)</f>
        <v>0</v>
      </c>
      <c r="AE71" s="36">
        <f>IF(AE16&gt;0,(AE53-AD53)*MPPC!$B16,0)</f>
        <v>0</v>
      </c>
      <c r="AF71" s="36">
        <f>IF(AF16&gt;0,(AF53-AE53)*MPPC!$B16,0)</f>
        <v>0</v>
      </c>
      <c r="AH71" s="39">
        <f t="shared" si="1"/>
        <v>0</v>
      </c>
      <c r="AI71" s="39">
        <f t="shared" si="2"/>
        <v>0</v>
      </c>
    </row>
    <row r="72" spans="1:35" x14ac:dyDescent="0.25">
      <c r="A72" s="5" t="s">
        <v>517</v>
      </c>
      <c r="B72" s="37">
        <f>B54*MPPC!B17</f>
        <v>0</v>
      </c>
      <c r="C72" s="36">
        <f>IF(C17&gt;0,(C54-B54)*MPPC!$B17,0)</f>
        <v>0</v>
      </c>
      <c r="D72" s="36">
        <f>IF(D17&gt;0,(D54-C54)*MPPC!$B17,0)</f>
        <v>0</v>
      </c>
      <c r="E72" s="36">
        <f>IF(E17&gt;0,(E54-D54)*MPPC!$B17,0)</f>
        <v>0</v>
      </c>
      <c r="F72" s="36">
        <f>IF(F17&gt;0,(F54-E54)*MPPC!$B17,0)</f>
        <v>0</v>
      </c>
      <c r="G72" s="36">
        <f>IF(G17&gt;0,(G54-F54)*MPPC!$B17,0)</f>
        <v>0</v>
      </c>
      <c r="H72" s="36">
        <f>IF(H17&gt;0,(H54-G54)*MPPC!$B17,0)</f>
        <v>0</v>
      </c>
      <c r="I72" s="36">
        <f>IF(I17&gt;0,(I54-H54)*MPPC!$B17,0)</f>
        <v>0</v>
      </c>
      <c r="J72" s="36">
        <f>IF(J17&gt;0,(J54-I54)*MPPC!$B17,0)</f>
        <v>0</v>
      </c>
      <c r="K72" s="36">
        <f>IF(K17&gt;0,(K54-J54)*MPPC!$B17,0)</f>
        <v>0</v>
      </c>
      <c r="L72" s="36">
        <f>IF(L17&gt;0,(L54-K54)*MPPC!$B17,0)</f>
        <v>0</v>
      </c>
      <c r="M72" s="36">
        <f>IF(M17&gt;0,(M54-L54)*MPPC!$B17,0)</f>
        <v>0</v>
      </c>
      <c r="N72" s="36">
        <f>IF(N17&gt;0,(N54-M54)*MPPC!$B17,0)</f>
        <v>0</v>
      </c>
      <c r="O72" s="36">
        <f>IF(O17&gt;0,(O54-N54)*MPPC!$B17,0)</f>
        <v>0</v>
      </c>
      <c r="P72" s="36">
        <f>IF(P17&gt;0,(P54-O54)*MPPC!$B17,0)</f>
        <v>0</v>
      </c>
      <c r="Q72" s="36">
        <f>IF(Q17&gt;0,(Q54-P54)*MPPC!$B17,0)</f>
        <v>0</v>
      </c>
      <c r="R72" s="36">
        <f>IF(R17&gt;0,(R54-Q54)*MPPC!$B17,0)</f>
        <v>0</v>
      </c>
      <c r="S72" s="36">
        <f>IF(S17&gt;0,(S54-R54)*MPPC!$B17,0)</f>
        <v>0</v>
      </c>
      <c r="T72" s="36">
        <f>IF(T17&gt;0,(T54-S54)*MPPC!$B17,0)</f>
        <v>0</v>
      </c>
      <c r="U72" s="36">
        <f>IF(U17&gt;0,(U54-T54)*MPPC!$B17,0)</f>
        <v>0</v>
      </c>
      <c r="V72" s="36">
        <f>IF(V17&gt;0,(V54-U54)*MPPC!$B17,0)</f>
        <v>0</v>
      </c>
      <c r="W72" s="36">
        <f>IF(W17&gt;0,(W54-V54)*MPPC!$B17,0)</f>
        <v>0</v>
      </c>
      <c r="X72" s="36">
        <f>IF(X17&gt;0,(X54-W54)*MPPC!$B17,0)</f>
        <v>0</v>
      </c>
      <c r="Y72" s="36">
        <f>IF(Y17&gt;0,(Y54-X54)*MPPC!$B17,0)</f>
        <v>0</v>
      </c>
      <c r="Z72" s="36">
        <f>IF(Z17&gt;0,(Z54-Y54)*MPPC!$B17,0)</f>
        <v>0</v>
      </c>
      <c r="AA72" s="36">
        <f>IF(AA17&gt;0,(AA54-Z54)*MPPC!$B17,0)</f>
        <v>0</v>
      </c>
      <c r="AB72" s="36">
        <f>IF(AB17&gt;0,(AB54-AA54)*MPPC!$B17,0)</f>
        <v>0</v>
      </c>
      <c r="AC72" s="36">
        <f>IF(AC17&gt;0,(AC54-AB54)*MPPC!$B17,0)</f>
        <v>0</v>
      </c>
      <c r="AD72" s="36">
        <f>IF(AD17&gt;0,(AD54-AC54)*MPPC!$B17,0)</f>
        <v>0</v>
      </c>
      <c r="AE72" s="36">
        <f>IF(AE17&gt;0,(AE54-AD54)*MPPC!$B17,0)</f>
        <v>0</v>
      </c>
      <c r="AF72" s="36">
        <f>IF(AF17&gt;0,(AF54-AE54)*MPPC!$B17,0)</f>
        <v>0</v>
      </c>
      <c r="AH72" s="39">
        <f t="shared" si="1"/>
        <v>0</v>
      </c>
      <c r="AI72" s="39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7"/>
  <sheetViews>
    <sheetView workbookViewId="0">
      <selection activeCell="B4" sqref="B4"/>
    </sheetView>
  </sheetViews>
  <sheetFormatPr defaultRowHeight="15" x14ac:dyDescent="0.25"/>
  <sheetData>
    <row r="1" spans="1:2" x14ac:dyDescent="0.25">
      <c r="B1" t="s">
        <v>578</v>
      </c>
    </row>
    <row r="2" spans="1:2" x14ac:dyDescent="0.25">
      <c r="A2" t="s">
        <v>490</v>
      </c>
      <c r="B2">
        <v>258</v>
      </c>
    </row>
    <row r="3" spans="1:2" x14ac:dyDescent="0.25">
      <c r="A3" t="s">
        <v>416</v>
      </c>
      <c r="B3">
        <v>154</v>
      </c>
    </row>
    <row r="4" spans="1:2" x14ac:dyDescent="0.25">
      <c r="A4" t="s">
        <v>1</v>
      </c>
      <c r="B4">
        <v>500</v>
      </c>
    </row>
    <row r="5" spans="1:2" x14ac:dyDescent="0.25">
      <c r="A5" t="s">
        <v>2</v>
      </c>
      <c r="B5">
        <v>1</v>
      </c>
    </row>
    <row r="6" spans="1:2" x14ac:dyDescent="0.25">
      <c r="A6" t="s">
        <v>491</v>
      </c>
      <c r="B6">
        <v>5</v>
      </c>
    </row>
    <row r="7" spans="1:2" x14ac:dyDescent="0.25">
      <c r="A7" t="s">
        <v>579</v>
      </c>
      <c r="B7">
        <v>2</v>
      </c>
    </row>
    <row r="8" spans="1:2" x14ac:dyDescent="0.25">
      <c r="A8" t="s">
        <v>5</v>
      </c>
      <c r="B8">
        <v>156</v>
      </c>
    </row>
    <row r="9" spans="1:2" x14ac:dyDescent="0.25">
      <c r="A9" t="s">
        <v>6</v>
      </c>
      <c r="B9">
        <v>18</v>
      </c>
    </row>
    <row r="10" spans="1:2" x14ac:dyDescent="0.25">
      <c r="A10" t="s">
        <v>7</v>
      </c>
      <c r="B10">
        <v>10</v>
      </c>
    </row>
    <row r="11" spans="1:2" x14ac:dyDescent="0.25">
      <c r="A11" t="s">
        <v>417</v>
      </c>
      <c r="B11">
        <v>1</v>
      </c>
    </row>
    <row r="12" spans="1:2" x14ac:dyDescent="0.25">
      <c r="A12" t="s">
        <v>418</v>
      </c>
      <c r="B12">
        <v>50</v>
      </c>
    </row>
    <row r="13" spans="1:2" x14ac:dyDescent="0.25">
      <c r="A13" t="s">
        <v>485</v>
      </c>
      <c r="B13">
        <v>258</v>
      </c>
    </row>
    <row r="14" spans="1:2" x14ac:dyDescent="0.25">
      <c r="A14" t="s">
        <v>486</v>
      </c>
      <c r="B14">
        <v>5</v>
      </c>
    </row>
    <row r="15" spans="1:2" x14ac:dyDescent="0.25">
      <c r="A15" t="s">
        <v>515</v>
      </c>
      <c r="B15">
        <v>10</v>
      </c>
    </row>
    <row r="16" spans="1:2" x14ac:dyDescent="0.25">
      <c r="A16" t="s">
        <v>516</v>
      </c>
      <c r="B16">
        <v>10</v>
      </c>
    </row>
    <row r="17" spans="1:2" x14ac:dyDescent="0.25">
      <c r="A17" t="s">
        <v>517</v>
      </c>
      <c r="B17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-0.499984740745262"/>
  </sheetPr>
  <dimension ref="A1:AH20"/>
  <sheetViews>
    <sheetView tabSelected="1" workbookViewId="0">
      <selection activeCell="D3" sqref="D3"/>
    </sheetView>
  </sheetViews>
  <sheetFormatPr defaultRowHeight="15" x14ac:dyDescent="0.25"/>
  <cols>
    <col min="1" max="1" width="25.5703125" customWidth="1"/>
    <col min="2" max="22" width="9.28515625" bestFit="1" customWidth="1"/>
  </cols>
  <sheetData>
    <row r="1" spans="1:34" s="5" customFormat="1" ht="30" x14ac:dyDescent="0.25">
      <c r="A1" s="13" t="s">
        <v>518</v>
      </c>
      <c r="B1" s="10">
        <v>2020</v>
      </c>
      <c r="C1" s="10">
        <v>2021</v>
      </c>
      <c r="D1" s="10">
        <v>2022</v>
      </c>
      <c r="E1" s="10">
        <v>2023</v>
      </c>
      <c r="F1" s="10">
        <v>2024</v>
      </c>
      <c r="G1" s="10">
        <v>2025</v>
      </c>
      <c r="H1" s="10">
        <v>2026</v>
      </c>
      <c r="I1" s="10">
        <v>2027</v>
      </c>
      <c r="J1" s="10">
        <v>2028</v>
      </c>
      <c r="K1" s="10">
        <v>2029</v>
      </c>
      <c r="L1" s="10">
        <v>2030</v>
      </c>
      <c r="M1" s="10">
        <v>2031</v>
      </c>
      <c r="N1" s="10">
        <v>2032</v>
      </c>
      <c r="O1" s="10">
        <v>2033</v>
      </c>
      <c r="P1" s="10">
        <v>2034</v>
      </c>
      <c r="Q1" s="10">
        <v>2035</v>
      </c>
      <c r="R1" s="10">
        <v>2036</v>
      </c>
      <c r="S1" s="10">
        <v>2037</v>
      </c>
      <c r="T1" s="10">
        <v>2038</v>
      </c>
      <c r="U1" s="10">
        <v>2039</v>
      </c>
      <c r="V1" s="10">
        <v>2040</v>
      </c>
      <c r="W1" s="10">
        <v>2041</v>
      </c>
      <c r="X1" s="10">
        <v>2042</v>
      </c>
      <c r="Y1" s="10">
        <v>2043</v>
      </c>
      <c r="Z1" s="10">
        <v>2044</v>
      </c>
      <c r="AA1" s="10">
        <v>2045</v>
      </c>
      <c r="AB1" s="10">
        <v>2046</v>
      </c>
      <c r="AC1" s="10">
        <v>2047</v>
      </c>
      <c r="AD1" s="10">
        <v>2048</v>
      </c>
      <c r="AE1" s="10">
        <v>2049</v>
      </c>
      <c r="AF1" s="10">
        <v>2050</v>
      </c>
    </row>
    <row r="2" spans="1:34" x14ac:dyDescent="0.25">
      <c r="A2" s="10" t="s">
        <v>490</v>
      </c>
      <c r="B2" s="4">
        <f>Calcs!B57</f>
        <v>9030</v>
      </c>
      <c r="C2" s="4">
        <f>Calcs!C57</f>
        <v>4386</v>
      </c>
      <c r="D2" s="4">
        <f>Calcs!D57</f>
        <v>9804</v>
      </c>
      <c r="E2" s="4">
        <f>Calcs!E57</f>
        <v>8772</v>
      </c>
      <c r="F2" s="4">
        <f>Calcs!F57</f>
        <v>7740</v>
      </c>
      <c r="G2" s="4">
        <f>Calcs!G57</f>
        <v>22962</v>
      </c>
      <c r="H2" s="4">
        <f>Calcs!H57</f>
        <v>9030</v>
      </c>
      <c r="I2" s="4">
        <f>Calcs!I57</f>
        <v>7998</v>
      </c>
      <c r="J2" s="4">
        <f>Calcs!J57</f>
        <v>12900</v>
      </c>
      <c r="K2" s="4">
        <f>Calcs!K57</f>
        <v>7740</v>
      </c>
      <c r="L2" s="4">
        <f>Calcs!L57</f>
        <v>4902</v>
      </c>
      <c r="M2" s="4">
        <f>Calcs!M57</f>
        <v>774</v>
      </c>
      <c r="N2" s="4">
        <f>Calcs!N57</f>
        <v>2580</v>
      </c>
      <c r="O2" s="4">
        <f>Calcs!O57</f>
        <v>516</v>
      </c>
      <c r="P2" s="4">
        <f>Calcs!P57</f>
        <v>4128</v>
      </c>
      <c r="Q2" s="4">
        <f>Calcs!Q57</f>
        <v>1548</v>
      </c>
      <c r="R2" s="4">
        <f>Calcs!R57</f>
        <v>516</v>
      </c>
      <c r="S2" s="4">
        <f>Calcs!S57</f>
        <v>258</v>
      </c>
      <c r="T2" s="4">
        <f>Calcs!T57</f>
        <v>1290</v>
      </c>
      <c r="U2" s="4">
        <f>Calcs!U57</f>
        <v>258</v>
      </c>
      <c r="V2" s="4">
        <f>Calcs!V57</f>
        <v>1806</v>
      </c>
      <c r="W2" s="4">
        <f>Calcs!W57</f>
        <v>258</v>
      </c>
      <c r="X2" s="4">
        <f>Calcs!X57</f>
        <v>0</v>
      </c>
      <c r="Y2" s="4">
        <f>Calcs!Y57</f>
        <v>0</v>
      </c>
      <c r="Z2" s="4">
        <f>Calcs!Z57</f>
        <v>0</v>
      </c>
      <c r="AA2" s="4">
        <f>Calcs!AA57</f>
        <v>2580</v>
      </c>
      <c r="AB2" s="4">
        <f>Calcs!AB57</f>
        <v>0</v>
      </c>
      <c r="AC2" s="4">
        <f>Calcs!AC57</f>
        <v>0</v>
      </c>
      <c r="AD2" s="4">
        <f>Calcs!AD57</f>
        <v>0</v>
      </c>
      <c r="AE2" s="4">
        <f>Calcs!AE57</f>
        <v>0</v>
      </c>
      <c r="AF2" s="4">
        <f>Calcs!AF57</f>
        <v>0</v>
      </c>
      <c r="AH2" s="4"/>
    </row>
    <row r="3" spans="1:34" x14ac:dyDescent="0.25">
      <c r="A3" s="10" t="s">
        <v>416</v>
      </c>
      <c r="B3" s="4">
        <f>Calcs!B58</f>
        <v>770</v>
      </c>
      <c r="C3" s="4">
        <f>Calcs!C58</f>
        <v>154</v>
      </c>
      <c r="D3" s="4">
        <f>Calcs!D58</f>
        <v>2310</v>
      </c>
      <c r="E3" s="4">
        <f>Calcs!E58</f>
        <v>6776</v>
      </c>
      <c r="F3" s="4">
        <f>Calcs!F58</f>
        <v>10010</v>
      </c>
      <c r="G3" s="4">
        <f>Calcs!G58</f>
        <v>7238</v>
      </c>
      <c r="H3" s="4">
        <f>Calcs!H58</f>
        <v>3696</v>
      </c>
      <c r="I3" s="4">
        <f>Calcs!I58</f>
        <v>2618</v>
      </c>
      <c r="J3" s="4">
        <f>Calcs!J58</f>
        <v>770</v>
      </c>
      <c r="K3" s="4">
        <f>Calcs!K58</f>
        <v>1540</v>
      </c>
      <c r="L3" s="4">
        <f>Calcs!L58</f>
        <v>1694</v>
      </c>
      <c r="M3" s="4">
        <f>Calcs!M58</f>
        <v>1078</v>
      </c>
      <c r="N3" s="4">
        <f>Calcs!N58</f>
        <v>308</v>
      </c>
      <c r="O3" s="4">
        <f>Calcs!O58</f>
        <v>1232</v>
      </c>
      <c r="P3" s="4">
        <f>Calcs!P58</f>
        <v>770</v>
      </c>
      <c r="Q3" s="4">
        <f>Calcs!Q58</f>
        <v>1078</v>
      </c>
      <c r="R3" s="4">
        <f>Calcs!R58</f>
        <v>924</v>
      </c>
      <c r="S3" s="4">
        <f>Calcs!S58</f>
        <v>154</v>
      </c>
      <c r="T3" s="4">
        <f>Calcs!T58</f>
        <v>154</v>
      </c>
      <c r="U3" s="4">
        <f>Calcs!U58</f>
        <v>0</v>
      </c>
      <c r="V3" s="4">
        <f>Calcs!V58</f>
        <v>616</v>
      </c>
      <c r="W3" s="4">
        <f>Calcs!W58</f>
        <v>0</v>
      </c>
      <c r="X3" s="4">
        <f>Calcs!X58</f>
        <v>462</v>
      </c>
      <c r="Y3" s="4">
        <f>Calcs!Y58</f>
        <v>0</v>
      </c>
      <c r="Z3" s="4">
        <f>Calcs!Z58</f>
        <v>0</v>
      </c>
      <c r="AA3" s="4">
        <f>Calcs!AA58</f>
        <v>0</v>
      </c>
      <c r="AB3" s="4">
        <f>Calcs!AB58</f>
        <v>0</v>
      </c>
      <c r="AC3" s="4">
        <f>Calcs!AC58</f>
        <v>0</v>
      </c>
      <c r="AD3" s="4">
        <f>Calcs!AD58</f>
        <v>0</v>
      </c>
      <c r="AE3" s="4">
        <f>Calcs!AE58</f>
        <v>0</v>
      </c>
      <c r="AF3" s="4">
        <f>Calcs!AF58</f>
        <v>0</v>
      </c>
      <c r="AH3" s="4"/>
    </row>
    <row r="4" spans="1:34" x14ac:dyDescent="0.25">
      <c r="A4" s="10" t="s">
        <v>1</v>
      </c>
      <c r="B4" s="4">
        <f>Calcs!B59</f>
        <v>1500</v>
      </c>
      <c r="C4" s="4">
        <f>Calcs!C59</f>
        <v>1000</v>
      </c>
      <c r="D4" s="4">
        <f>Calcs!D59</f>
        <v>500</v>
      </c>
      <c r="E4" s="4">
        <f>Calcs!E59</f>
        <v>0</v>
      </c>
      <c r="F4" s="4">
        <f>Calcs!F59</f>
        <v>0</v>
      </c>
      <c r="G4" s="4">
        <f>Calcs!G59</f>
        <v>1500</v>
      </c>
      <c r="H4" s="4">
        <f>Calcs!H59</f>
        <v>1000</v>
      </c>
      <c r="I4" s="4">
        <f>Calcs!I59</f>
        <v>2000</v>
      </c>
      <c r="J4" s="4">
        <f>Calcs!J59</f>
        <v>7000</v>
      </c>
      <c r="K4" s="4">
        <f>Calcs!K59</f>
        <v>1000</v>
      </c>
      <c r="L4" s="4">
        <f>Calcs!L59</f>
        <v>0</v>
      </c>
      <c r="M4" s="4">
        <f>Calcs!M59</f>
        <v>0</v>
      </c>
      <c r="N4" s="4">
        <f>Calcs!N59</f>
        <v>0</v>
      </c>
      <c r="O4" s="4">
        <f>Calcs!O59</f>
        <v>6000</v>
      </c>
      <c r="P4" s="4">
        <f>Calcs!P59</f>
        <v>0</v>
      </c>
      <c r="Q4" s="4">
        <f>Calcs!Q59</f>
        <v>1000</v>
      </c>
      <c r="R4" s="4">
        <f>Calcs!R59</f>
        <v>0</v>
      </c>
      <c r="S4" s="4">
        <f>Calcs!S59</f>
        <v>0</v>
      </c>
      <c r="T4" s="4">
        <f>Calcs!T59</f>
        <v>0</v>
      </c>
      <c r="U4" s="4">
        <f>Calcs!U59</f>
        <v>0</v>
      </c>
      <c r="V4" s="4">
        <f>Calcs!V59</f>
        <v>0</v>
      </c>
      <c r="W4" s="4">
        <f>Calcs!W59</f>
        <v>0</v>
      </c>
      <c r="X4" s="4">
        <f>Calcs!X59</f>
        <v>0</v>
      </c>
      <c r="Y4" s="4">
        <f>Calcs!Y59</f>
        <v>0</v>
      </c>
      <c r="Z4" s="4">
        <f>Calcs!Z59</f>
        <v>0</v>
      </c>
      <c r="AA4" s="4">
        <f>Calcs!AA59</f>
        <v>0</v>
      </c>
      <c r="AB4" s="4">
        <f>Calcs!AB59</f>
        <v>0</v>
      </c>
      <c r="AC4" s="4">
        <f>Calcs!AC59</f>
        <v>0</v>
      </c>
      <c r="AD4" s="4">
        <f>Calcs!AD59</f>
        <v>0</v>
      </c>
      <c r="AE4" s="4">
        <f>Calcs!AE59</f>
        <v>0</v>
      </c>
      <c r="AF4" s="4">
        <f>Calcs!AF59</f>
        <v>0</v>
      </c>
      <c r="AH4" s="4"/>
    </row>
    <row r="5" spans="1:34" x14ac:dyDescent="0.25">
      <c r="A5" s="10" t="s">
        <v>2</v>
      </c>
      <c r="B5" s="4">
        <f>Calcs!B60</f>
        <v>6</v>
      </c>
      <c r="C5" s="4">
        <f>Calcs!C60</f>
        <v>7</v>
      </c>
      <c r="D5" s="4">
        <f>Calcs!D60</f>
        <v>12</v>
      </c>
      <c r="E5" s="4">
        <f>Calcs!E60</f>
        <v>22</v>
      </c>
      <c r="F5" s="4">
        <f>Calcs!F60</f>
        <v>19</v>
      </c>
      <c r="G5" s="4">
        <f>Calcs!G60</f>
        <v>90</v>
      </c>
      <c r="H5" s="4">
        <f>Calcs!H60</f>
        <v>50</v>
      </c>
      <c r="I5" s="4">
        <f>Calcs!I60</f>
        <v>80</v>
      </c>
      <c r="J5" s="4">
        <f>Calcs!J60</f>
        <v>274</v>
      </c>
      <c r="K5" s="4">
        <f>Calcs!K60</f>
        <v>153</v>
      </c>
      <c r="L5" s="4">
        <f>Calcs!L60</f>
        <v>88</v>
      </c>
      <c r="M5" s="4">
        <f>Calcs!M60</f>
        <v>0</v>
      </c>
      <c r="N5" s="4">
        <f>Calcs!N60</f>
        <v>0</v>
      </c>
      <c r="O5" s="4">
        <f>Calcs!O60</f>
        <v>0</v>
      </c>
      <c r="P5" s="4">
        <f>Calcs!P60</f>
        <v>15</v>
      </c>
      <c r="Q5" s="4">
        <f>Calcs!Q60</f>
        <v>0</v>
      </c>
      <c r="R5" s="4">
        <f>Calcs!R60</f>
        <v>0</v>
      </c>
      <c r="S5" s="4">
        <f>Calcs!S60</f>
        <v>1</v>
      </c>
      <c r="T5" s="4">
        <f>Calcs!T60</f>
        <v>0</v>
      </c>
      <c r="U5" s="4">
        <f>Calcs!U60</f>
        <v>10</v>
      </c>
      <c r="V5" s="4">
        <f>Calcs!V60</f>
        <v>0</v>
      </c>
      <c r="W5" s="4">
        <f>Calcs!W60</f>
        <v>0</v>
      </c>
      <c r="X5" s="4">
        <f>Calcs!X60</f>
        <v>0</v>
      </c>
      <c r="Y5" s="4">
        <f>Calcs!Y60</f>
        <v>0</v>
      </c>
      <c r="Z5" s="4">
        <f>Calcs!Z60</f>
        <v>80</v>
      </c>
      <c r="AA5" s="4">
        <f>Calcs!AA60</f>
        <v>0</v>
      </c>
      <c r="AB5" s="4">
        <f>Calcs!AB60</f>
        <v>2</v>
      </c>
      <c r="AC5" s="4">
        <f>Calcs!AC60</f>
        <v>3</v>
      </c>
      <c r="AD5" s="4">
        <f>Calcs!AD60</f>
        <v>0</v>
      </c>
      <c r="AE5" s="4">
        <f>Calcs!AE60</f>
        <v>17</v>
      </c>
      <c r="AF5" s="4">
        <f>Calcs!AF60</f>
        <v>61</v>
      </c>
      <c r="AH5" s="4"/>
    </row>
    <row r="6" spans="1:34" x14ac:dyDescent="0.25">
      <c r="A6" s="10" t="s">
        <v>491</v>
      </c>
      <c r="B6" s="4">
        <f>Calcs!B61</f>
        <v>0</v>
      </c>
      <c r="C6" s="4">
        <f>Calcs!C61</f>
        <v>0</v>
      </c>
      <c r="D6" s="4">
        <f>Calcs!D61</f>
        <v>0</v>
      </c>
      <c r="E6" s="4">
        <f>Calcs!E61</f>
        <v>0</v>
      </c>
      <c r="F6" s="4">
        <f>Calcs!F61</f>
        <v>0</v>
      </c>
      <c r="G6" s="4">
        <f>Calcs!G61</f>
        <v>0</v>
      </c>
      <c r="H6" s="4">
        <f>Calcs!H61</f>
        <v>0</v>
      </c>
      <c r="I6" s="4">
        <f>Calcs!I61</f>
        <v>0</v>
      </c>
      <c r="J6" s="4">
        <f>Calcs!J61</f>
        <v>0</v>
      </c>
      <c r="K6" s="4">
        <f>Calcs!K61</f>
        <v>0</v>
      </c>
      <c r="L6" s="4">
        <f>Calcs!L61</f>
        <v>0</v>
      </c>
      <c r="M6" s="4">
        <f>Calcs!M61</f>
        <v>0</v>
      </c>
      <c r="N6" s="4">
        <f>Calcs!N61</f>
        <v>0</v>
      </c>
      <c r="O6" s="4">
        <f>Calcs!O61</f>
        <v>0</v>
      </c>
      <c r="P6" s="4">
        <f>Calcs!P61</f>
        <v>0</v>
      </c>
      <c r="Q6" s="4">
        <f>Calcs!Q61</f>
        <v>0</v>
      </c>
      <c r="R6" s="4">
        <f>Calcs!R61</f>
        <v>0</v>
      </c>
      <c r="S6" s="4">
        <f>Calcs!S61</f>
        <v>0</v>
      </c>
      <c r="T6" s="4">
        <f>Calcs!T61</f>
        <v>0</v>
      </c>
      <c r="U6" s="4">
        <f>Calcs!U61</f>
        <v>0</v>
      </c>
      <c r="V6" s="4">
        <f>Calcs!V61</f>
        <v>0</v>
      </c>
      <c r="W6" s="4">
        <f>Calcs!W61</f>
        <v>0</v>
      </c>
      <c r="X6" s="4">
        <f>Calcs!X61</f>
        <v>0</v>
      </c>
      <c r="Y6" s="4">
        <f>Calcs!Y61</f>
        <v>0</v>
      </c>
      <c r="Z6" s="4">
        <f>Calcs!Z61</f>
        <v>0</v>
      </c>
      <c r="AA6" s="4">
        <f>Calcs!AA61</f>
        <v>0</v>
      </c>
      <c r="AB6" s="4">
        <f>Calcs!AB61</f>
        <v>0</v>
      </c>
      <c r="AC6" s="4">
        <f>Calcs!AC61</f>
        <v>0</v>
      </c>
      <c r="AD6" s="4">
        <f>Calcs!AD61</f>
        <v>0</v>
      </c>
      <c r="AE6" s="4">
        <f>Calcs!AE61</f>
        <v>0</v>
      </c>
      <c r="AF6" s="4">
        <f>Calcs!AF61</f>
        <v>0</v>
      </c>
      <c r="AH6" s="4"/>
    </row>
    <row r="7" spans="1:34" x14ac:dyDescent="0.25">
      <c r="A7" s="10" t="s">
        <v>4</v>
      </c>
      <c r="B7" s="4">
        <f>Calcs!B62</f>
        <v>0</v>
      </c>
      <c r="C7" s="4">
        <f>Calcs!C62</f>
        <v>0</v>
      </c>
      <c r="D7" s="4">
        <f>Calcs!D62</f>
        <v>0</v>
      </c>
      <c r="E7" s="4">
        <f>Calcs!E62</f>
        <v>0</v>
      </c>
      <c r="F7" s="4">
        <f>Calcs!F62</f>
        <v>0</v>
      </c>
      <c r="G7" s="4">
        <f>Calcs!G62</f>
        <v>0</v>
      </c>
      <c r="H7" s="4">
        <f>Calcs!H62</f>
        <v>0</v>
      </c>
      <c r="I7" s="4">
        <f>Calcs!I62</f>
        <v>0</v>
      </c>
      <c r="J7" s="4">
        <f>Calcs!J62</f>
        <v>0</v>
      </c>
      <c r="K7" s="4">
        <f>Calcs!K62</f>
        <v>0</v>
      </c>
      <c r="L7" s="4">
        <f>Calcs!L62</f>
        <v>0</v>
      </c>
      <c r="M7" s="4">
        <f>Calcs!M62</f>
        <v>0</v>
      </c>
      <c r="N7" s="4">
        <f>Calcs!N62</f>
        <v>0</v>
      </c>
      <c r="O7" s="4">
        <f>Calcs!O62</f>
        <v>0</v>
      </c>
      <c r="P7" s="4">
        <f>Calcs!P62</f>
        <v>0</v>
      </c>
      <c r="Q7" s="4">
        <f>Calcs!Q62</f>
        <v>0</v>
      </c>
      <c r="R7" s="4">
        <f>Calcs!R62</f>
        <v>0</v>
      </c>
      <c r="S7" s="4">
        <f>Calcs!S62</f>
        <v>0</v>
      </c>
      <c r="T7" s="4">
        <f>Calcs!T62</f>
        <v>0</v>
      </c>
      <c r="U7" s="4">
        <f>Calcs!U62</f>
        <v>0</v>
      </c>
      <c r="V7" s="4">
        <f>Calcs!V62</f>
        <v>0</v>
      </c>
      <c r="W7" s="4">
        <f>Calcs!W62</f>
        <v>0</v>
      </c>
      <c r="X7" s="4">
        <f>Calcs!X62</f>
        <v>0</v>
      </c>
      <c r="Y7" s="4">
        <f>Calcs!Y62</f>
        <v>0</v>
      </c>
      <c r="Z7" s="4">
        <f>Calcs!Z62</f>
        <v>0</v>
      </c>
      <c r="AA7" s="4">
        <f>Calcs!AA62</f>
        <v>0</v>
      </c>
      <c r="AB7" s="4">
        <f>Calcs!AB62</f>
        <v>0</v>
      </c>
      <c r="AC7" s="4">
        <f>Calcs!AC62</f>
        <v>0</v>
      </c>
      <c r="AD7" s="4">
        <f>Calcs!AD62</f>
        <v>0</v>
      </c>
      <c r="AE7" s="4">
        <f>Calcs!AE62</f>
        <v>0</v>
      </c>
      <c r="AF7" s="4">
        <f>Calcs!AF62</f>
        <v>0</v>
      </c>
      <c r="AH7" s="4"/>
    </row>
    <row r="8" spans="1:34" x14ac:dyDescent="0.25">
      <c r="A8" s="10" t="s">
        <v>5</v>
      </c>
      <c r="B8" s="4">
        <f>Calcs!B63</f>
        <v>0</v>
      </c>
      <c r="C8" s="4">
        <f>Calcs!C63</f>
        <v>0</v>
      </c>
      <c r="D8" s="4">
        <f>Calcs!D63</f>
        <v>0</v>
      </c>
      <c r="E8" s="4">
        <f>Calcs!E63</f>
        <v>0</v>
      </c>
      <c r="F8" s="4">
        <f>Calcs!F63</f>
        <v>0</v>
      </c>
      <c r="G8" s="4">
        <f>Calcs!G63</f>
        <v>0</v>
      </c>
      <c r="H8" s="4">
        <f>Calcs!H63</f>
        <v>0</v>
      </c>
      <c r="I8" s="4">
        <f>Calcs!I63</f>
        <v>0</v>
      </c>
      <c r="J8" s="4">
        <f>Calcs!J63</f>
        <v>0</v>
      </c>
      <c r="K8" s="4">
        <f>Calcs!K63</f>
        <v>0</v>
      </c>
      <c r="L8" s="4">
        <f>Calcs!L63</f>
        <v>0</v>
      </c>
      <c r="M8" s="4">
        <f>Calcs!M63</f>
        <v>0</v>
      </c>
      <c r="N8" s="4">
        <f>Calcs!N63</f>
        <v>0</v>
      </c>
      <c r="O8" s="4">
        <f>Calcs!O63</f>
        <v>0</v>
      </c>
      <c r="P8" s="4">
        <f>Calcs!P63</f>
        <v>0</v>
      </c>
      <c r="Q8" s="4">
        <f>Calcs!Q63</f>
        <v>0</v>
      </c>
      <c r="R8" s="4">
        <f>Calcs!R63</f>
        <v>0</v>
      </c>
      <c r="S8" s="4">
        <f>Calcs!S63</f>
        <v>0</v>
      </c>
      <c r="T8" s="4">
        <f>Calcs!T63</f>
        <v>0</v>
      </c>
      <c r="U8" s="4">
        <f>Calcs!U63</f>
        <v>0</v>
      </c>
      <c r="V8" s="4">
        <f>Calcs!V63</f>
        <v>0</v>
      </c>
      <c r="W8" s="4">
        <f>Calcs!W63</f>
        <v>0</v>
      </c>
      <c r="X8" s="4">
        <f>Calcs!X63</f>
        <v>0</v>
      </c>
      <c r="Y8" s="4">
        <f>Calcs!Y63</f>
        <v>0</v>
      </c>
      <c r="Z8" s="4">
        <f>Calcs!Z63</f>
        <v>0</v>
      </c>
      <c r="AA8" s="4">
        <f>Calcs!AA63</f>
        <v>0</v>
      </c>
      <c r="AB8" s="4">
        <f>Calcs!AB63</f>
        <v>0</v>
      </c>
      <c r="AC8" s="4">
        <f>Calcs!AC63</f>
        <v>0</v>
      </c>
      <c r="AD8" s="4">
        <f>Calcs!AD63</f>
        <v>0</v>
      </c>
      <c r="AE8" s="4">
        <f>Calcs!AE63</f>
        <v>0</v>
      </c>
      <c r="AF8" s="4">
        <f>Calcs!AF63</f>
        <v>0</v>
      </c>
      <c r="AH8" s="4"/>
    </row>
    <row r="9" spans="1:34" x14ac:dyDescent="0.25">
      <c r="A9" s="10" t="s">
        <v>6</v>
      </c>
      <c r="B9" s="4">
        <f>Calcs!B64</f>
        <v>0</v>
      </c>
      <c r="C9" s="4">
        <f>Calcs!C64</f>
        <v>0</v>
      </c>
      <c r="D9" s="4">
        <f>Calcs!D64</f>
        <v>0</v>
      </c>
      <c r="E9" s="4">
        <f>Calcs!E64</f>
        <v>0</v>
      </c>
      <c r="F9" s="4">
        <f>Calcs!F64</f>
        <v>0</v>
      </c>
      <c r="G9" s="4">
        <f>Calcs!G64</f>
        <v>0</v>
      </c>
      <c r="H9" s="4">
        <f>Calcs!H64</f>
        <v>0</v>
      </c>
      <c r="I9" s="4">
        <f>Calcs!I64</f>
        <v>0</v>
      </c>
      <c r="J9" s="4">
        <f>Calcs!J64</f>
        <v>0</v>
      </c>
      <c r="K9" s="4">
        <f>Calcs!K64</f>
        <v>0</v>
      </c>
      <c r="L9" s="4">
        <f>Calcs!L64</f>
        <v>0</v>
      </c>
      <c r="M9" s="4">
        <f>Calcs!M64</f>
        <v>0</v>
      </c>
      <c r="N9" s="4">
        <f>Calcs!N64</f>
        <v>0</v>
      </c>
      <c r="O9" s="4">
        <f>Calcs!O64</f>
        <v>0</v>
      </c>
      <c r="P9" s="4">
        <f>Calcs!P64</f>
        <v>0</v>
      </c>
      <c r="Q9" s="4">
        <f>Calcs!Q64</f>
        <v>0</v>
      </c>
      <c r="R9" s="4">
        <f>Calcs!R64</f>
        <v>0</v>
      </c>
      <c r="S9" s="4">
        <f>Calcs!S64</f>
        <v>0</v>
      </c>
      <c r="T9" s="4">
        <f>Calcs!T64</f>
        <v>0</v>
      </c>
      <c r="U9" s="4">
        <f>Calcs!U64</f>
        <v>0</v>
      </c>
      <c r="V9" s="4">
        <f>Calcs!V64</f>
        <v>0</v>
      </c>
      <c r="W9" s="4">
        <f>Calcs!W64</f>
        <v>0</v>
      </c>
      <c r="X9" s="4">
        <f>Calcs!X64</f>
        <v>0</v>
      </c>
      <c r="Y9" s="4">
        <f>Calcs!Y64</f>
        <v>0</v>
      </c>
      <c r="Z9" s="4">
        <f>Calcs!Z64</f>
        <v>0</v>
      </c>
      <c r="AA9" s="4">
        <f>Calcs!AA64</f>
        <v>0</v>
      </c>
      <c r="AB9" s="4">
        <f>Calcs!AB64</f>
        <v>0</v>
      </c>
      <c r="AC9" s="4">
        <f>Calcs!AC64</f>
        <v>0</v>
      </c>
      <c r="AD9" s="4">
        <f>Calcs!AD64</f>
        <v>0</v>
      </c>
      <c r="AE9" s="4">
        <f>Calcs!AE64</f>
        <v>0</v>
      </c>
      <c r="AF9" s="4">
        <f>Calcs!AF64</f>
        <v>0</v>
      </c>
      <c r="AH9" s="4"/>
    </row>
    <row r="10" spans="1:34" x14ac:dyDescent="0.25">
      <c r="A10" s="10" t="s">
        <v>7</v>
      </c>
      <c r="B10" s="4">
        <f>Calcs!B65</f>
        <v>0</v>
      </c>
      <c r="C10" s="4">
        <f>Calcs!C65</f>
        <v>0</v>
      </c>
      <c r="D10" s="4">
        <f>Calcs!D65</f>
        <v>0</v>
      </c>
      <c r="E10" s="4">
        <f>Calcs!E65</f>
        <v>0</v>
      </c>
      <c r="F10" s="4">
        <f>Calcs!F65</f>
        <v>0</v>
      </c>
      <c r="G10" s="4">
        <f>Calcs!G65</f>
        <v>0</v>
      </c>
      <c r="H10" s="4">
        <f>Calcs!H65</f>
        <v>0</v>
      </c>
      <c r="I10" s="4">
        <f>Calcs!I65</f>
        <v>0</v>
      </c>
      <c r="J10" s="4">
        <f>Calcs!J65</f>
        <v>0</v>
      </c>
      <c r="K10" s="4">
        <f>Calcs!K65</f>
        <v>0</v>
      </c>
      <c r="L10" s="4">
        <f>Calcs!L65</f>
        <v>0</v>
      </c>
      <c r="M10" s="4">
        <f>Calcs!M65</f>
        <v>0</v>
      </c>
      <c r="N10" s="4">
        <f>Calcs!N65</f>
        <v>0</v>
      </c>
      <c r="O10" s="4">
        <f>Calcs!O65</f>
        <v>0</v>
      </c>
      <c r="P10" s="4">
        <f>Calcs!P65</f>
        <v>0</v>
      </c>
      <c r="Q10" s="4">
        <f>Calcs!Q65</f>
        <v>0</v>
      </c>
      <c r="R10" s="4">
        <f>Calcs!R65</f>
        <v>0</v>
      </c>
      <c r="S10" s="4">
        <f>Calcs!S65</f>
        <v>0</v>
      </c>
      <c r="T10" s="4">
        <f>Calcs!T65</f>
        <v>0</v>
      </c>
      <c r="U10" s="4">
        <f>Calcs!U65</f>
        <v>0</v>
      </c>
      <c r="V10" s="4">
        <f>Calcs!V65</f>
        <v>0</v>
      </c>
      <c r="W10" s="4">
        <f>Calcs!W65</f>
        <v>0</v>
      </c>
      <c r="X10" s="4">
        <f>Calcs!X65</f>
        <v>0</v>
      </c>
      <c r="Y10" s="4">
        <f>Calcs!Y65</f>
        <v>0</v>
      </c>
      <c r="Z10" s="4">
        <f>Calcs!Z65</f>
        <v>0</v>
      </c>
      <c r="AA10" s="4">
        <f>Calcs!AA65</f>
        <v>0</v>
      </c>
      <c r="AB10" s="4">
        <f>Calcs!AB65</f>
        <v>0</v>
      </c>
      <c r="AC10" s="4">
        <f>Calcs!AC65</f>
        <v>0</v>
      </c>
      <c r="AD10" s="4">
        <f>Calcs!AD65</f>
        <v>0</v>
      </c>
      <c r="AE10" s="4">
        <f>Calcs!AE65</f>
        <v>0</v>
      </c>
      <c r="AF10" s="4">
        <f>Calcs!AF65</f>
        <v>0</v>
      </c>
      <c r="AH10" s="4"/>
    </row>
    <row r="11" spans="1:34" x14ac:dyDescent="0.25">
      <c r="A11" s="10" t="s">
        <v>417</v>
      </c>
      <c r="B11" s="4">
        <f>Calcs!B66</f>
        <v>1119</v>
      </c>
      <c r="C11" s="4">
        <f>Calcs!C66</f>
        <v>599</v>
      </c>
      <c r="D11" s="4">
        <f>Calcs!D66</f>
        <v>0</v>
      </c>
      <c r="E11" s="4">
        <f>Calcs!E66</f>
        <v>0</v>
      </c>
      <c r="F11" s="4">
        <f>Calcs!F66</f>
        <v>0</v>
      </c>
      <c r="G11" s="4">
        <f>Calcs!G66</f>
        <v>0</v>
      </c>
      <c r="H11" s="4">
        <f>Calcs!H66</f>
        <v>0</v>
      </c>
      <c r="I11" s="4">
        <f>Calcs!I66</f>
        <v>0</v>
      </c>
      <c r="J11" s="4">
        <f>Calcs!J66</f>
        <v>0</v>
      </c>
      <c r="K11" s="4">
        <f>Calcs!K66</f>
        <v>0</v>
      </c>
      <c r="L11" s="4">
        <f>Calcs!L66</f>
        <v>0</v>
      </c>
      <c r="M11" s="4">
        <f>Calcs!M66</f>
        <v>0</v>
      </c>
      <c r="N11" s="4">
        <f>Calcs!N66</f>
        <v>0</v>
      </c>
      <c r="O11" s="4">
        <f>Calcs!O66</f>
        <v>0</v>
      </c>
      <c r="P11" s="4">
        <f>Calcs!P66</f>
        <v>0</v>
      </c>
      <c r="Q11" s="4">
        <f>Calcs!Q66</f>
        <v>0</v>
      </c>
      <c r="R11" s="4">
        <f>Calcs!R66</f>
        <v>0</v>
      </c>
      <c r="S11" s="4">
        <f>Calcs!S66</f>
        <v>0</v>
      </c>
      <c r="T11" s="4">
        <f>Calcs!T66</f>
        <v>0</v>
      </c>
      <c r="U11" s="4">
        <f>Calcs!U66</f>
        <v>0</v>
      </c>
      <c r="V11" s="4">
        <f>Calcs!V66</f>
        <v>0</v>
      </c>
      <c r="W11" s="4">
        <f>Calcs!W66</f>
        <v>0</v>
      </c>
      <c r="X11" s="4">
        <f>Calcs!X66</f>
        <v>0</v>
      </c>
      <c r="Y11" s="4">
        <f>Calcs!Y66</f>
        <v>0</v>
      </c>
      <c r="Z11" s="4">
        <f>Calcs!Z66</f>
        <v>0</v>
      </c>
      <c r="AA11" s="4">
        <f>Calcs!AA66</f>
        <v>0</v>
      </c>
      <c r="AB11" s="4">
        <f>Calcs!AB66</f>
        <v>0</v>
      </c>
      <c r="AC11" s="4">
        <f>Calcs!AC66</f>
        <v>0</v>
      </c>
      <c r="AD11" s="4">
        <f>Calcs!AD66</f>
        <v>0</v>
      </c>
      <c r="AE11" s="4">
        <f>Calcs!AE66</f>
        <v>0</v>
      </c>
      <c r="AF11" s="4">
        <f>Calcs!AF66</f>
        <v>0</v>
      </c>
      <c r="AH11" s="4"/>
    </row>
    <row r="12" spans="1:34" x14ac:dyDescent="0.25">
      <c r="A12" s="10" t="s">
        <v>418</v>
      </c>
      <c r="B12" s="4">
        <f>Calcs!B67</f>
        <v>1300</v>
      </c>
      <c r="C12" s="4">
        <f>Calcs!C67</f>
        <v>400</v>
      </c>
      <c r="D12" s="4">
        <f>Calcs!D67</f>
        <v>800</v>
      </c>
      <c r="E12" s="4">
        <f>Calcs!E67</f>
        <v>550</v>
      </c>
      <c r="F12" s="4">
        <f>Calcs!F67</f>
        <v>100</v>
      </c>
      <c r="G12" s="4">
        <f>Calcs!G67</f>
        <v>100</v>
      </c>
      <c r="H12" s="4">
        <f>Calcs!H67</f>
        <v>600</v>
      </c>
      <c r="I12" s="4">
        <f>Calcs!I67</f>
        <v>700</v>
      </c>
      <c r="J12" s="4">
        <f>Calcs!J67</f>
        <v>0</v>
      </c>
      <c r="K12" s="4">
        <f>Calcs!K67</f>
        <v>0</v>
      </c>
      <c r="L12" s="4">
        <f>Calcs!L67</f>
        <v>0</v>
      </c>
      <c r="M12" s="4">
        <f>Calcs!M67</f>
        <v>150</v>
      </c>
      <c r="N12" s="4">
        <f>Calcs!N67</f>
        <v>750</v>
      </c>
      <c r="O12" s="4">
        <f>Calcs!O67</f>
        <v>0</v>
      </c>
      <c r="P12" s="4">
        <f>Calcs!P67</f>
        <v>100</v>
      </c>
      <c r="Q12" s="4">
        <f>Calcs!Q67</f>
        <v>0</v>
      </c>
      <c r="R12" s="4">
        <f>Calcs!R67</f>
        <v>750</v>
      </c>
      <c r="S12" s="4">
        <f>Calcs!S67</f>
        <v>50</v>
      </c>
      <c r="T12" s="4">
        <f>Calcs!T67</f>
        <v>0</v>
      </c>
      <c r="U12" s="4">
        <f>Calcs!U67</f>
        <v>0</v>
      </c>
      <c r="V12" s="4">
        <f>Calcs!V67</f>
        <v>0</v>
      </c>
      <c r="W12" s="4">
        <f>Calcs!W67</f>
        <v>200</v>
      </c>
      <c r="X12" s="4">
        <f>Calcs!X67</f>
        <v>50</v>
      </c>
      <c r="Y12" s="4">
        <f>Calcs!Y67</f>
        <v>0</v>
      </c>
      <c r="Z12" s="4">
        <f>Calcs!Z67</f>
        <v>0</v>
      </c>
      <c r="AA12" s="4">
        <f>Calcs!AA67</f>
        <v>50</v>
      </c>
      <c r="AB12" s="4">
        <f>Calcs!AB67</f>
        <v>0</v>
      </c>
      <c r="AC12" s="4">
        <f>Calcs!AC67</f>
        <v>0</v>
      </c>
      <c r="AD12" s="4">
        <f>Calcs!AD67</f>
        <v>50</v>
      </c>
      <c r="AE12" s="4">
        <f>Calcs!AE67</f>
        <v>0</v>
      </c>
      <c r="AF12" s="4">
        <f>Calcs!AF67</f>
        <v>0</v>
      </c>
      <c r="AH12" s="4"/>
    </row>
    <row r="13" spans="1:34" x14ac:dyDescent="0.25">
      <c r="A13" s="10" t="s">
        <v>485</v>
      </c>
      <c r="B13" s="4">
        <f>Calcs!B68</f>
        <v>0</v>
      </c>
      <c r="C13" s="4">
        <f>Calcs!C68</f>
        <v>0</v>
      </c>
      <c r="D13" s="4">
        <f>Calcs!D68</f>
        <v>0</v>
      </c>
      <c r="E13" s="4">
        <f>Calcs!E68</f>
        <v>0</v>
      </c>
      <c r="F13" s="4">
        <f>Calcs!F68</f>
        <v>0</v>
      </c>
      <c r="G13" s="4">
        <f>Calcs!G68</f>
        <v>0</v>
      </c>
      <c r="H13" s="4">
        <f>Calcs!H68</f>
        <v>0</v>
      </c>
      <c r="I13" s="4">
        <f>Calcs!I68</f>
        <v>0</v>
      </c>
      <c r="J13" s="4">
        <f>Calcs!J68</f>
        <v>0</v>
      </c>
      <c r="K13" s="4">
        <f>Calcs!K68</f>
        <v>0</v>
      </c>
      <c r="L13" s="4">
        <f>Calcs!L68</f>
        <v>0</v>
      </c>
      <c r="M13" s="4">
        <f>Calcs!M68</f>
        <v>0</v>
      </c>
      <c r="N13" s="4">
        <f>Calcs!N68</f>
        <v>0</v>
      </c>
      <c r="O13" s="4">
        <f>Calcs!O68</f>
        <v>0</v>
      </c>
      <c r="P13" s="4">
        <f>Calcs!P68</f>
        <v>0</v>
      </c>
      <c r="Q13" s="4">
        <f>Calcs!Q68</f>
        <v>0</v>
      </c>
      <c r="R13" s="4">
        <f>Calcs!R68</f>
        <v>0</v>
      </c>
      <c r="S13" s="4">
        <f>Calcs!S68</f>
        <v>0</v>
      </c>
      <c r="T13" s="4">
        <f>Calcs!T68</f>
        <v>0</v>
      </c>
      <c r="U13" s="4">
        <f>Calcs!U68</f>
        <v>0</v>
      </c>
      <c r="V13" s="4">
        <f>Calcs!V68</f>
        <v>0</v>
      </c>
      <c r="W13" s="4">
        <f>Calcs!W68</f>
        <v>0</v>
      </c>
      <c r="X13" s="4">
        <f>Calcs!X68</f>
        <v>0</v>
      </c>
      <c r="Y13" s="4">
        <f>Calcs!Y68</f>
        <v>0</v>
      </c>
      <c r="Z13" s="4">
        <f>Calcs!Z68</f>
        <v>0</v>
      </c>
      <c r="AA13" s="4">
        <f>Calcs!AA68</f>
        <v>0</v>
      </c>
      <c r="AB13" s="4">
        <f>Calcs!AB68</f>
        <v>0</v>
      </c>
      <c r="AC13" s="4">
        <f>Calcs!AC68</f>
        <v>0</v>
      </c>
      <c r="AD13" s="4">
        <f>Calcs!AD68</f>
        <v>0</v>
      </c>
      <c r="AE13" s="4">
        <f>Calcs!AE68</f>
        <v>0</v>
      </c>
      <c r="AF13" s="4">
        <f>Calcs!AF68</f>
        <v>0</v>
      </c>
      <c r="AH13" s="4"/>
    </row>
    <row r="14" spans="1:34" x14ac:dyDescent="0.25">
      <c r="A14" s="10" t="s">
        <v>486</v>
      </c>
      <c r="B14" s="4">
        <f>Calcs!B69</f>
        <v>0</v>
      </c>
      <c r="C14" s="4">
        <f>Calcs!C69</f>
        <v>0</v>
      </c>
      <c r="D14" s="4">
        <f>Calcs!D69</f>
        <v>0</v>
      </c>
      <c r="E14" s="4">
        <f>Calcs!E69</f>
        <v>0</v>
      </c>
      <c r="F14" s="4">
        <f>Calcs!F69</f>
        <v>0</v>
      </c>
      <c r="G14" s="4">
        <f>Calcs!G69</f>
        <v>0</v>
      </c>
      <c r="H14" s="4">
        <f>Calcs!H69</f>
        <v>0</v>
      </c>
      <c r="I14" s="4">
        <f>Calcs!I69</f>
        <v>0</v>
      </c>
      <c r="J14" s="4">
        <f>Calcs!J69</f>
        <v>0</v>
      </c>
      <c r="K14" s="4">
        <f>Calcs!K69</f>
        <v>0</v>
      </c>
      <c r="L14" s="4">
        <f>Calcs!L69</f>
        <v>0</v>
      </c>
      <c r="M14" s="4">
        <f>Calcs!M69</f>
        <v>0</v>
      </c>
      <c r="N14" s="4">
        <f>Calcs!N69</f>
        <v>0</v>
      </c>
      <c r="O14" s="4">
        <f>Calcs!O69</f>
        <v>0</v>
      </c>
      <c r="P14" s="4">
        <f>Calcs!P69</f>
        <v>0</v>
      </c>
      <c r="Q14" s="4">
        <f>Calcs!Q69</f>
        <v>0</v>
      </c>
      <c r="R14" s="4">
        <f>Calcs!R69</f>
        <v>0</v>
      </c>
      <c r="S14" s="4">
        <f>Calcs!S69</f>
        <v>0</v>
      </c>
      <c r="T14" s="4">
        <f>Calcs!T69</f>
        <v>0</v>
      </c>
      <c r="U14" s="4">
        <f>Calcs!U69</f>
        <v>0</v>
      </c>
      <c r="V14" s="4">
        <f>Calcs!V69</f>
        <v>0</v>
      </c>
      <c r="W14" s="4">
        <f>Calcs!W69</f>
        <v>0</v>
      </c>
      <c r="X14" s="4">
        <f>Calcs!X69</f>
        <v>0</v>
      </c>
      <c r="Y14" s="4">
        <f>Calcs!Y69</f>
        <v>0</v>
      </c>
      <c r="Z14" s="4">
        <f>Calcs!Z69</f>
        <v>0</v>
      </c>
      <c r="AA14" s="4">
        <f>Calcs!AA69</f>
        <v>0</v>
      </c>
      <c r="AB14" s="4">
        <f>Calcs!AB69</f>
        <v>0</v>
      </c>
      <c r="AC14" s="4">
        <f>Calcs!AC69</f>
        <v>0</v>
      </c>
      <c r="AD14" s="4">
        <f>Calcs!AD69</f>
        <v>0</v>
      </c>
      <c r="AE14" s="4">
        <f>Calcs!AE69</f>
        <v>0</v>
      </c>
      <c r="AF14" s="4">
        <f>Calcs!AF69</f>
        <v>0</v>
      </c>
      <c r="AH14" s="4"/>
    </row>
    <row r="15" spans="1:34" x14ac:dyDescent="0.25">
      <c r="A15" s="5" t="s">
        <v>515</v>
      </c>
      <c r="B15" s="4">
        <f>Calcs!B70</f>
        <v>0</v>
      </c>
      <c r="C15" s="4">
        <f>Calcs!C70</f>
        <v>0</v>
      </c>
      <c r="D15" s="4">
        <f>Calcs!D70</f>
        <v>0</v>
      </c>
      <c r="E15" s="4">
        <f>Calcs!E70</f>
        <v>0</v>
      </c>
      <c r="F15" s="4">
        <f>Calcs!F70</f>
        <v>0</v>
      </c>
      <c r="G15" s="4">
        <f>Calcs!G70</f>
        <v>0</v>
      </c>
      <c r="H15" s="4">
        <f>Calcs!H70</f>
        <v>0</v>
      </c>
      <c r="I15" s="4">
        <f>Calcs!I70</f>
        <v>0</v>
      </c>
      <c r="J15" s="4">
        <f>Calcs!J70</f>
        <v>0</v>
      </c>
      <c r="K15" s="4">
        <f>Calcs!K70</f>
        <v>0</v>
      </c>
      <c r="L15" s="4">
        <f>Calcs!L70</f>
        <v>0</v>
      </c>
      <c r="M15" s="4">
        <f>Calcs!M70</f>
        <v>0</v>
      </c>
      <c r="N15" s="4">
        <f>Calcs!N70</f>
        <v>0</v>
      </c>
      <c r="O15" s="4">
        <f>Calcs!O70</f>
        <v>0</v>
      </c>
      <c r="P15" s="4">
        <f>Calcs!P70</f>
        <v>0</v>
      </c>
      <c r="Q15" s="4">
        <f>Calcs!Q70</f>
        <v>0</v>
      </c>
      <c r="R15" s="4">
        <f>Calcs!R70</f>
        <v>0</v>
      </c>
      <c r="S15" s="4">
        <f>Calcs!S70</f>
        <v>0</v>
      </c>
      <c r="T15" s="4">
        <f>Calcs!T70</f>
        <v>0</v>
      </c>
      <c r="U15" s="4">
        <f>Calcs!U70</f>
        <v>0</v>
      </c>
      <c r="V15" s="4">
        <f>Calcs!V70</f>
        <v>0</v>
      </c>
      <c r="W15" s="4">
        <f>Calcs!W70</f>
        <v>0</v>
      </c>
      <c r="X15" s="4">
        <f>Calcs!X70</f>
        <v>0</v>
      </c>
      <c r="Y15" s="4">
        <f>Calcs!Y70</f>
        <v>0</v>
      </c>
      <c r="Z15" s="4">
        <f>Calcs!Z70</f>
        <v>0</v>
      </c>
      <c r="AA15" s="4">
        <f>Calcs!AA70</f>
        <v>0</v>
      </c>
      <c r="AB15" s="4">
        <f>Calcs!AB70</f>
        <v>0</v>
      </c>
      <c r="AC15" s="4">
        <f>Calcs!AC70</f>
        <v>0</v>
      </c>
      <c r="AD15" s="4">
        <f>Calcs!AD70</f>
        <v>0</v>
      </c>
      <c r="AE15" s="4">
        <f>Calcs!AE70</f>
        <v>0</v>
      </c>
      <c r="AF15" s="4">
        <f>Calcs!AF70</f>
        <v>0</v>
      </c>
    </row>
    <row r="16" spans="1:34" x14ac:dyDescent="0.25">
      <c r="A16" s="5" t="s">
        <v>516</v>
      </c>
      <c r="B16" s="4">
        <f>Calcs!B71</f>
        <v>0</v>
      </c>
      <c r="C16" s="4">
        <f>Calcs!C71</f>
        <v>0</v>
      </c>
      <c r="D16" s="4">
        <f>Calcs!D71</f>
        <v>0</v>
      </c>
      <c r="E16" s="4">
        <f>Calcs!E71</f>
        <v>0</v>
      </c>
      <c r="F16" s="4">
        <f>Calcs!F71</f>
        <v>0</v>
      </c>
      <c r="G16" s="4">
        <f>Calcs!G71</f>
        <v>0</v>
      </c>
      <c r="H16" s="4">
        <f>Calcs!H71</f>
        <v>0</v>
      </c>
      <c r="I16" s="4">
        <f>Calcs!I71</f>
        <v>0</v>
      </c>
      <c r="J16" s="4">
        <f>Calcs!J71</f>
        <v>0</v>
      </c>
      <c r="K16" s="4">
        <f>Calcs!K71</f>
        <v>0</v>
      </c>
      <c r="L16" s="4">
        <f>Calcs!L71</f>
        <v>0</v>
      </c>
      <c r="M16" s="4">
        <f>Calcs!M71</f>
        <v>0</v>
      </c>
      <c r="N16" s="4">
        <f>Calcs!N71</f>
        <v>0</v>
      </c>
      <c r="O16" s="4">
        <f>Calcs!O71</f>
        <v>0</v>
      </c>
      <c r="P16" s="4">
        <f>Calcs!P71</f>
        <v>0</v>
      </c>
      <c r="Q16" s="4">
        <f>Calcs!Q71</f>
        <v>0</v>
      </c>
      <c r="R16" s="4">
        <f>Calcs!R71</f>
        <v>0</v>
      </c>
      <c r="S16" s="4">
        <f>Calcs!S71</f>
        <v>0</v>
      </c>
      <c r="T16" s="4">
        <f>Calcs!T71</f>
        <v>0</v>
      </c>
      <c r="U16" s="4">
        <f>Calcs!U71</f>
        <v>0</v>
      </c>
      <c r="V16" s="4">
        <f>Calcs!V71</f>
        <v>0</v>
      </c>
      <c r="W16" s="4">
        <f>Calcs!W71</f>
        <v>0</v>
      </c>
      <c r="X16" s="4">
        <f>Calcs!X71</f>
        <v>0</v>
      </c>
      <c r="Y16" s="4">
        <f>Calcs!Y71</f>
        <v>0</v>
      </c>
      <c r="Z16" s="4">
        <f>Calcs!Z71</f>
        <v>0</v>
      </c>
      <c r="AA16" s="4">
        <f>Calcs!AA71</f>
        <v>0</v>
      </c>
      <c r="AB16" s="4">
        <f>Calcs!AB71</f>
        <v>0</v>
      </c>
      <c r="AC16" s="4">
        <f>Calcs!AC71</f>
        <v>0</v>
      </c>
      <c r="AD16" s="4">
        <f>Calcs!AD71</f>
        <v>0</v>
      </c>
      <c r="AE16" s="4">
        <f>Calcs!AE71</f>
        <v>0</v>
      </c>
      <c r="AF16" s="4">
        <f>Calcs!AF71</f>
        <v>0</v>
      </c>
    </row>
    <row r="17" spans="1:32" x14ac:dyDescent="0.25">
      <c r="A17" s="5" t="s">
        <v>517</v>
      </c>
      <c r="B17" s="4">
        <f>Calcs!B72</f>
        <v>0</v>
      </c>
      <c r="C17" s="4">
        <f>Calcs!C72</f>
        <v>0</v>
      </c>
      <c r="D17" s="4">
        <f>Calcs!D72</f>
        <v>0</v>
      </c>
      <c r="E17" s="4">
        <f>Calcs!E72</f>
        <v>0</v>
      </c>
      <c r="F17" s="4">
        <f>Calcs!F72</f>
        <v>0</v>
      </c>
      <c r="G17" s="4">
        <f>Calcs!G72</f>
        <v>0</v>
      </c>
      <c r="H17" s="4">
        <f>Calcs!H72</f>
        <v>0</v>
      </c>
      <c r="I17" s="4">
        <f>Calcs!I72</f>
        <v>0</v>
      </c>
      <c r="J17" s="4">
        <f>Calcs!J72</f>
        <v>0</v>
      </c>
      <c r="K17" s="4">
        <f>Calcs!K72</f>
        <v>0</v>
      </c>
      <c r="L17" s="4">
        <f>Calcs!L72</f>
        <v>0</v>
      </c>
      <c r="M17" s="4">
        <f>Calcs!M72</f>
        <v>0</v>
      </c>
      <c r="N17" s="4">
        <f>Calcs!N72</f>
        <v>0</v>
      </c>
      <c r="O17" s="4">
        <f>Calcs!O72</f>
        <v>0</v>
      </c>
      <c r="P17" s="4">
        <f>Calcs!P72</f>
        <v>0</v>
      </c>
      <c r="Q17" s="4">
        <f>Calcs!Q72</f>
        <v>0</v>
      </c>
      <c r="R17" s="4">
        <f>Calcs!R72</f>
        <v>0</v>
      </c>
      <c r="S17" s="4">
        <f>Calcs!S72</f>
        <v>0</v>
      </c>
      <c r="T17" s="4">
        <f>Calcs!T72</f>
        <v>0</v>
      </c>
      <c r="U17" s="4">
        <f>Calcs!U72</f>
        <v>0</v>
      </c>
      <c r="V17" s="4">
        <f>Calcs!V72</f>
        <v>0</v>
      </c>
      <c r="W17" s="4">
        <f>Calcs!W72</f>
        <v>0</v>
      </c>
      <c r="X17" s="4">
        <f>Calcs!X72</f>
        <v>0</v>
      </c>
      <c r="Y17" s="4">
        <f>Calcs!Y72</f>
        <v>0</v>
      </c>
      <c r="Z17" s="4">
        <f>Calcs!Z72</f>
        <v>0</v>
      </c>
      <c r="AA17" s="4">
        <f>Calcs!AA72</f>
        <v>0</v>
      </c>
      <c r="AB17" s="4">
        <f>Calcs!AB72</f>
        <v>0</v>
      </c>
      <c r="AC17" s="4">
        <f>Calcs!AC72</f>
        <v>0</v>
      </c>
      <c r="AD17" s="4">
        <f>Calcs!AD72</f>
        <v>0</v>
      </c>
      <c r="AE17" s="4">
        <f>Calcs!AE72</f>
        <v>0</v>
      </c>
      <c r="AF17" s="4">
        <f>Calcs!AF72</f>
        <v>0</v>
      </c>
    </row>
    <row r="19" spans="1:32" x14ac:dyDescent="0.25">
      <c r="B19" s="4"/>
    </row>
    <row r="20" spans="1:32" x14ac:dyDescent="0.25">
      <c r="B20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About</vt:lpstr>
      <vt:lpstr>Cross-Page Data</vt:lpstr>
      <vt:lpstr>2020 Retirements Past</vt:lpstr>
      <vt:lpstr>2021 Retirements Past</vt:lpstr>
      <vt:lpstr>Technology Types</vt:lpstr>
      <vt:lpstr>AEO Table 9 2022</vt:lpstr>
      <vt:lpstr>Calcs</vt:lpstr>
      <vt:lpstr>MPPC</vt:lpstr>
      <vt:lpstr>BCRbQ</vt:lpstr>
      <vt:lpstr>'2020 Retirements Past'!Print_Titles</vt:lpstr>
      <vt:lpstr>'2021 Retirements Past'!Print_Titles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 Orvis</cp:lastModifiedBy>
  <dcterms:created xsi:type="dcterms:W3CDTF">2015-12-15T21:40:01Z</dcterms:created>
  <dcterms:modified xsi:type="dcterms:W3CDTF">2022-07-14T13:22:00Z</dcterms:modified>
</cp:coreProperties>
</file>