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oESCaOMCbIC\"/>
    </mc:Choice>
  </mc:AlternateContent>
  <xr:revisionPtr revIDLastSave="0" documentId="13_ncr:1_{3299F80F-EB98-446F-A31B-F915B02A0F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SoESCaOMCbIC-capital" sheetId="3" r:id="rId5"/>
    <sheet name="SoESCaOMCbIC-fixedOM" sheetId="6" r:id="rId6"/>
    <sheet name="SoESCaOMCbIC-variableO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4" i="5"/>
  <c r="B24" i="6"/>
  <c r="B23" i="5"/>
  <c r="B23" i="6"/>
  <c r="B22" i="5"/>
  <c r="B22" i="6"/>
  <c r="B21" i="5"/>
  <c r="B21" i="6"/>
  <c r="B20" i="5"/>
  <c r="B20" i="6"/>
  <c r="B19" i="5"/>
  <c r="B19" i="6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B24" i="3"/>
  <c r="B23" i="3"/>
  <c r="B22" i="3"/>
  <c r="B21" i="3"/>
  <c r="B20" i="3"/>
  <c r="B19" i="3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D18" i="6" s="1"/>
  <c r="R10" i="6"/>
  <c r="R18" i="6" s="1"/>
  <c r="AB10" i="6"/>
  <c r="AB18" i="6" s="1"/>
  <c r="P10" i="6"/>
  <c r="P18" i="6" s="1"/>
  <c r="AA10" i="6"/>
  <c r="AA18" i="6" s="1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AM18" i="6" s="1"/>
  <c r="M10" i="6"/>
  <c r="M18" i="6" s="1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W18" i="6" s="1"/>
  <c r="AN10" i="6"/>
  <c r="AN18" i="6" s="1"/>
  <c r="H9" i="6"/>
  <c r="Z10" i="5"/>
  <c r="Z18" i="5" s="1"/>
  <c r="S10" i="5"/>
  <c r="S18" i="5" s="1"/>
  <c r="AF6" i="5"/>
  <c r="B10" i="6"/>
  <c r="B18" i="6" s="1"/>
  <c r="AJ10" i="5"/>
  <c r="AJ18" i="5" s="1"/>
  <c r="K10" i="6"/>
  <c r="K18" i="6" s="1"/>
  <c r="L10" i="6"/>
  <c r="L18" i="6" s="1"/>
  <c r="L9" i="6"/>
  <c r="C6" i="5"/>
  <c r="L6" i="5"/>
  <c r="W6" i="5"/>
  <c r="AG6" i="5"/>
  <c r="AQ6" i="5"/>
  <c r="AF10" i="6"/>
  <c r="AF18" i="6" s="1"/>
  <c r="AQ10" i="5"/>
  <c r="AQ18" i="5" s="1"/>
  <c r="AG10" i="6"/>
  <c r="AG18" i="6" s="1"/>
  <c r="AC10" i="5"/>
  <c r="AC18" i="5" s="1"/>
  <c r="G6" i="5"/>
  <c r="Q6" i="5"/>
  <c r="Z6" i="5"/>
  <c r="AJ6" i="5"/>
  <c r="C10" i="6"/>
  <c r="C18" i="6" s="1"/>
  <c r="AO10" i="6"/>
  <c r="AO18" i="6" s="1"/>
  <c r="AK10" i="5"/>
  <c r="AK18" i="5" s="1"/>
  <c r="AJ9" i="6"/>
  <c r="AC9" i="6"/>
  <c r="V10" i="6"/>
  <c r="V18" i="6" s="1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E18" i="6" s="1"/>
  <c r="N10" i="6"/>
  <c r="N18" i="6" s="1"/>
  <c r="X10" i="6"/>
  <c r="X18" i="6" s="1"/>
  <c r="AH10" i="6"/>
  <c r="AH18" i="6" s="1"/>
  <c r="AP10" i="6"/>
  <c r="AP18" i="6" s="1"/>
  <c r="I10" i="5"/>
  <c r="I18" i="5" s="1"/>
  <c r="T10" i="5"/>
  <c r="T18" i="5" s="1"/>
  <c r="AD10" i="5"/>
  <c r="AD18" i="5" s="1"/>
  <c r="AL10" i="5"/>
  <c r="AL18" i="5" s="1"/>
  <c r="F10" i="6"/>
  <c r="F18" i="6" s="1"/>
  <c r="O10" i="6"/>
  <c r="O18" i="6" s="1"/>
  <c r="Y10" i="6"/>
  <c r="Y18" i="6" s="1"/>
  <c r="AI10" i="6"/>
  <c r="AI18" i="6" s="1"/>
  <c r="AQ10" i="6"/>
  <c r="AQ18" i="6" s="1"/>
  <c r="J10" i="5"/>
  <c r="J18" i="5" s="1"/>
  <c r="U10" i="5"/>
  <c r="U18" i="5" s="1"/>
  <c r="AE10" i="5"/>
  <c r="AE18" i="5" s="1"/>
  <c r="AM10" i="5"/>
  <c r="AM18" i="5" s="1"/>
  <c r="G10" i="6"/>
  <c r="G18" i="6" s="1"/>
  <c r="Q10" i="6"/>
  <c r="Q18" i="6" s="1"/>
  <c r="Z10" i="6"/>
  <c r="Z18" i="6" s="1"/>
  <c r="AJ10" i="6"/>
  <c r="AJ18" i="6" s="1"/>
  <c r="B10" i="5"/>
  <c r="B18" i="5" s="1"/>
  <c r="K10" i="5"/>
  <c r="K18" i="5" s="1"/>
  <c r="V10" i="5"/>
  <c r="V18" i="5" s="1"/>
  <c r="AF10" i="5"/>
  <c r="AF18" i="5" s="1"/>
  <c r="AN10" i="5"/>
  <c r="AN18" i="5" s="1"/>
  <c r="H10" i="6"/>
  <c r="H18" i="6" s="1"/>
  <c r="S10" i="6"/>
  <c r="S18" i="6" s="1"/>
  <c r="AC10" i="6"/>
  <c r="AC18" i="6" s="1"/>
  <c r="AK10" i="6"/>
  <c r="AK18" i="6" s="1"/>
  <c r="C10" i="5"/>
  <c r="C18" i="5" s="1"/>
  <c r="L10" i="5"/>
  <c r="L18" i="5" s="1"/>
  <c r="W10" i="5"/>
  <c r="W18" i="5" s="1"/>
  <c r="AG10" i="5"/>
  <c r="AG18" i="5" s="1"/>
  <c r="AO10" i="5"/>
  <c r="AO18" i="5" s="1"/>
  <c r="I10" i="6"/>
  <c r="I18" i="6" s="1"/>
  <c r="T10" i="6"/>
  <c r="T18" i="6" s="1"/>
  <c r="AD10" i="6"/>
  <c r="AD18" i="6" s="1"/>
  <c r="AL10" i="6"/>
  <c r="AL18" i="6" s="1"/>
  <c r="E10" i="5"/>
  <c r="E18" i="5" s="1"/>
  <c r="N10" i="5"/>
  <c r="N18" i="5" s="1"/>
  <c r="X10" i="5"/>
  <c r="X18" i="5" s="1"/>
  <c r="AH10" i="5"/>
  <c r="AH18" i="5" s="1"/>
  <c r="AP10" i="5"/>
  <c r="AP18" i="5" s="1"/>
  <c r="J10" i="6"/>
  <c r="J18" i="6" s="1"/>
  <c r="U10" i="6"/>
  <c r="U18" i="6" s="1"/>
  <c r="AE10" i="6"/>
  <c r="AE18" i="6" s="1"/>
  <c r="F10" i="5"/>
  <c r="F18" i="5" s="1"/>
  <c r="O10" i="5"/>
  <c r="O18" i="5" s="1"/>
  <c r="Y10" i="5"/>
  <c r="Y18" i="5" s="1"/>
  <c r="AI10" i="5"/>
  <c r="AI18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R5" i="6"/>
  <c r="P5" i="6"/>
  <c r="AA5" i="6"/>
  <c r="AB5" i="6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AB2" i="6"/>
  <c r="AA2" i="6"/>
  <c r="R2" i="6"/>
  <c r="P14" i="6"/>
  <c r="P2" i="6"/>
  <c r="AB14" i="6"/>
  <c r="AA14" i="6"/>
  <c r="R3" i="6"/>
  <c r="P3" i="6"/>
  <c r="AB3" i="6"/>
  <c r="AA3" i="6"/>
  <c r="D3" i="5"/>
  <c r="M3" i="6"/>
  <c r="M17" i="6" s="1"/>
  <c r="D3" i="6"/>
  <c r="D2" i="5"/>
  <c r="D14" i="5"/>
  <c r="D2" i="6"/>
  <c r="D14" i="6"/>
  <c r="M6" i="6"/>
  <c r="AK5" i="6"/>
  <c r="M5" i="6"/>
  <c r="AQ5" i="5"/>
  <c r="M5" i="5"/>
  <c r="M2" i="5"/>
  <c r="M14" i="5"/>
  <c r="M2" i="6"/>
  <c r="M14" i="6"/>
  <c r="M3" i="5"/>
  <c r="F14" i="6"/>
  <c r="V3" i="5"/>
  <c r="K5" i="6"/>
  <c r="AP2" i="5"/>
  <c r="AC5" i="5"/>
  <c r="T5" i="6"/>
  <c r="U5" i="6"/>
  <c r="AD5" i="6"/>
  <c r="AM5" i="6"/>
  <c r="AN5" i="6"/>
  <c r="J3" i="5"/>
  <c r="AJ14" i="5"/>
  <c r="V5" i="6"/>
  <c r="AK5" i="5"/>
  <c r="AJ14" i="6"/>
  <c r="I5" i="6"/>
  <c r="AF5" i="6"/>
  <c r="K3" i="5"/>
  <c r="B5" i="6"/>
  <c r="AE5" i="6"/>
  <c r="J5" i="6"/>
  <c r="AL5" i="6"/>
  <c r="U3" i="5"/>
  <c r="AI14" i="6"/>
  <c r="L5" i="6"/>
  <c r="E5" i="6"/>
  <c r="N5" i="6"/>
  <c r="X5" i="6"/>
  <c r="AH5" i="6"/>
  <c r="AP5" i="6"/>
  <c r="AL3" i="6"/>
  <c r="AG5" i="6"/>
  <c r="AO5" i="6"/>
  <c r="F5" i="6"/>
  <c r="O5" i="6"/>
  <c r="Y5" i="6"/>
  <c r="AI5" i="6"/>
  <c r="AQ5" i="6"/>
  <c r="O14" i="6"/>
  <c r="W5" i="6"/>
  <c r="G5" i="6"/>
  <c r="Q5" i="6"/>
  <c r="Z5" i="6"/>
  <c r="AJ5" i="6"/>
  <c r="H5" i="5"/>
  <c r="C5" i="6"/>
  <c r="AP6" i="6"/>
  <c r="Q2" i="5"/>
  <c r="AP2" i="6"/>
  <c r="H5" i="6"/>
  <c r="S5" i="6"/>
  <c r="AC5" i="6"/>
  <c r="S5" i="5"/>
  <c r="B14" i="5"/>
  <c r="I5" i="5"/>
  <c r="AF14" i="5"/>
  <c r="O2" i="5"/>
  <c r="AO2" i="5"/>
  <c r="V14" i="5"/>
  <c r="AE3" i="6"/>
  <c r="AH2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E2" i="6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N2" i="6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X2" i="6"/>
  <c r="B3" i="5"/>
  <c r="AN3" i="5"/>
  <c r="F5" i="5"/>
  <c r="O5" i="5"/>
  <c r="Y5" i="5"/>
  <c r="AI5" i="5"/>
  <c r="AE6" i="6"/>
  <c r="AQ6" i="6"/>
  <c r="Y2" i="6"/>
  <c r="AN3" i="6"/>
  <c r="G6" i="6"/>
  <c r="Y2" i="5"/>
  <c r="AI2" i="5"/>
  <c r="AQ2" i="5"/>
  <c r="J14" i="5"/>
  <c r="U14" i="5"/>
  <c r="AE14" i="5"/>
  <c r="AM14" i="5"/>
  <c r="G2" i="6"/>
  <c r="Q2" i="6"/>
  <c r="Z2" i="6"/>
  <c r="AJ2" i="6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AQ2" i="6"/>
  <c r="G14" i="6"/>
  <c r="Q6" i="6"/>
  <c r="H2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F2" i="6"/>
  <c r="V3" i="6"/>
  <c r="S2" i="6"/>
  <c r="AK2" i="5"/>
  <c r="AO14" i="5"/>
  <c r="I2" i="6"/>
  <c r="T2" i="6"/>
  <c r="AD2" i="6"/>
  <c r="AL2" i="6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O2" i="6"/>
  <c r="Z14" i="6"/>
  <c r="AC2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J2" i="6"/>
  <c r="U2" i="6"/>
  <c r="AE2" i="6"/>
  <c r="AM2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B2" i="6"/>
  <c r="K2" i="6"/>
  <c r="V2" i="6"/>
  <c r="AF2" i="6"/>
  <c r="AN2" i="6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I2" i="6"/>
  <c r="AF3" i="6"/>
  <c r="AK2" i="6"/>
  <c r="S2" i="5"/>
  <c r="B2" i="5"/>
  <c r="K2" i="5"/>
  <c r="V2" i="5"/>
  <c r="AF2" i="5"/>
  <c r="AN2" i="5"/>
  <c r="G14" i="5"/>
  <c r="Q14" i="5"/>
  <c r="Z14" i="5"/>
  <c r="C2" i="6"/>
  <c r="L2" i="6"/>
  <c r="W2" i="6"/>
  <c r="AG2" i="6"/>
  <c r="AO2" i="6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7" i="6" l="1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<sst xmlns="http://schemas.openxmlformats.org/spreadsheetml/2006/main" count="1231" uniqueCount="478">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</sst>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1" fontId="5" fillId="0" borderId="5" xfId="0" applyNumberFormat="1" applyFont="1" applyBorder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/>
    <xf numFmtId="0" fontId="0" fillId="0" borderId="8" xfId="0" applyBorder="1"/>
    <xf numFmtId="1" fontId="8" fillId="0" borderId="5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>
      <alignment horizontal="left"/>
    </xf>
    <xf numFmtId="1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/>
    <xf numFmtId="1" fontId="7" fillId="0" borderId="15" xfId="0" applyNumberFormat="1" applyFont="1" applyBorder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1" fontId="8" fillId="0" borderId="22" xfId="0" applyNumberFormat="1" applyFon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5" fillId="0" borderId="17" xfId="0" quotePrefix="1" applyNumberFormat="1" applyFont="1" applyBorder="1" applyAlignment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0" fontId="15" fillId="0" borderId="0" xfId="0" applyFont="1"/>
    <xf numFmtId="0" fontId="16" fillId="0" borderId="0" xfId="0" applyFon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1" t="s">
        <v>424</v>
      </c>
    </row>
    <row r="3" spans="1:6" x14ac:dyDescent="0.25">
      <c r="A3" s="71" t="s">
        <v>214</v>
      </c>
      <c r="B3" s="78" t="s">
        <v>326</v>
      </c>
      <c r="D3" s="78" t="s">
        <v>334</v>
      </c>
      <c r="F3" s="78" t="s">
        <v>335</v>
      </c>
    </row>
    <row r="4" spans="1:6" x14ac:dyDescent="0.25">
      <c r="B4" t="s">
        <v>215</v>
      </c>
      <c r="D4" t="s">
        <v>215</v>
      </c>
      <c r="F4" t="s">
        <v>218</v>
      </c>
    </row>
    <row r="5" spans="1:6" x14ac:dyDescent="0.25">
      <c r="B5" s="79">
        <v>2022</v>
      </c>
      <c r="D5" s="79">
        <v>2016</v>
      </c>
      <c r="F5" s="79">
        <v>2020</v>
      </c>
    </row>
    <row r="6" spans="1:6" x14ac:dyDescent="0.25">
      <c r="B6" t="s">
        <v>449</v>
      </c>
      <c r="D6" t="s">
        <v>216</v>
      </c>
      <c r="F6" t="s">
        <v>219</v>
      </c>
    </row>
    <row r="7" spans="1:6" x14ac:dyDescent="0.25">
      <c r="B7" s="65" t="s">
        <v>448</v>
      </c>
      <c r="D7" s="65" t="s">
        <v>15</v>
      </c>
      <c r="F7" s="56" t="s">
        <v>56</v>
      </c>
    </row>
    <row r="8" spans="1:6" x14ac:dyDescent="0.25">
      <c r="B8" t="s">
        <v>450</v>
      </c>
      <c r="D8" t="s">
        <v>288</v>
      </c>
      <c r="F8" t="s">
        <v>220</v>
      </c>
    </row>
    <row r="10" spans="1:6" x14ac:dyDescent="0.25">
      <c r="B10" s="78" t="s">
        <v>327</v>
      </c>
      <c r="D10" s="78" t="s">
        <v>333</v>
      </c>
      <c r="F10" s="78" t="s">
        <v>221</v>
      </c>
    </row>
    <row r="11" spans="1:6" x14ac:dyDescent="0.25">
      <c r="B11" t="s">
        <v>215</v>
      </c>
      <c r="D11" t="s">
        <v>215</v>
      </c>
      <c r="F11" t="s">
        <v>215</v>
      </c>
    </row>
    <row r="12" spans="1:6" x14ac:dyDescent="0.25">
      <c r="B12" s="79">
        <v>2019</v>
      </c>
      <c r="D12" s="79">
        <v>2017</v>
      </c>
      <c r="F12" s="79">
        <v>2016</v>
      </c>
    </row>
    <row r="13" spans="1:6" x14ac:dyDescent="0.25">
      <c r="B13" t="s">
        <v>287</v>
      </c>
      <c r="D13" t="s">
        <v>217</v>
      </c>
      <c r="F13" t="s">
        <v>222</v>
      </c>
    </row>
    <row r="14" spans="1:6" x14ac:dyDescent="0.25">
      <c r="B14" s="65" t="s">
        <v>286</v>
      </c>
      <c r="D14" s="65" t="s">
        <v>42</v>
      </c>
      <c r="F14" s="65" t="s">
        <v>73</v>
      </c>
    </row>
    <row r="15" spans="1:6" x14ac:dyDescent="0.25">
      <c r="B15" t="s">
        <v>288</v>
      </c>
      <c r="D15" t="s">
        <v>288</v>
      </c>
      <c r="F15" t="s">
        <v>288</v>
      </c>
    </row>
    <row r="17" spans="2:6" x14ac:dyDescent="0.25">
      <c r="B17" s="78" t="s">
        <v>223</v>
      </c>
      <c r="D17" s="78" t="s">
        <v>361</v>
      </c>
      <c r="F17" s="78" t="s">
        <v>336</v>
      </c>
    </row>
    <row r="18" spans="2:6" x14ac:dyDescent="0.25">
      <c r="B18" t="s">
        <v>215</v>
      </c>
      <c r="D18" t="s">
        <v>362</v>
      </c>
      <c r="F18" t="s">
        <v>312</v>
      </c>
    </row>
    <row r="19" spans="2:6" x14ac:dyDescent="0.25">
      <c r="B19" s="79">
        <v>2016</v>
      </c>
      <c r="D19" s="79">
        <v>2020</v>
      </c>
      <c r="F19" s="79">
        <v>2003</v>
      </c>
    </row>
    <row r="20" spans="2:6" ht="30" x14ac:dyDescent="0.25">
      <c r="B20" s="107" t="s">
        <v>224</v>
      </c>
      <c r="C20" s="108"/>
      <c r="D20" s="107" t="s">
        <v>364</v>
      </c>
      <c r="E20" s="108"/>
      <c r="F20" s="107" t="s">
        <v>311</v>
      </c>
    </row>
    <row r="21" spans="2:6" ht="30" x14ac:dyDescent="0.25">
      <c r="B21" s="109" t="s">
        <v>114</v>
      </c>
      <c r="C21" s="108"/>
      <c r="D21" s="109" t="s">
        <v>70</v>
      </c>
      <c r="E21" s="108"/>
      <c r="F21" s="109" t="s">
        <v>309</v>
      </c>
    </row>
    <row r="22" spans="2:6" x14ac:dyDescent="0.25">
      <c r="B22" t="s">
        <v>330</v>
      </c>
      <c r="D22" t="s">
        <v>363</v>
      </c>
      <c r="F22" t="s">
        <v>313</v>
      </c>
    </row>
    <row r="24" spans="2:6" x14ac:dyDescent="0.25">
      <c r="B24" s="78" t="s">
        <v>328</v>
      </c>
      <c r="D24" s="78" t="s">
        <v>365</v>
      </c>
      <c r="F24" s="78" t="s">
        <v>354</v>
      </c>
    </row>
    <row r="25" spans="2:6" x14ac:dyDescent="0.25">
      <c r="B25" t="s">
        <v>215</v>
      </c>
      <c r="D25" t="s">
        <v>215</v>
      </c>
      <c r="F25" t="s">
        <v>215</v>
      </c>
    </row>
    <row r="26" spans="2:6" x14ac:dyDescent="0.25">
      <c r="B26" s="79">
        <v>2016</v>
      </c>
      <c r="D26" s="79">
        <v>2017</v>
      </c>
      <c r="F26" s="79">
        <v>2016</v>
      </c>
    </row>
    <row r="27" spans="2:6" x14ac:dyDescent="0.25">
      <c r="B27" t="s">
        <v>329</v>
      </c>
      <c r="D27" t="s">
        <v>420</v>
      </c>
      <c r="F27" t="s">
        <v>224</v>
      </c>
    </row>
    <row r="28" spans="2:6" x14ac:dyDescent="0.25">
      <c r="B28" s="65" t="s">
        <v>255</v>
      </c>
      <c r="D28" s="65" t="s">
        <v>286</v>
      </c>
      <c r="F28" s="65" t="s">
        <v>114</v>
      </c>
    </row>
    <row r="29" spans="2:6" x14ac:dyDescent="0.25">
      <c r="B29" t="s">
        <v>288</v>
      </c>
      <c r="D29" t="s">
        <v>288</v>
      </c>
      <c r="F29" t="s">
        <v>288</v>
      </c>
    </row>
    <row r="33" spans="1:1" x14ac:dyDescent="0.25">
      <c r="A33" s="71" t="s">
        <v>331</v>
      </c>
    </row>
    <row r="34" spans="1:1" x14ac:dyDescent="0.25">
      <c r="A34" t="s">
        <v>423</v>
      </c>
    </row>
    <row r="35" spans="1:1" x14ac:dyDescent="0.25">
      <c r="A35" t="s">
        <v>332</v>
      </c>
    </row>
    <row r="37" spans="1:1" x14ac:dyDescent="0.25">
      <c r="A37" t="s">
        <v>422</v>
      </c>
    </row>
    <row r="38" spans="1:1" x14ac:dyDescent="0.25">
      <c r="A38" t="s">
        <v>419</v>
      </c>
    </row>
    <row r="40" spans="1:1" x14ac:dyDescent="0.25">
      <c r="A40" t="s">
        <v>421</v>
      </c>
    </row>
    <row r="42" spans="1:1" x14ac:dyDescent="0.2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1" customFormat="1" x14ac:dyDescent="0.25">
      <c r="A1" s="71" t="s">
        <v>194</v>
      </c>
      <c r="B1" s="71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429</v>
      </c>
      <c r="B3" t="s">
        <v>432</v>
      </c>
    </row>
    <row r="4" spans="1:2" x14ac:dyDescent="0.25">
      <c r="A4" t="s">
        <v>430</v>
      </c>
      <c r="B4" t="s">
        <v>431</v>
      </c>
    </row>
    <row r="5" spans="1:2" x14ac:dyDescent="0.25">
      <c r="A5" t="s">
        <v>447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428</v>
      </c>
      <c r="B12" t="s">
        <v>425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440</v>
      </c>
      <c r="B15" t="s">
        <v>433</v>
      </c>
    </row>
    <row r="16" spans="1:2" x14ac:dyDescent="0.25">
      <c r="A16" t="s">
        <v>441</v>
      </c>
      <c r="B16" t="s">
        <v>434</v>
      </c>
    </row>
    <row r="17" spans="1:2" x14ac:dyDescent="0.25">
      <c r="A17" t="s">
        <v>442</v>
      </c>
      <c r="B17" t="s">
        <v>435</v>
      </c>
    </row>
    <row r="18" spans="1:2" x14ac:dyDescent="0.25">
      <c r="A18" t="s">
        <v>443</v>
      </c>
      <c r="B18" t="s">
        <v>436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444</v>
      </c>
      <c r="B26" t="s">
        <v>437</v>
      </c>
    </row>
    <row r="27" spans="1:2" x14ac:dyDescent="0.25">
      <c r="A27" t="s">
        <v>445</v>
      </c>
      <c r="B27" t="s">
        <v>438</v>
      </c>
    </row>
    <row r="28" spans="1:2" x14ac:dyDescent="0.25">
      <c r="A28" t="s">
        <v>446</v>
      </c>
      <c r="B28" t="s">
        <v>439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46.140625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32" t="s">
        <v>0</v>
      </c>
      <c r="B1" s="133"/>
      <c r="C1" s="133"/>
      <c r="D1" s="133"/>
      <c r="E1" s="133"/>
      <c r="F1" s="134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117">
        <f>graphs_nrel!U5</f>
        <v>0.39285714285714285</v>
      </c>
      <c r="C4" s="74" t="str">
        <f>'OECD Mapping'!A20</f>
        <v>D26: Computer, electronic and optical products</v>
      </c>
      <c r="D4" s="74" t="str">
        <f>'OECD Mapping'!B20</f>
        <v>ISIC 26</v>
      </c>
      <c r="E4" s="90" t="s">
        <v>198</v>
      </c>
      <c r="F4" s="16" t="s">
        <v>162</v>
      </c>
    </row>
    <row r="5" spans="1:6" x14ac:dyDescent="0.25">
      <c r="A5" s="7" t="s">
        <v>154</v>
      </c>
      <c r="B5" s="117">
        <f>graphs_nrel!U6</f>
        <v>4.7619047619047616E-2</v>
      </c>
      <c r="C5" s="75" t="str">
        <f>'OECD Mapping'!A21</f>
        <v>D27: Electrical equipment</v>
      </c>
      <c r="D5" s="75" t="str">
        <f>'OECD Mapping'!B21</f>
        <v>ISIC 27</v>
      </c>
      <c r="E5" s="90" t="s">
        <v>198</v>
      </c>
      <c r="F5" s="16" t="s">
        <v>162</v>
      </c>
    </row>
    <row r="6" spans="1:6" x14ac:dyDescent="0.25">
      <c r="A6" s="7" t="s">
        <v>155</v>
      </c>
      <c r="B6" s="117">
        <f>graphs_nrel!U7</f>
        <v>8.3333333333333329E-2</v>
      </c>
      <c r="C6" s="74" t="str">
        <f>'OECD Mapping'!A21</f>
        <v>D27: Electrical equipment</v>
      </c>
      <c r="D6" s="74" t="str">
        <f>'OECD Mapping'!B21</f>
        <v>ISIC 27</v>
      </c>
      <c r="E6" s="90" t="s">
        <v>198</v>
      </c>
      <c r="F6" s="16" t="s">
        <v>162</v>
      </c>
    </row>
    <row r="7" spans="1:6" x14ac:dyDescent="0.25">
      <c r="A7" s="7" t="s">
        <v>156</v>
      </c>
      <c r="B7" s="117">
        <f>graphs_nrel!U8</f>
        <v>0.14285714285714285</v>
      </c>
      <c r="C7" s="74" t="str">
        <f>'OECD Mapping'!A29</f>
        <v>D41T43: Construction</v>
      </c>
      <c r="D7" s="74" t="str">
        <f>'OECD Mapping'!B29</f>
        <v>ISIC 41T43</v>
      </c>
      <c r="E7" s="90" t="s">
        <v>198</v>
      </c>
      <c r="F7" s="16" t="s">
        <v>162</v>
      </c>
    </row>
    <row r="8" spans="1:6" x14ac:dyDescent="0.25">
      <c r="A8" s="7" t="s">
        <v>157</v>
      </c>
      <c r="B8" s="117">
        <f>graphs_nrel!U9</f>
        <v>0.13095238095238096</v>
      </c>
      <c r="C8" s="74" t="str">
        <f>'OECD Mapping'!A29</f>
        <v>D41T43: Construction</v>
      </c>
      <c r="D8" s="74" t="str">
        <f>'OECD Mapping'!B29</f>
        <v>ISIC 41T43</v>
      </c>
      <c r="E8" s="90" t="s">
        <v>198</v>
      </c>
      <c r="F8" s="16" t="s">
        <v>162</v>
      </c>
    </row>
    <row r="9" spans="1:6" x14ac:dyDescent="0.25">
      <c r="A9" s="7" t="s">
        <v>158</v>
      </c>
      <c r="B9" s="117">
        <f>graphs_nrel!U10</f>
        <v>5.9523809523809521E-2</v>
      </c>
      <c r="C9" s="74" t="str">
        <f>'OECD Mapping'!A38</f>
        <v>D69T82: Other business sector services</v>
      </c>
      <c r="D9" s="74" t="str">
        <f>'OECD Mapping'!B38</f>
        <v>ISIC 69T82</v>
      </c>
      <c r="E9" s="90" t="s">
        <v>198</v>
      </c>
      <c r="F9" s="16" t="s">
        <v>162</v>
      </c>
    </row>
    <row r="10" spans="1:6" x14ac:dyDescent="0.25">
      <c r="A10" s="7" t="s">
        <v>159</v>
      </c>
      <c r="B10" s="117">
        <f>graphs_nrel!U11</f>
        <v>4.7619047619047616E-2</v>
      </c>
      <c r="C10" s="74" t="str">
        <f>'OECD Mapping'!A39</f>
        <v>D84: Public admin. and defence; compulsory social security</v>
      </c>
      <c r="D10" s="74" t="str">
        <f>'OECD Mapping'!B39</f>
        <v>ISIC 84</v>
      </c>
      <c r="E10" s="90" t="s">
        <v>198</v>
      </c>
      <c r="F10" s="16" t="s">
        <v>162</v>
      </c>
    </row>
    <row r="11" spans="1:6" x14ac:dyDescent="0.25">
      <c r="A11" s="7" t="s">
        <v>160</v>
      </c>
      <c r="B11" s="117">
        <f>graphs_nrel!U12</f>
        <v>2.3809523809523808E-2</v>
      </c>
      <c r="C11" s="74" t="str">
        <f>'OECD Mapping'!A38</f>
        <v>D69T82: Other business sector services</v>
      </c>
      <c r="D11" s="74" t="str">
        <f>'OECD Mapping'!B38</f>
        <v>ISIC 69T82</v>
      </c>
      <c r="E11" s="90" t="s">
        <v>198</v>
      </c>
      <c r="F11" s="16" t="s">
        <v>162</v>
      </c>
    </row>
    <row r="12" spans="1:6" x14ac:dyDescent="0.25">
      <c r="A12" s="7" t="s">
        <v>10</v>
      </c>
      <c r="B12" s="117">
        <f>graphs_nrel!U13</f>
        <v>2.3809523809523808E-2</v>
      </c>
      <c r="C12" s="74" t="str">
        <f>'OECD Mapping'!A38</f>
        <v>D69T82: Other business sector services</v>
      </c>
      <c r="D12" s="74" t="str">
        <f>'OECD Mapping'!B38</f>
        <v>ISIC 69T82</v>
      </c>
      <c r="E12" s="90" t="s">
        <v>198</v>
      </c>
      <c r="F12" s="16" t="s">
        <v>162</v>
      </c>
    </row>
    <row r="13" spans="1:6" ht="15.75" thickBot="1" x14ac:dyDescent="0.3">
      <c r="A13" s="57" t="s">
        <v>161</v>
      </c>
      <c r="B13" s="117">
        <f>graphs_nrel!U14</f>
        <v>4.7619047619047616E-2</v>
      </c>
      <c r="C13" s="76" t="str">
        <f>'OECD Mapping'!A38</f>
        <v>D69T82: Other business sector services</v>
      </c>
      <c r="D13" s="76" t="str">
        <f>'OECD Mapping'!B38</f>
        <v>ISIC 69T82</v>
      </c>
      <c r="E13" s="95" t="s">
        <v>198</v>
      </c>
      <c r="F13" s="35" t="s">
        <v>162</v>
      </c>
    </row>
    <row r="14" spans="1:6" s="88" customFormat="1" x14ac:dyDescent="0.25">
      <c r="A14" s="11" t="s">
        <v>8</v>
      </c>
      <c r="B14" s="118"/>
      <c r="C14" s="13"/>
      <c r="D14" s="13"/>
      <c r="E14" s="13"/>
      <c r="F14" s="14"/>
    </row>
    <row r="15" spans="1:6" x14ac:dyDescent="0.25">
      <c r="A15" s="7" t="s">
        <v>257</v>
      </c>
      <c r="B15" s="119">
        <f>graphs_nrel!R23</f>
        <v>0.53533333333333433</v>
      </c>
      <c r="C15" s="8" t="str">
        <f>'OECD Mapping'!A29</f>
        <v>D41T43: Construction</v>
      </c>
      <c r="D15" s="8" t="str">
        <f>'OECD Mapping'!B29</f>
        <v>ISIC 41T43</v>
      </c>
      <c r="E15" s="90" t="s">
        <v>198</v>
      </c>
      <c r="F15" s="16" t="s">
        <v>114</v>
      </c>
    </row>
    <row r="16" spans="1:6" s="87" customFormat="1" ht="15.75" thickBot="1" x14ac:dyDescent="0.3">
      <c r="A16" s="17" t="s">
        <v>258</v>
      </c>
      <c r="B16" s="119">
        <f>graphs_nrel!R24</f>
        <v>0.46466666666666567</v>
      </c>
      <c r="C16" s="9" t="str">
        <f>'OECD Mapping'!A20</f>
        <v>D26: Computer, electronic and optical products</v>
      </c>
      <c r="D16" s="9" t="str">
        <f>'OECD Mapping'!B20</f>
        <v>ISIC 26</v>
      </c>
      <c r="E16" s="94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8" t="s">
        <v>9</v>
      </c>
      <c r="B18" s="129"/>
      <c r="C18" s="129"/>
      <c r="D18" s="130"/>
      <c r="E18" s="130"/>
      <c r="F18" s="131"/>
    </row>
    <row r="19" spans="1:6" x14ac:dyDescent="0.25">
      <c r="A19" s="92" t="s">
        <v>1</v>
      </c>
      <c r="B19" s="54" t="s">
        <v>2</v>
      </c>
      <c r="C19" s="54" t="s">
        <v>3</v>
      </c>
      <c r="D19" s="54" t="s">
        <v>196</v>
      </c>
      <c r="E19" s="54" t="s">
        <v>4</v>
      </c>
      <c r="F19" s="82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237</v>
      </c>
      <c r="B21" s="15"/>
      <c r="C21" s="21"/>
      <c r="D21" s="21"/>
      <c r="E21" s="90"/>
      <c r="F21" s="56"/>
    </row>
    <row r="22" spans="1:6" x14ac:dyDescent="0.2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0" t="s">
        <v>305</v>
      </c>
      <c r="F22" s="16"/>
    </row>
    <row r="23" spans="1:6" x14ac:dyDescent="0.2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0" t="s">
        <v>305</v>
      </c>
      <c r="F23" s="16"/>
    </row>
    <row r="24" spans="1:6" x14ac:dyDescent="0.2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0" t="s">
        <v>305</v>
      </c>
      <c r="F24" s="16"/>
    </row>
    <row r="25" spans="1:6" x14ac:dyDescent="0.2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0" t="s">
        <v>305</v>
      </c>
      <c r="F25" s="16"/>
    </row>
    <row r="26" spans="1:6" x14ac:dyDescent="0.25">
      <c r="A26" s="20" t="s">
        <v>263</v>
      </c>
      <c r="B26" s="15">
        <v>0.70633337006146968</v>
      </c>
      <c r="C26" s="21"/>
      <c r="D26" s="21"/>
      <c r="E26" s="90"/>
      <c r="F26" s="16"/>
    </row>
    <row r="27" spans="1:6" x14ac:dyDescent="0.25">
      <c r="A27" s="20" t="s">
        <v>118</v>
      </c>
      <c r="B27" s="15"/>
      <c r="C27" s="21"/>
      <c r="D27" s="21"/>
      <c r="E27" s="90"/>
      <c r="F27" s="16"/>
    </row>
    <row r="28" spans="1:6" x14ac:dyDescent="0.25">
      <c r="A28" s="20" t="s">
        <v>228</v>
      </c>
      <c r="B28" s="15"/>
      <c r="C28" s="21"/>
      <c r="D28" s="21"/>
      <c r="E28" s="90"/>
      <c r="F28" s="16"/>
    </row>
    <row r="29" spans="1:6" x14ac:dyDescent="0.2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0" t="s">
        <v>305</v>
      </c>
      <c r="F29" s="16"/>
    </row>
    <row r="30" spans="1:6" x14ac:dyDescent="0.2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0" t="s">
        <v>305</v>
      </c>
      <c r="F30" s="16"/>
    </row>
    <row r="31" spans="1:6" x14ac:dyDescent="0.2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0" t="s">
        <v>305</v>
      </c>
      <c r="F31" s="16"/>
    </row>
    <row r="32" spans="1:6" x14ac:dyDescent="0.25">
      <c r="A32" s="20" t="s">
        <v>267</v>
      </c>
      <c r="B32" s="91">
        <v>2.2230409954455552E-2</v>
      </c>
      <c r="C32" s="93" t="str">
        <f>'OECD Mapping'!A29</f>
        <v>D41T43: Construction</v>
      </c>
      <c r="D32" s="93" t="str">
        <f>'OECD Mapping'!B29</f>
        <v>ISIC 41T43</v>
      </c>
      <c r="E32" s="90" t="s">
        <v>305</v>
      </c>
      <c r="F32" s="6"/>
    </row>
    <row r="33" spans="1:6" x14ac:dyDescent="0.25">
      <c r="A33" s="20" t="s">
        <v>268</v>
      </c>
      <c r="B33" s="15">
        <v>0.14801120473020407</v>
      </c>
      <c r="C33" s="8"/>
      <c r="D33" s="8"/>
      <c r="E33" s="90"/>
      <c r="F33" s="16"/>
    </row>
    <row r="34" spans="1:6" x14ac:dyDescent="0.25">
      <c r="A34" s="20" t="s">
        <v>231</v>
      </c>
      <c r="B34" s="15"/>
      <c r="C34" s="8"/>
      <c r="D34" s="8"/>
      <c r="E34" s="90"/>
      <c r="F34" s="16"/>
    </row>
    <row r="35" spans="1:6" x14ac:dyDescent="0.2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0" t="s">
        <v>305</v>
      </c>
      <c r="F35" s="6"/>
    </row>
    <row r="36" spans="1:6" x14ac:dyDescent="0.2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0" t="s">
        <v>305</v>
      </c>
      <c r="F36" s="6"/>
    </row>
    <row r="37" spans="1:6" x14ac:dyDescent="0.2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0" t="s">
        <v>305</v>
      </c>
      <c r="F37" s="6"/>
    </row>
    <row r="38" spans="1:6" x14ac:dyDescent="0.2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0" t="s">
        <v>305</v>
      </c>
      <c r="F38" s="6"/>
    </row>
    <row r="39" spans="1:6" x14ac:dyDescent="0.2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0" t="s">
        <v>305</v>
      </c>
      <c r="F39" s="6"/>
    </row>
    <row r="40" spans="1:6" x14ac:dyDescent="0.2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274</v>
      </c>
      <c r="B41" s="15"/>
      <c r="C41" s="21"/>
      <c r="D41" s="21"/>
      <c r="E41" s="21"/>
      <c r="F41" s="6"/>
    </row>
    <row r="42" spans="1:6" x14ac:dyDescent="0.25">
      <c r="A42" s="20" t="s">
        <v>275</v>
      </c>
      <c r="B42" s="15"/>
      <c r="C42" s="21"/>
      <c r="D42" s="21"/>
      <c r="E42" s="21"/>
      <c r="F42" s="6"/>
    </row>
    <row r="43" spans="1:6" x14ac:dyDescent="0.2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0" t="s">
        <v>305</v>
      </c>
      <c r="F43" s="6"/>
    </row>
    <row r="44" spans="1:6" x14ac:dyDescent="0.2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0" t="s">
        <v>305</v>
      </c>
      <c r="F44" s="6"/>
    </row>
    <row r="45" spans="1:6" x14ac:dyDescent="0.2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0" t="s">
        <v>305</v>
      </c>
      <c r="F45" s="6"/>
    </row>
    <row r="46" spans="1:6" x14ac:dyDescent="0.2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0" t="s">
        <v>305</v>
      </c>
      <c r="F46" s="6"/>
    </row>
    <row r="47" spans="1:6" x14ac:dyDescent="0.2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0" t="s">
        <v>305</v>
      </c>
      <c r="F47" s="6"/>
    </row>
    <row r="48" spans="1:6" x14ac:dyDescent="0.2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0" t="s">
        <v>305</v>
      </c>
      <c r="F48" s="6"/>
    </row>
    <row r="49" spans="1:6" x14ac:dyDescent="0.2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0" t="s">
        <v>305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88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289</v>
      </c>
      <c r="B56" s="21"/>
      <c r="C56" s="21"/>
      <c r="D56" s="21"/>
      <c r="E56" s="21"/>
      <c r="F56" s="6"/>
    </row>
    <row r="57" spans="1:6" x14ac:dyDescent="0.2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0" t="s">
        <v>305</v>
      </c>
      <c r="F57" s="6"/>
    </row>
    <row r="58" spans="1:6" x14ac:dyDescent="0.2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0" t="s">
        <v>305</v>
      </c>
      <c r="F58" s="6"/>
    </row>
    <row r="59" spans="1:6" x14ac:dyDescent="0.2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0" t="s">
        <v>305</v>
      </c>
      <c r="F59" s="6"/>
    </row>
    <row r="60" spans="1:6" x14ac:dyDescent="0.2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0" t="s">
        <v>305</v>
      </c>
      <c r="F62" s="6"/>
    </row>
    <row r="63" spans="1:6" x14ac:dyDescent="0.2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0" t="s">
        <v>305</v>
      </c>
      <c r="F63" s="6"/>
    </row>
    <row r="64" spans="1:6" x14ac:dyDescent="0.2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0" t="s">
        <v>305</v>
      </c>
      <c r="F64" s="6"/>
    </row>
    <row r="65" spans="1:6" x14ac:dyDescent="0.2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0" t="s">
        <v>305</v>
      </c>
      <c r="F65" s="6"/>
    </row>
    <row r="66" spans="1:6" x14ac:dyDescent="0.2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0" t="s">
        <v>305</v>
      </c>
      <c r="F66" s="6"/>
    </row>
    <row r="67" spans="1:6" x14ac:dyDescent="0.2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0" t="s">
        <v>305</v>
      </c>
      <c r="F67" s="6"/>
    </row>
    <row r="68" spans="1:6" x14ac:dyDescent="0.2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0" t="s">
        <v>305</v>
      </c>
      <c r="F68" s="6"/>
    </row>
    <row r="69" spans="1:6" x14ac:dyDescent="0.2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0" t="s">
        <v>305</v>
      </c>
      <c r="F69" s="6"/>
    </row>
    <row r="70" spans="1:6" x14ac:dyDescent="0.2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0" t="s">
        <v>305</v>
      </c>
      <c r="F71" s="6"/>
    </row>
    <row r="72" spans="1:6" x14ac:dyDescent="0.25">
      <c r="A72" s="20" t="s">
        <v>303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304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32" t="s">
        <v>12</v>
      </c>
      <c r="B75" s="133"/>
      <c r="C75" s="133"/>
      <c r="D75" s="135"/>
      <c r="E75" s="135"/>
      <c r="F75" s="134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3" t="s">
        <v>225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3" t="s">
        <v>225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3" t="s">
        <v>225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3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3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3" t="s">
        <v>225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3" t="s">
        <v>225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3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3"/>
      <c r="F87" s="16" t="s">
        <v>15</v>
      </c>
    </row>
    <row r="88" spans="1:6" x14ac:dyDescent="0.25">
      <c r="A88" s="5" t="s">
        <v>25</v>
      </c>
      <c r="B88" s="27"/>
      <c r="C88" s="28"/>
      <c r="D88" s="28"/>
      <c r="E88" s="73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3" t="s">
        <v>225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3" t="s">
        <v>225</v>
      </c>
      <c r="F90" s="16" t="s">
        <v>15</v>
      </c>
    </row>
    <row r="91" spans="1:6" x14ac:dyDescent="0.25">
      <c r="A91" s="7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3" t="s">
        <v>225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3" t="s">
        <v>225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3" t="s">
        <v>225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3" t="s">
        <v>225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3" t="s">
        <v>225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3" t="s">
        <v>225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3"/>
      <c r="F97" s="16"/>
    </row>
    <row r="98" spans="1:6" ht="15.75" thickBot="1" x14ac:dyDescent="0.3">
      <c r="A98" s="31" t="s">
        <v>35</v>
      </c>
      <c r="B98" s="32">
        <f>B97+B87</f>
        <v>1.0000000000000002</v>
      </c>
      <c r="C98" s="33"/>
      <c r="D98" s="34"/>
      <c r="E98" s="34"/>
      <c r="F98" s="35"/>
    </row>
    <row r="99" spans="1:6" x14ac:dyDescent="0.25">
      <c r="A99" s="11" t="s">
        <v>8</v>
      </c>
      <c r="B99" s="12"/>
      <c r="C99" s="36"/>
      <c r="D99" s="37"/>
      <c r="E99" s="37"/>
      <c r="F99" s="14"/>
    </row>
    <row r="100" spans="1:6" x14ac:dyDescent="0.25">
      <c r="A100" s="38" t="s">
        <v>20</v>
      </c>
      <c r="B100" s="27">
        <v>0.59740259740259738</v>
      </c>
      <c r="C100" s="39" t="str">
        <f>'OECD Mapping'!A26</f>
        <v>D351: Electricity generation and distribution</v>
      </c>
      <c r="D100" s="39" t="str">
        <f>'OECD Mapping'!B26</f>
        <v>ISIC 351</v>
      </c>
      <c r="E100" s="73" t="s">
        <v>225</v>
      </c>
      <c r="F100" s="16" t="s">
        <v>15</v>
      </c>
    </row>
    <row r="101" spans="1:6" x14ac:dyDescent="0.25">
      <c r="A101" s="38" t="s">
        <v>36</v>
      </c>
      <c r="B101" s="27">
        <v>0.25108225108225107</v>
      </c>
      <c r="C101" s="39" t="str">
        <f>'OECD Mapping'!A22</f>
        <v>D28: Machinery and equipment, nec</v>
      </c>
      <c r="D101" s="39" t="str">
        <f>'OECD Mapping'!B22</f>
        <v>ISIC 28</v>
      </c>
      <c r="E101" s="73" t="s">
        <v>225</v>
      </c>
      <c r="F101" s="16" t="s">
        <v>15</v>
      </c>
    </row>
    <row r="102" spans="1:6" x14ac:dyDescent="0.25">
      <c r="A102" s="38" t="s">
        <v>37</v>
      </c>
      <c r="B102" s="27">
        <v>0.15151515151515152</v>
      </c>
      <c r="C102" s="39" t="str">
        <f>'OECD Mapping'!A38</f>
        <v>D69T82: Other business sector services</v>
      </c>
      <c r="D102" s="39" t="str">
        <f>'OECD Mapping'!B38</f>
        <v>ISIC 69T82</v>
      </c>
      <c r="E102" s="73" t="s">
        <v>225</v>
      </c>
      <c r="F102" s="16" t="s">
        <v>15</v>
      </c>
    </row>
    <row r="103" spans="1:6" ht="15.75" thickBot="1" x14ac:dyDescent="0.3">
      <c r="A103" s="40" t="s">
        <v>35</v>
      </c>
      <c r="B103" s="41">
        <f>SUM(B100:B102)</f>
        <v>0.99999999999999989</v>
      </c>
      <c r="C103" s="42"/>
      <c r="D103" s="43"/>
      <c r="E103" s="43"/>
      <c r="F103" s="10"/>
    </row>
    <row r="104" spans="1:6" x14ac:dyDescent="0.25">
      <c r="A104" s="11" t="s">
        <v>38</v>
      </c>
      <c r="B104" s="12"/>
      <c r="C104" s="36"/>
      <c r="D104" s="37"/>
      <c r="E104" s="37"/>
      <c r="F104" s="14"/>
    </row>
    <row r="105" spans="1:6" x14ac:dyDescent="0.25">
      <c r="A105" s="38" t="s">
        <v>39</v>
      </c>
      <c r="B105" s="27">
        <v>7.1038251366120214E-2</v>
      </c>
      <c r="C105" s="39" t="str">
        <f>'OECD Mapping'!A38</f>
        <v>D69T82: Other business sector services</v>
      </c>
      <c r="D105" s="39" t="str">
        <f>'OECD Mapping'!B38</f>
        <v>ISIC 69T82</v>
      </c>
      <c r="E105" s="73" t="s">
        <v>225</v>
      </c>
      <c r="F105" s="16" t="s">
        <v>15</v>
      </c>
    </row>
    <row r="106" spans="1:6" x14ac:dyDescent="0.25">
      <c r="A106" s="38" t="s">
        <v>40</v>
      </c>
      <c r="B106" s="27">
        <v>0.76502732240437155</v>
      </c>
      <c r="C106" s="39" t="str">
        <f>'OECD Mapping'!A28</f>
        <v>D36T39: Water and waste</v>
      </c>
      <c r="D106" s="39" t="str">
        <f>'OECD Mapping'!B28</f>
        <v>ISIC 36T39</v>
      </c>
      <c r="E106" s="73" t="s">
        <v>225</v>
      </c>
      <c r="F106" s="16" t="s">
        <v>15</v>
      </c>
    </row>
    <row r="107" spans="1:6" x14ac:dyDescent="0.25">
      <c r="A107" s="38" t="s">
        <v>29</v>
      </c>
      <c r="B107" s="27">
        <v>0.16393442622950818</v>
      </c>
      <c r="C107" s="39" t="str">
        <f>'OECD Mapping'!A12</f>
        <v>D20: Chemicals</v>
      </c>
      <c r="D107" s="39" t="str">
        <f>'OECD Mapping'!B12</f>
        <v>ISIC 20</v>
      </c>
      <c r="E107" s="73" t="s">
        <v>225</v>
      </c>
      <c r="F107" s="16" t="s">
        <v>15</v>
      </c>
    </row>
    <row r="108" spans="1:6" ht="15.75" thickBot="1" x14ac:dyDescent="0.3">
      <c r="A108" s="40" t="s">
        <v>35</v>
      </c>
      <c r="B108" s="44">
        <f>SUM(B105:B107)</f>
        <v>0.99999999999999989</v>
      </c>
      <c r="C108" s="42"/>
      <c r="D108" s="43"/>
      <c r="E108" s="43"/>
      <c r="F108" s="10"/>
    </row>
    <row r="109" spans="1:6" ht="15.75" thickBot="1" x14ac:dyDescent="0.3"/>
    <row r="110" spans="1:6" ht="18.75" x14ac:dyDescent="0.3">
      <c r="A110" s="132" t="s">
        <v>41</v>
      </c>
      <c r="B110" s="133"/>
      <c r="C110" s="133"/>
      <c r="D110" s="135"/>
      <c r="E110" s="135"/>
      <c r="F110" s="134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5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3" t="s">
        <v>306</v>
      </c>
      <c r="F114" s="16" t="s">
        <v>42</v>
      </c>
    </row>
    <row r="115" spans="1:6" x14ac:dyDescent="0.25">
      <c r="A115" s="7" t="s">
        <v>17</v>
      </c>
      <c r="B115" s="45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3" t="s">
        <v>306</v>
      </c>
      <c r="F115" s="16" t="s">
        <v>42</v>
      </c>
    </row>
    <row r="116" spans="1:6" x14ac:dyDescent="0.25">
      <c r="A116" s="7" t="s">
        <v>18</v>
      </c>
      <c r="B116" s="45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3" t="s">
        <v>306</v>
      </c>
      <c r="F116" s="16" t="s">
        <v>42</v>
      </c>
    </row>
    <row r="117" spans="1:6" x14ac:dyDescent="0.25">
      <c r="A117" s="7" t="s">
        <v>43</v>
      </c>
      <c r="B117" s="45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6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6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3" t="s">
        <v>306</v>
      </c>
      <c r="F119" s="16" t="s">
        <v>42</v>
      </c>
    </row>
    <row r="120" spans="1:6" x14ac:dyDescent="0.25">
      <c r="A120" s="7" t="s">
        <v>45</v>
      </c>
      <c r="B120" s="45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3" t="s">
        <v>306</v>
      </c>
      <c r="F120" s="16" t="s">
        <v>42</v>
      </c>
    </row>
    <row r="121" spans="1:6" x14ac:dyDescent="0.25">
      <c r="A121" s="7" t="s">
        <v>46</v>
      </c>
      <c r="B121" s="45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3" t="s">
        <v>306</v>
      </c>
      <c r="F121" s="16" t="s">
        <v>42</v>
      </c>
    </row>
    <row r="122" spans="1:6" x14ac:dyDescent="0.25">
      <c r="A122" s="7" t="s">
        <v>43</v>
      </c>
      <c r="B122" s="45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6">
        <v>0.87058823529411766</v>
      </c>
      <c r="C123" s="28"/>
      <c r="D123" s="28"/>
      <c r="E123" s="29"/>
      <c r="F123" s="16" t="s">
        <v>42</v>
      </c>
    </row>
    <row r="124" spans="1:6" x14ac:dyDescent="0.25">
      <c r="A124" s="5" t="s">
        <v>25</v>
      </c>
      <c r="B124" s="46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6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3" t="s">
        <v>306</v>
      </c>
      <c r="F125" s="16" t="s">
        <v>42</v>
      </c>
    </row>
    <row r="126" spans="1:6" x14ac:dyDescent="0.25">
      <c r="A126" s="7" t="s">
        <v>27</v>
      </c>
      <c r="B126" s="45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3" t="s">
        <v>306</v>
      </c>
      <c r="F126" s="16" t="s">
        <v>42</v>
      </c>
    </row>
    <row r="127" spans="1:6" x14ac:dyDescent="0.25">
      <c r="A127" s="7" t="s">
        <v>28</v>
      </c>
      <c r="B127" s="45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3" t="s">
        <v>306</v>
      </c>
      <c r="F127" s="16" t="s">
        <v>42</v>
      </c>
    </row>
    <row r="128" spans="1:6" x14ac:dyDescent="0.25">
      <c r="A128" s="7" t="s">
        <v>48</v>
      </c>
      <c r="B128" s="45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3" t="s">
        <v>306</v>
      </c>
      <c r="F128" s="16" t="s">
        <v>42</v>
      </c>
    </row>
    <row r="129" spans="1:6" x14ac:dyDescent="0.25">
      <c r="A129" s="7" t="s">
        <v>30</v>
      </c>
      <c r="B129" s="45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3" t="s">
        <v>306</v>
      </c>
      <c r="F129" s="16" t="s">
        <v>42</v>
      </c>
    </row>
    <row r="130" spans="1:6" x14ac:dyDescent="0.25">
      <c r="A130" s="7" t="s">
        <v>33</v>
      </c>
      <c r="B130" s="45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3" t="s">
        <v>306</v>
      </c>
      <c r="F130" s="16" t="s">
        <v>42</v>
      </c>
    </row>
    <row r="131" spans="1:6" x14ac:dyDescent="0.25">
      <c r="A131" s="7" t="s">
        <v>34</v>
      </c>
      <c r="B131" s="45">
        <v>0.12941176470588237</v>
      </c>
      <c r="C131" s="28"/>
      <c r="D131" s="28"/>
      <c r="E131" s="73"/>
      <c r="F131" s="16"/>
    </row>
    <row r="132" spans="1:6" x14ac:dyDescent="0.25">
      <c r="A132" s="5" t="s">
        <v>49</v>
      </c>
      <c r="B132" s="46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7" t="s">
        <v>50</v>
      </c>
      <c r="B133" s="48">
        <f>B132+B124</f>
        <v>1</v>
      </c>
      <c r="C133" s="49"/>
      <c r="D133" s="50"/>
      <c r="E133" s="50"/>
      <c r="F133" s="19" t="s">
        <v>42</v>
      </c>
    </row>
    <row r="134" spans="1:6" x14ac:dyDescent="0.25">
      <c r="A134" s="11" t="s">
        <v>8</v>
      </c>
      <c r="B134" s="51"/>
      <c r="C134" s="36"/>
      <c r="D134" s="37"/>
      <c r="E134" s="37"/>
      <c r="F134" s="52" t="s">
        <v>42</v>
      </c>
    </row>
    <row r="135" spans="1:6" x14ac:dyDescent="0.25">
      <c r="A135" s="38" t="s">
        <v>20</v>
      </c>
      <c r="B135" s="23">
        <v>0.41820000000000018</v>
      </c>
      <c r="C135" s="39" t="str">
        <f>'OECD Mapping'!A26</f>
        <v>D351: Electricity generation and distribution</v>
      </c>
      <c r="D135" s="39" t="str">
        <f>'OECD Mapping'!B26</f>
        <v>ISIC 351</v>
      </c>
      <c r="E135" s="73" t="s">
        <v>306</v>
      </c>
      <c r="F135" s="16" t="s">
        <v>42</v>
      </c>
    </row>
    <row r="136" spans="1:6" x14ac:dyDescent="0.25">
      <c r="A136" s="38" t="s">
        <v>36</v>
      </c>
      <c r="B136" s="23">
        <v>6.0604166666666646E-2</v>
      </c>
      <c r="C136" s="39" t="str">
        <f>'OECD Mapping'!A22</f>
        <v>D28: Machinery and equipment, nec</v>
      </c>
      <c r="D136" s="39" t="str">
        <f>'OECD Mapping'!B22</f>
        <v>ISIC 28</v>
      </c>
      <c r="E136" s="73" t="s">
        <v>306</v>
      </c>
      <c r="F136" s="16" t="s">
        <v>42</v>
      </c>
    </row>
    <row r="137" spans="1:6" x14ac:dyDescent="0.25">
      <c r="A137" s="38" t="s">
        <v>37</v>
      </c>
      <c r="B137" s="23">
        <v>0.52119583333333308</v>
      </c>
      <c r="C137" s="39" t="str">
        <f>'OECD Mapping'!A38</f>
        <v>D69T82: Other business sector services</v>
      </c>
      <c r="D137" s="39" t="str">
        <f>'OECD Mapping'!B38</f>
        <v>ISIC 69T82</v>
      </c>
      <c r="E137" s="73" t="s">
        <v>306</v>
      </c>
      <c r="F137" s="16" t="s">
        <v>42</v>
      </c>
    </row>
    <row r="138" spans="1:6" ht="15.75" thickBot="1" x14ac:dyDescent="0.3">
      <c r="A138" s="40" t="s">
        <v>35</v>
      </c>
      <c r="B138" s="53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6"/>
      <c r="D139" s="37"/>
      <c r="E139" s="37"/>
      <c r="F139" s="14"/>
    </row>
    <row r="140" spans="1:6" x14ac:dyDescent="0.25">
      <c r="A140" s="38" t="s">
        <v>51</v>
      </c>
      <c r="B140" s="27">
        <v>0.84482758620689657</v>
      </c>
      <c r="C140" s="39" t="str">
        <f>'OECD Mapping'!A25</f>
        <v>D31T33: Other manufacturing; repair and installation of machinery and equipment</v>
      </c>
      <c r="D140" s="39" t="str">
        <f>'OECD Mapping'!B25</f>
        <v>ISIC 31T33</v>
      </c>
      <c r="E140" s="73" t="s">
        <v>306</v>
      </c>
      <c r="F140" s="16" t="s">
        <v>42</v>
      </c>
    </row>
    <row r="141" spans="1:6" x14ac:dyDescent="0.25">
      <c r="A141" s="38" t="s">
        <v>40</v>
      </c>
      <c r="B141" s="27">
        <v>5.1724137931034475E-2</v>
      </c>
      <c r="C141" s="39" t="str">
        <f>'OECD Mapping'!A28</f>
        <v>D36T39: Water and waste</v>
      </c>
      <c r="D141" s="39" t="str">
        <f>'OECD Mapping'!B28</f>
        <v>ISIC 36T39</v>
      </c>
      <c r="E141" s="73" t="s">
        <v>306</v>
      </c>
      <c r="F141" s="16" t="s">
        <v>42</v>
      </c>
    </row>
    <row r="142" spans="1:6" x14ac:dyDescent="0.25">
      <c r="A142" s="38" t="s">
        <v>29</v>
      </c>
      <c r="B142" s="27">
        <v>0.10344827586206895</v>
      </c>
      <c r="C142" s="39" t="str">
        <f>'OECD Mapping'!A12</f>
        <v>D20: Chemicals</v>
      </c>
      <c r="D142" s="39" t="str">
        <f>'OECD Mapping'!B12</f>
        <v>ISIC 20</v>
      </c>
      <c r="E142" s="73" t="s">
        <v>306</v>
      </c>
      <c r="F142" s="16" t="s">
        <v>42</v>
      </c>
    </row>
    <row r="143" spans="1:6" ht="15.75" thickBot="1" x14ac:dyDescent="0.3">
      <c r="A143" s="40" t="s">
        <v>35</v>
      </c>
      <c r="B143" s="44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8" t="s">
        <v>52</v>
      </c>
      <c r="B145" s="129"/>
      <c r="C145" s="129"/>
      <c r="D145" s="130"/>
      <c r="E145" s="130"/>
      <c r="F145" s="131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5"/>
      <c r="C148" s="21"/>
      <c r="D148" s="22"/>
      <c r="E148" s="22"/>
      <c r="F148" s="6"/>
    </row>
    <row r="149" spans="1:6" x14ac:dyDescent="0.25">
      <c r="A149" s="7" t="s">
        <v>54</v>
      </c>
      <c r="B149" s="55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5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6" t="s">
        <v>56</v>
      </c>
    </row>
    <row r="151" spans="1:6" x14ac:dyDescent="0.25">
      <c r="A151" s="7" t="s">
        <v>58</v>
      </c>
      <c r="B151" s="55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6" t="s">
        <v>56</v>
      </c>
    </row>
    <row r="152" spans="1:6" x14ac:dyDescent="0.25">
      <c r="A152" s="7" t="s">
        <v>59</v>
      </c>
      <c r="B152" s="55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6" t="s">
        <v>56</v>
      </c>
    </row>
    <row r="153" spans="1:6" x14ac:dyDescent="0.25">
      <c r="A153" s="7" t="s">
        <v>60</v>
      </c>
      <c r="B153" s="55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6" t="s">
        <v>56</v>
      </c>
    </row>
    <row r="154" spans="1:6" x14ac:dyDescent="0.25">
      <c r="A154" s="7" t="s">
        <v>61</v>
      </c>
      <c r="B154" s="55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6" t="s">
        <v>56</v>
      </c>
    </row>
    <row r="155" spans="1:6" x14ac:dyDescent="0.25">
      <c r="A155" s="7" t="s">
        <v>62</v>
      </c>
      <c r="B155" s="55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6" t="s">
        <v>56</v>
      </c>
    </row>
    <row r="156" spans="1:6" x14ac:dyDescent="0.25">
      <c r="A156" s="7" t="s">
        <v>63</v>
      </c>
      <c r="B156" s="55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6" t="s">
        <v>56</v>
      </c>
    </row>
    <row r="157" spans="1:6" x14ac:dyDescent="0.25">
      <c r="A157" s="7" t="s">
        <v>64</v>
      </c>
      <c r="B157" s="55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6" t="s">
        <v>56</v>
      </c>
    </row>
    <row r="158" spans="1:6" ht="15.75" thickBot="1" x14ac:dyDescent="0.3">
      <c r="A158" s="57" t="s">
        <v>11</v>
      </c>
      <c r="B158" s="58">
        <v>1</v>
      </c>
      <c r="C158" s="59"/>
      <c r="D158" s="59"/>
      <c r="E158" s="59"/>
      <c r="F158" s="56" t="s">
        <v>56</v>
      </c>
    </row>
    <row r="159" spans="1:6" x14ac:dyDescent="0.25">
      <c r="A159" s="11" t="s">
        <v>8</v>
      </c>
      <c r="B159" s="60"/>
      <c r="C159" s="60"/>
      <c r="D159" s="60"/>
      <c r="E159" s="60"/>
      <c r="F159" s="14"/>
    </row>
    <row r="160" spans="1:6" ht="15.75" thickBot="1" x14ac:dyDescent="0.3">
      <c r="A160" s="57" t="s">
        <v>65</v>
      </c>
      <c r="B160" s="61">
        <v>1</v>
      </c>
      <c r="C160" s="59" t="str">
        <f>'OECD Mapping'!A26</f>
        <v>D351: Electricity generation and distribution</v>
      </c>
      <c r="D160" s="59" t="str">
        <f>'OECD Mapping'!B26</f>
        <v>ISIC 351</v>
      </c>
      <c r="E160" s="59" t="s">
        <v>66</v>
      </c>
      <c r="F160" s="56" t="s">
        <v>67</v>
      </c>
    </row>
    <row r="161" spans="1:6" x14ac:dyDescent="0.25">
      <c r="A161" s="11" t="s">
        <v>38</v>
      </c>
      <c r="B161" s="60"/>
      <c r="C161" s="60"/>
      <c r="D161" s="60"/>
      <c r="E161" s="60"/>
      <c r="F161" s="14"/>
    </row>
    <row r="162" spans="1:6" ht="15.75" thickBot="1" x14ac:dyDescent="0.3">
      <c r="A162" s="24" t="s">
        <v>68</v>
      </c>
      <c r="B162" s="53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8" t="s">
        <v>71</v>
      </c>
      <c r="B164" s="129"/>
      <c r="C164" s="129"/>
      <c r="D164" s="130"/>
      <c r="E164" s="130"/>
      <c r="F164" s="131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2" t="s">
        <v>72</v>
      </c>
      <c r="C167" s="63"/>
      <c r="D167" s="63"/>
      <c r="E167" s="63"/>
      <c r="F167" s="64" t="s">
        <v>73</v>
      </c>
    </row>
    <row r="168" spans="1:6" x14ac:dyDescent="0.25">
      <c r="A168" s="7" t="s">
        <v>74</v>
      </c>
      <c r="B168" s="55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3" t="s">
        <v>307</v>
      </c>
      <c r="F168" s="65" t="s">
        <v>73</v>
      </c>
    </row>
    <row r="169" spans="1:6" x14ac:dyDescent="0.25">
      <c r="A169" s="7" t="s">
        <v>75</v>
      </c>
      <c r="B169" s="55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3" t="s">
        <v>307</v>
      </c>
      <c r="F169" s="65" t="s">
        <v>73</v>
      </c>
    </row>
    <row r="170" spans="1:6" x14ac:dyDescent="0.25">
      <c r="A170" s="7" t="s">
        <v>76</v>
      </c>
      <c r="B170" s="55">
        <v>6.7245330995679073E-3</v>
      </c>
      <c r="C170" s="21"/>
      <c r="D170" s="21"/>
      <c r="E170" s="21"/>
      <c r="F170" s="65" t="s">
        <v>73</v>
      </c>
    </row>
    <row r="171" spans="1:6" x14ac:dyDescent="0.25">
      <c r="A171" s="7" t="s">
        <v>77</v>
      </c>
      <c r="B171" s="55"/>
      <c r="C171" s="21"/>
      <c r="D171" s="21"/>
      <c r="E171" s="21"/>
      <c r="F171" s="65" t="s">
        <v>73</v>
      </c>
    </row>
    <row r="172" spans="1:6" x14ac:dyDescent="0.25">
      <c r="A172" s="7" t="s">
        <v>78</v>
      </c>
      <c r="B172" s="55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3" t="s">
        <v>307</v>
      </c>
      <c r="F172" s="65" t="s">
        <v>73</v>
      </c>
    </row>
    <row r="173" spans="1:6" x14ac:dyDescent="0.25">
      <c r="A173" s="7" t="s">
        <v>79</v>
      </c>
      <c r="B173" s="55">
        <v>0.35570483914680234</v>
      </c>
      <c r="C173" s="21"/>
      <c r="D173" s="21"/>
      <c r="E173" s="21"/>
      <c r="F173" s="65" t="s">
        <v>73</v>
      </c>
    </row>
    <row r="174" spans="1:6" x14ac:dyDescent="0.25">
      <c r="A174" s="7" t="s">
        <v>80</v>
      </c>
      <c r="B174" s="55"/>
      <c r="C174" s="21"/>
      <c r="D174" s="21"/>
      <c r="E174" s="21"/>
      <c r="F174" s="65" t="s">
        <v>73</v>
      </c>
    </row>
    <row r="175" spans="1:6" x14ac:dyDescent="0.25">
      <c r="A175" s="7" t="s">
        <v>81</v>
      </c>
      <c r="B175" s="55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3" t="s">
        <v>307</v>
      </c>
      <c r="F175" s="65" t="s">
        <v>73</v>
      </c>
    </row>
    <row r="176" spans="1:6" x14ac:dyDescent="0.25">
      <c r="A176" s="7" t="s">
        <v>82</v>
      </c>
      <c r="B176" s="55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3" t="s">
        <v>307</v>
      </c>
      <c r="F176" s="65" t="s">
        <v>73</v>
      </c>
    </row>
    <row r="177" spans="1:6" x14ac:dyDescent="0.25">
      <c r="A177" s="7" t="s">
        <v>83</v>
      </c>
      <c r="B177" s="55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3" t="s">
        <v>307</v>
      </c>
      <c r="F177" s="65" t="s">
        <v>73</v>
      </c>
    </row>
    <row r="178" spans="1:6" x14ac:dyDescent="0.25">
      <c r="A178" s="7" t="s">
        <v>84</v>
      </c>
      <c r="B178" s="55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3" t="s">
        <v>307</v>
      </c>
      <c r="F178" s="65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3" t="s">
        <v>307</v>
      </c>
      <c r="F179" s="65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3" t="s">
        <v>307</v>
      </c>
      <c r="F180" s="65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3" t="s">
        <v>307</v>
      </c>
      <c r="F181" s="65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5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5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3" t="s">
        <v>307</v>
      </c>
      <c r="F184" s="65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3" t="s">
        <v>307</v>
      </c>
      <c r="F185" s="65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3" t="s">
        <v>307</v>
      </c>
      <c r="F186" s="65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3" t="s">
        <v>307</v>
      </c>
      <c r="F187" s="65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3" t="s">
        <v>307</v>
      </c>
      <c r="F188" s="65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3" t="s">
        <v>307</v>
      </c>
      <c r="F189" s="65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3" t="s">
        <v>307</v>
      </c>
      <c r="F190" s="65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3" t="s">
        <v>307</v>
      </c>
      <c r="F191" s="65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5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5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3" t="s">
        <v>307</v>
      </c>
      <c r="F194" s="65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3" t="s">
        <v>307</v>
      </c>
      <c r="F195" s="65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3" t="s">
        <v>307</v>
      </c>
      <c r="F196" s="65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3" t="s">
        <v>307</v>
      </c>
      <c r="F197" s="65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3" t="s">
        <v>307</v>
      </c>
      <c r="F198" s="65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5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5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5" t="s">
        <v>73</v>
      </c>
    </row>
    <row r="202" spans="1:6" ht="15.75" thickBot="1" x14ac:dyDescent="0.3">
      <c r="A202" s="57" t="s">
        <v>11</v>
      </c>
      <c r="B202" s="66">
        <v>1.0000000000000002</v>
      </c>
      <c r="C202" s="59"/>
      <c r="D202" s="59"/>
      <c r="E202" s="59"/>
      <c r="F202" s="35" t="s">
        <v>73</v>
      </c>
    </row>
    <row r="203" spans="1:6" x14ac:dyDescent="0.25">
      <c r="A203" s="11" t="s">
        <v>8</v>
      </c>
      <c r="B203" s="60"/>
      <c r="C203" s="60"/>
      <c r="D203" s="60"/>
      <c r="E203" s="60"/>
      <c r="F203" s="52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3" t="s">
        <v>307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Mapping'!A22</f>
        <v>D28: Machinery and equipment, nec</v>
      </c>
      <c r="D206" s="21" t="str">
        <f>'OECD Mapping'!B22</f>
        <v>ISIC 28</v>
      </c>
      <c r="E206" s="73" t="s">
        <v>307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3" t="s">
        <v>307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3" t="s">
        <v>307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3" t="s">
        <v>307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3" t="s">
        <v>307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3" t="s">
        <v>307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7" t="s">
        <v>112</v>
      </c>
      <c r="B215" s="66">
        <v>1</v>
      </c>
      <c r="C215" s="59"/>
      <c r="D215" s="59"/>
      <c r="E215" s="59"/>
      <c r="F215" s="35" t="s">
        <v>73</v>
      </c>
    </row>
    <row r="216" spans="1:6" x14ac:dyDescent="0.25">
      <c r="A216" s="11" t="s">
        <v>38</v>
      </c>
      <c r="B216" s="60"/>
      <c r="C216" s="60"/>
      <c r="D216" s="60"/>
      <c r="E216" s="60"/>
      <c r="F216" s="14"/>
    </row>
    <row r="217" spans="1:6" ht="15.75" thickBot="1" x14ac:dyDescent="0.3">
      <c r="A217" s="17" t="s">
        <v>308</v>
      </c>
      <c r="B217" s="53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.75" thickBot="1" x14ac:dyDescent="0.3"/>
    <row r="219" spans="1:6" ht="18.75" x14ac:dyDescent="0.3">
      <c r="A219" s="128" t="s">
        <v>226</v>
      </c>
      <c r="B219" s="129"/>
      <c r="C219" s="129"/>
      <c r="D219" s="130"/>
      <c r="E219" s="130"/>
      <c r="F219" s="131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3" t="s">
        <v>198</v>
      </c>
      <c r="F222" s="56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73" t="s">
        <v>198</v>
      </c>
      <c r="F223" s="56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73" t="s">
        <v>198</v>
      </c>
      <c r="F224" s="56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73" t="s">
        <v>198</v>
      </c>
      <c r="F225" s="56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73" t="s">
        <v>198</v>
      </c>
      <c r="F226" s="56" t="s">
        <v>114</v>
      </c>
    </row>
    <row r="227" spans="1:6" ht="15.75" thickBot="1" x14ac:dyDescent="0.3">
      <c r="A227" s="67" t="s">
        <v>119</v>
      </c>
      <c r="B227" s="66">
        <v>0.17999999999999997</v>
      </c>
      <c r="C227" s="59" t="str">
        <f>'OECD Mapping'!A38</f>
        <v>D69T82: Other business sector services</v>
      </c>
      <c r="D227" s="59" t="str">
        <f>'OECD Mapping'!B38</f>
        <v>ISIC 69T82</v>
      </c>
      <c r="E227" s="73" t="s">
        <v>198</v>
      </c>
      <c r="F227" s="56" t="s">
        <v>114</v>
      </c>
    </row>
    <row r="228" spans="1:6" x14ac:dyDescent="0.25">
      <c r="A228" s="11" t="s">
        <v>8</v>
      </c>
      <c r="B228" s="60"/>
      <c r="C228" s="60"/>
      <c r="D228" s="60"/>
      <c r="E228" s="60"/>
      <c r="F228" s="52"/>
    </row>
    <row r="229" spans="1:6" ht="15.75" thickBot="1" x14ac:dyDescent="0.3">
      <c r="A229" s="24" t="s">
        <v>65</v>
      </c>
      <c r="B229" s="53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73" t="s">
        <v>198</v>
      </c>
      <c r="F229" s="68" t="s">
        <v>114</v>
      </c>
    </row>
    <row r="230" spans="1:6" x14ac:dyDescent="0.25">
      <c r="A230" s="11" t="s">
        <v>38</v>
      </c>
      <c r="B230" s="60"/>
      <c r="C230" s="60"/>
      <c r="D230" s="60"/>
      <c r="E230" s="60"/>
      <c r="F230" s="14"/>
    </row>
    <row r="231" spans="1:6" x14ac:dyDescent="0.25">
      <c r="A231" s="7" t="s">
        <v>120</v>
      </c>
      <c r="B231" s="69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73" t="s">
        <v>198</v>
      </c>
      <c r="F231" s="56" t="s">
        <v>114</v>
      </c>
    </row>
    <row r="232" spans="1:6" x14ac:dyDescent="0.25">
      <c r="A232" s="7" t="s">
        <v>121</v>
      </c>
      <c r="B232" s="69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73" t="s">
        <v>198</v>
      </c>
      <c r="F232" s="56" t="s">
        <v>114</v>
      </c>
    </row>
    <row r="233" spans="1:6" ht="15.75" thickBot="1" x14ac:dyDescent="0.3">
      <c r="A233" s="17" t="s">
        <v>122</v>
      </c>
      <c r="B233" s="70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73" t="s">
        <v>198</v>
      </c>
      <c r="F233" s="68" t="s">
        <v>114</v>
      </c>
    </row>
    <row r="234" spans="1:6" ht="15.75" thickBot="1" x14ac:dyDescent="0.3"/>
    <row r="235" spans="1:6" ht="18.75" x14ac:dyDescent="0.3">
      <c r="A235" s="128" t="s">
        <v>227</v>
      </c>
      <c r="B235" s="129"/>
      <c r="C235" s="129"/>
      <c r="D235" s="130"/>
      <c r="E235" s="130"/>
      <c r="F235" s="131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3" t="s">
        <v>228</v>
      </c>
      <c r="B238" s="21"/>
      <c r="C238" s="21"/>
      <c r="D238" s="21"/>
      <c r="E238" s="21"/>
      <c r="F238" s="56"/>
    </row>
    <row r="239" spans="1:6" x14ac:dyDescent="0.25">
      <c r="A239" s="83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6" t="s">
        <v>255</v>
      </c>
    </row>
    <row r="240" spans="1:6" x14ac:dyDescent="0.25">
      <c r="A240" s="83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3" t="s">
        <v>231</v>
      </c>
      <c r="B241" s="15"/>
      <c r="C241" s="21"/>
      <c r="D241" s="21"/>
      <c r="E241" s="21"/>
      <c r="F241" s="16"/>
    </row>
    <row r="242" spans="1:6" x14ac:dyDescent="0.25">
      <c r="A242" s="83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6" t="s">
        <v>255</v>
      </c>
    </row>
    <row r="243" spans="1:6" x14ac:dyDescent="0.25">
      <c r="A243" s="83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6" t="s">
        <v>255</v>
      </c>
    </row>
    <row r="244" spans="1:6" x14ac:dyDescent="0.25">
      <c r="A244" s="38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6" t="s">
        <v>255</v>
      </c>
    </row>
    <row r="245" spans="1:6" x14ac:dyDescent="0.25">
      <c r="A245" s="83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6" t="s">
        <v>255</v>
      </c>
    </row>
    <row r="246" spans="1:6" x14ac:dyDescent="0.25">
      <c r="A246" s="38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6" t="s">
        <v>255</v>
      </c>
    </row>
    <row r="247" spans="1:6" x14ac:dyDescent="0.2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237</v>
      </c>
      <c r="B249" s="15"/>
      <c r="C249" s="21"/>
      <c r="D249" s="21"/>
      <c r="E249" s="21"/>
      <c r="F249" s="16"/>
    </row>
    <row r="250" spans="1:6" x14ac:dyDescent="0.25">
      <c r="A250" s="83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6" t="s">
        <v>255</v>
      </c>
    </row>
    <row r="251" spans="1:6" x14ac:dyDescent="0.25">
      <c r="A251" s="83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6" t="s">
        <v>255</v>
      </c>
    </row>
    <row r="252" spans="1:6" x14ac:dyDescent="0.25">
      <c r="A252" s="83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6" t="s">
        <v>255</v>
      </c>
    </row>
    <row r="253" spans="1:6" x14ac:dyDescent="0.25">
      <c r="A253" s="83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6" t="s">
        <v>255</v>
      </c>
    </row>
    <row r="254" spans="1:6" x14ac:dyDescent="0.25">
      <c r="A254" s="83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6" t="s">
        <v>255</v>
      </c>
    </row>
    <row r="255" spans="1:6" x14ac:dyDescent="0.25">
      <c r="A255" s="83" t="s">
        <v>243</v>
      </c>
      <c r="B255" s="15">
        <v>0.11718436104510066</v>
      </c>
      <c r="C255" s="21" t="str">
        <f>'OECD Mapping'!A22</f>
        <v>D28: Machinery and equipment, nec</v>
      </c>
      <c r="D255" s="21" t="str">
        <f>'OECD Mapping'!B22</f>
        <v>ISIC 28</v>
      </c>
      <c r="E255" s="21" t="s">
        <v>256</v>
      </c>
      <c r="F255" s="56" t="s">
        <v>255</v>
      </c>
    </row>
    <row r="256" spans="1:6" x14ac:dyDescent="0.25">
      <c r="A256" s="83" t="s">
        <v>244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256</v>
      </c>
      <c r="F256" s="56" t="s">
        <v>255</v>
      </c>
    </row>
    <row r="257" spans="1:6" x14ac:dyDescent="0.25">
      <c r="A257" s="83" t="s">
        <v>245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256</v>
      </c>
      <c r="F257" s="56" t="s">
        <v>255</v>
      </c>
    </row>
    <row r="258" spans="1:6" x14ac:dyDescent="0.25">
      <c r="A258" s="83" t="s">
        <v>246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256</v>
      </c>
      <c r="F258" s="56" t="s">
        <v>255</v>
      </c>
    </row>
    <row r="259" spans="1:6" x14ac:dyDescent="0.25">
      <c r="A259" s="83" t="s">
        <v>247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256</v>
      </c>
      <c r="F259" s="56" t="s">
        <v>255</v>
      </c>
    </row>
    <row r="260" spans="1:6" x14ac:dyDescent="0.25">
      <c r="A260" s="83" t="s">
        <v>248</v>
      </c>
      <c r="B260" s="15">
        <v>5.1620006644230103E-2</v>
      </c>
      <c r="C260" s="21" t="str">
        <f>'OECD Mapping'!A22</f>
        <v>D28: Machinery and equipment, nec</v>
      </c>
      <c r="D260" s="21" t="str">
        <f>'OECD Mapping'!B22</f>
        <v>ISIC 28</v>
      </c>
      <c r="E260" s="21" t="s">
        <v>256</v>
      </c>
      <c r="F260" s="56" t="s">
        <v>255</v>
      </c>
    </row>
    <row r="261" spans="1:6" x14ac:dyDescent="0.25">
      <c r="A261" s="83" t="s">
        <v>249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256</v>
      </c>
      <c r="F261" s="56" t="s">
        <v>255</v>
      </c>
    </row>
    <row r="262" spans="1:6" x14ac:dyDescent="0.25">
      <c r="A262" s="83" t="s">
        <v>250</v>
      </c>
      <c r="B262" s="15">
        <v>2.0360262148428034E-2</v>
      </c>
      <c r="C262" s="21" t="str">
        <f>'OECD Mapping'!A22</f>
        <v>D28: Machinery and equipment, nec</v>
      </c>
      <c r="D262" s="21" t="str">
        <f>'OECD Mapping'!B22</f>
        <v>ISIC 28</v>
      </c>
      <c r="E262" s="21" t="s">
        <v>256</v>
      </c>
      <c r="F262" s="56" t="s">
        <v>255</v>
      </c>
    </row>
    <row r="263" spans="1:6" x14ac:dyDescent="0.25">
      <c r="A263" s="83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3" t="s">
        <v>25</v>
      </c>
      <c r="B264" s="15"/>
      <c r="C264" s="21"/>
      <c r="D264" s="21"/>
      <c r="E264" s="21"/>
      <c r="F264" s="6"/>
    </row>
    <row r="265" spans="1:6" x14ac:dyDescent="0.25">
      <c r="A265" s="83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6" t="s">
        <v>255</v>
      </c>
    </row>
    <row r="266" spans="1:6" x14ac:dyDescent="0.25">
      <c r="A266" s="83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6" t="s">
        <v>255</v>
      </c>
    </row>
    <row r="267" spans="1:6" x14ac:dyDescent="0.25">
      <c r="A267" s="83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6" t="s">
        <v>255</v>
      </c>
    </row>
    <row r="268" spans="1:6" x14ac:dyDescent="0.25">
      <c r="A268" s="83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3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3" t="s">
        <v>254</v>
      </c>
      <c r="B270" s="21"/>
      <c r="C270" s="21"/>
      <c r="D270" s="21"/>
      <c r="E270" s="21"/>
      <c r="F270" s="6"/>
    </row>
    <row r="271" spans="1:6" ht="15.75" thickBot="1" x14ac:dyDescent="0.3">
      <c r="A271" s="85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96" t="s">
        <v>8</v>
      </c>
      <c r="B272" s="97"/>
      <c r="C272" s="97"/>
      <c r="D272" s="97"/>
      <c r="E272" s="97"/>
      <c r="F272" s="98"/>
    </row>
    <row r="273" spans="1:6" x14ac:dyDescent="0.25">
      <c r="A273" s="99" t="s">
        <v>289</v>
      </c>
      <c r="B273" s="60"/>
      <c r="C273" s="60"/>
      <c r="D273" s="60"/>
      <c r="E273" s="60"/>
      <c r="F273" s="14"/>
    </row>
    <row r="274" spans="1:6" x14ac:dyDescent="0.25">
      <c r="A274" s="83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5" t="s">
        <v>255</v>
      </c>
    </row>
    <row r="275" spans="1:6" x14ac:dyDescent="0.25">
      <c r="A275" s="83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5" t="s">
        <v>255</v>
      </c>
    </row>
    <row r="276" spans="1:6" x14ac:dyDescent="0.25">
      <c r="A276" s="83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5" t="s">
        <v>255</v>
      </c>
    </row>
    <row r="277" spans="1:6" x14ac:dyDescent="0.25">
      <c r="A277" s="83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5" t="s">
        <v>255</v>
      </c>
    </row>
    <row r="278" spans="1:6" x14ac:dyDescent="0.25">
      <c r="A278" s="83" t="s">
        <v>314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3" t="s">
        <v>105</v>
      </c>
      <c r="B279" s="15"/>
      <c r="C279" s="21"/>
      <c r="D279" s="21"/>
      <c r="E279" s="21"/>
      <c r="F279" s="6"/>
    </row>
    <row r="280" spans="1:6" x14ac:dyDescent="0.25">
      <c r="A280" s="83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25">
      <c r="A281" s="83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5" t="s">
        <v>255</v>
      </c>
    </row>
    <row r="282" spans="1:6" x14ac:dyDescent="0.25">
      <c r="A282" s="83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5" t="s">
        <v>255</v>
      </c>
    </row>
    <row r="283" spans="1:6" x14ac:dyDescent="0.25">
      <c r="A283" s="83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5" t="s">
        <v>255</v>
      </c>
    </row>
    <row r="284" spans="1:6" x14ac:dyDescent="0.25">
      <c r="A284" s="83" t="s">
        <v>299</v>
      </c>
      <c r="B284" s="15">
        <v>0</v>
      </c>
      <c r="C284" s="21" t="str">
        <f>'OECD Mapping'!A11</f>
        <v>D19: Coke and refined petroleum products</v>
      </c>
      <c r="D284" s="21" t="str">
        <f>'OECD Mapping'!B11</f>
        <v>ISIC 19</v>
      </c>
      <c r="E284" s="21" t="s">
        <v>325</v>
      </c>
      <c r="F284" s="65" t="s">
        <v>255</v>
      </c>
    </row>
    <row r="285" spans="1:6" x14ac:dyDescent="0.25">
      <c r="A285" s="83" t="s">
        <v>321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325</v>
      </c>
      <c r="F285" s="65" t="s">
        <v>255</v>
      </c>
    </row>
    <row r="286" spans="1:6" x14ac:dyDescent="0.25">
      <c r="A286" s="83" t="s">
        <v>322</v>
      </c>
      <c r="B286" s="15">
        <v>0</v>
      </c>
      <c r="C286" s="21" t="str">
        <f>'OECD Mapping'!A22</f>
        <v>D28: Machinery and equipment, nec</v>
      </c>
      <c r="D286" s="21" t="str">
        <f>'OECD Mapping'!B22</f>
        <v>ISIC 28</v>
      </c>
      <c r="E286" s="21" t="s">
        <v>325</v>
      </c>
      <c r="F286" s="65" t="s">
        <v>255</v>
      </c>
    </row>
    <row r="287" spans="1:6" x14ac:dyDescent="0.25">
      <c r="A287" s="83" t="s">
        <v>302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5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8" t="s">
        <v>337</v>
      </c>
      <c r="B289" s="129"/>
      <c r="C289" s="129"/>
      <c r="D289" s="130"/>
      <c r="E289" s="130"/>
      <c r="F289" s="131"/>
    </row>
    <row r="290" spans="1:6" x14ac:dyDescent="0.25">
      <c r="A290" s="92" t="s">
        <v>1</v>
      </c>
      <c r="B290" s="54" t="s">
        <v>13</v>
      </c>
      <c r="C290" s="54" t="s">
        <v>3</v>
      </c>
      <c r="D290" s="54" t="s">
        <v>196</v>
      </c>
      <c r="E290" s="54" t="s">
        <v>4</v>
      </c>
      <c r="F290" s="82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86" t="s">
        <v>338</v>
      </c>
      <c r="B292" s="21"/>
      <c r="C292" s="21"/>
      <c r="D292" s="21"/>
      <c r="E292" s="21"/>
      <c r="F292" s="6"/>
    </row>
    <row r="293" spans="1:6" x14ac:dyDescent="0.25">
      <c r="A293" s="83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25">
      <c r="A294" s="83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25">
      <c r="A295" s="83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25">
      <c r="A296" s="83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25">
      <c r="A297" s="83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25">
      <c r="A298" s="83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25">
      <c r="A299" s="83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25">
      <c r="A300" s="83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25">
      <c r="A301" s="83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25">
      <c r="A302" s="86" t="s">
        <v>348</v>
      </c>
      <c r="B302" s="15"/>
      <c r="C302" s="15"/>
      <c r="D302" s="102"/>
      <c r="E302" s="21"/>
      <c r="F302" s="6"/>
    </row>
    <row r="303" spans="1:6" x14ac:dyDescent="0.25">
      <c r="A303" s="83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25">
      <c r="A304" s="83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25">
      <c r="A305" s="83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.75" thickBot="1" x14ac:dyDescent="0.3">
      <c r="A306" s="84" t="s">
        <v>352</v>
      </c>
      <c r="B306" s="66">
        <v>0</v>
      </c>
      <c r="C306" s="66" t="str">
        <f>'OECD Mapping'!A29</f>
        <v>D41T43: Construction</v>
      </c>
      <c r="D306" s="66" t="str">
        <f>'OECD Mapping'!B29</f>
        <v>ISIC 41T43</v>
      </c>
      <c r="E306" s="21" t="s">
        <v>325</v>
      </c>
      <c r="F306" s="35" t="s">
        <v>114</v>
      </c>
    </row>
    <row r="307" spans="1:6" x14ac:dyDescent="0.25">
      <c r="A307" s="11" t="s">
        <v>8</v>
      </c>
      <c r="B307" s="60"/>
      <c r="C307" s="103"/>
      <c r="D307" s="104"/>
      <c r="E307" s="60"/>
      <c r="F307" s="14"/>
    </row>
    <row r="308" spans="1:6" x14ac:dyDescent="0.25">
      <c r="A308" s="83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5" t="s">
        <v>70</v>
      </c>
    </row>
    <row r="309" spans="1:6" x14ac:dyDescent="0.25">
      <c r="A309" s="83" t="s">
        <v>358</v>
      </c>
      <c r="B309" s="15">
        <v>0.58345780433159067</v>
      </c>
      <c r="C309" s="111" t="str">
        <f>'OECD Mapping'!A25</f>
        <v>D31T33: Other manufacturing; repair and installation of machinery and equipment</v>
      </c>
      <c r="D309" s="111" t="str">
        <f>'OECD Mapping'!B25</f>
        <v>ISIC 31T33</v>
      </c>
      <c r="E309" s="21" t="s">
        <v>324</v>
      </c>
      <c r="F309" s="65" t="s">
        <v>70</v>
      </c>
    </row>
    <row r="310" spans="1:6" x14ac:dyDescent="0.25">
      <c r="A310" s="83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5" t="s">
        <v>70</v>
      </c>
    </row>
    <row r="311" spans="1:6" ht="15.75" thickBot="1" x14ac:dyDescent="0.3">
      <c r="A311" s="84" t="s">
        <v>360</v>
      </c>
      <c r="B311" s="66">
        <v>8.4858103061986545E-2</v>
      </c>
      <c r="C311" s="59" t="str">
        <f>'OECD Mapping'!A26</f>
        <v>D351: Electricity generation and distribution</v>
      </c>
      <c r="D311" s="59" t="str">
        <f>'OECD Mapping'!B26</f>
        <v>ISIC 351</v>
      </c>
      <c r="E311" s="59" t="s">
        <v>324</v>
      </c>
      <c r="F311" s="65" t="s">
        <v>70</v>
      </c>
    </row>
    <row r="312" spans="1:6" x14ac:dyDescent="0.25">
      <c r="A312" s="11" t="s">
        <v>38</v>
      </c>
      <c r="B312" s="105"/>
      <c r="C312" s="103"/>
      <c r="D312" s="104"/>
      <c r="E312" s="60"/>
      <c r="F312" s="14"/>
    </row>
    <row r="313" spans="1:6" ht="27" thickBot="1" x14ac:dyDescent="0.3">
      <c r="A313" s="106" t="s">
        <v>356</v>
      </c>
      <c r="B313" s="70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5" t="s">
        <v>70</v>
      </c>
    </row>
    <row r="314" spans="1:6" ht="15.75" thickBot="1" x14ac:dyDescent="0.3">
      <c r="B314" s="81"/>
      <c r="C314" s="80"/>
      <c r="D314" s="101"/>
    </row>
    <row r="315" spans="1:6" ht="19.5" thickBot="1" x14ac:dyDescent="0.35">
      <c r="A315" s="128" t="s">
        <v>365</v>
      </c>
      <c r="B315" s="129"/>
      <c r="C315" s="129"/>
      <c r="D315" s="130"/>
      <c r="E315" s="130"/>
      <c r="F315" s="131"/>
    </row>
    <row r="316" spans="1:6" x14ac:dyDescent="0.25">
      <c r="A316" s="92" t="s">
        <v>1</v>
      </c>
      <c r="B316" s="54" t="s">
        <v>2</v>
      </c>
      <c r="C316" s="54" t="s">
        <v>3</v>
      </c>
      <c r="D316" s="54" t="s">
        <v>196</v>
      </c>
      <c r="E316" s="54" t="s">
        <v>4</v>
      </c>
      <c r="F316" s="82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366</v>
      </c>
      <c r="B318" s="21"/>
      <c r="C318" s="21"/>
      <c r="D318" s="21"/>
      <c r="E318" s="90"/>
      <c r="F318" s="16"/>
    </row>
    <row r="319" spans="1:6" x14ac:dyDescent="0.2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0" t="s">
        <v>407</v>
      </c>
      <c r="F319" s="16"/>
    </row>
    <row r="320" spans="1:6" x14ac:dyDescent="0.2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0" t="s">
        <v>407</v>
      </c>
      <c r="F320" s="16"/>
    </row>
    <row r="321" spans="1:6" x14ac:dyDescent="0.2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0" t="s">
        <v>407</v>
      </c>
      <c r="F321" s="16"/>
    </row>
    <row r="322" spans="1:6" x14ac:dyDescent="0.2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0" t="s">
        <v>407</v>
      </c>
      <c r="F322" s="16"/>
    </row>
    <row r="323" spans="1:6" x14ac:dyDescent="0.2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0" t="s">
        <v>407</v>
      </c>
      <c r="F323" s="16"/>
    </row>
    <row r="324" spans="1:6" x14ac:dyDescent="0.25">
      <c r="A324" s="20" t="s">
        <v>372</v>
      </c>
      <c r="B324" s="15">
        <v>6.0679919726714417E-2</v>
      </c>
      <c r="C324" s="21"/>
      <c r="D324" s="21"/>
      <c r="E324" s="90"/>
      <c r="F324" s="16"/>
    </row>
    <row r="325" spans="1:6" x14ac:dyDescent="0.25">
      <c r="A325" s="20" t="s">
        <v>373</v>
      </c>
      <c r="B325" s="15"/>
      <c r="C325" s="21"/>
      <c r="D325" s="21"/>
      <c r="E325" s="90"/>
      <c r="F325" s="16"/>
    </row>
    <row r="326" spans="1:6" x14ac:dyDescent="0.25">
      <c r="A326" s="20" t="s">
        <v>374</v>
      </c>
      <c r="B326" s="15">
        <v>5.9790282669963217E-3</v>
      </c>
      <c r="C326" s="21" t="str">
        <f>'OECD Mapping'!A22</f>
        <v>D28: Machinery and equipment, nec</v>
      </c>
      <c r="D326" s="21" t="str">
        <f>'OECD Mapping'!B22</f>
        <v>ISIC 28</v>
      </c>
      <c r="E326" s="90" t="s">
        <v>407</v>
      </c>
      <c r="F326" s="16"/>
    </row>
    <row r="327" spans="1:6" x14ac:dyDescent="0.2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0" t="s">
        <v>407</v>
      </c>
      <c r="F327" s="16"/>
    </row>
    <row r="328" spans="1:6" x14ac:dyDescent="0.25">
      <c r="A328" s="20" t="s">
        <v>376</v>
      </c>
      <c r="B328" s="15">
        <v>1.3717633441647122E-2</v>
      </c>
      <c r="C328" s="93" t="str">
        <f>'OECD Mapping'!A19</f>
        <v>D25: Fabricated metal products</v>
      </c>
      <c r="D328" s="93" t="str">
        <f>'OECD Mapping'!B19</f>
        <v>ISIC 25</v>
      </c>
      <c r="E328" s="90" t="s">
        <v>407</v>
      </c>
      <c r="F328" s="6"/>
    </row>
    <row r="329" spans="1:6" x14ac:dyDescent="0.25">
      <c r="A329" s="20" t="s">
        <v>377</v>
      </c>
      <c r="B329" s="91">
        <v>4.9670766079714648E-3</v>
      </c>
      <c r="C329" s="90" t="str">
        <f>'OECD Mapping'!A21</f>
        <v>D27: Electrical equipment</v>
      </c>
      <c r="D329" s="90" t="str">
        <f>'OECD Mapping'!B21</f>
        <v>ISIC 27</v>
      </c>
      <c r="E329" s="90" t="s">
        <v>407</v>
      </c>
      <c r="F329" s="16"/>
    </row>
    <row r="330" spans="1:6" x14ac:dyDescent="0.25">
      <c r="A330" s="20" t="s">
        <v>378</v>
      </c>
      <c r="B330" s="15">
        <v>0.13238799814205607</v>
      </c>
      <c r="C330" s="90" t="str">
        <f>'OECD Mapping'!A21</f>
        <v>D27: Electrical equipment</v>
      </c>
      <c r="D330" s="90" t="str">
        <f>'OECD Mapping'!B21</f>
        <v>ISIC 27</v>
      </c>
      <c r="E330" s="90" t="s">
        <v>407</v>
      </c>
      <c r="F330" s="16"/>
    </row>
    <row r="331" spans="1:6" x14ac:dyDescent="0.2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0" t="s">
        <v>407</v>
      </c>
      <c r="F331" s="6"/>
    </row>
    <row r="332" spans="1:6" x14ac:dyDescent="0.2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0" t="s">
        <v>407</v>
      </c>
      <c r="F332" s="6"/>
    </row>
    <row r="333" spans="1:6" x14ac:dyDescent="0.25">
      <c r="A333" s="20" t="s">
        <v>381</v>
      </c>
      <c r="B333" s="15">
        <v>0.31577887255129805</v>
      </c>
      <c r="C333" s="21"/>
      <c r="D333" s="21"/>
      <c r="E333" s="90"/>
      <c r="F333" s="6"/>
    </row>
    <row r="334" spans="1:6" x14ac:dyDescent="0.25">
      <c r="A334" s="20" t="s">
        <v>382</v>
      </c>
      <c r="B334" s="15"/>
      <c r="C334" s="21"/>
      <c r="D334" s="21"/>
      <c r="E334" s="90"/>
      <c r="F334" s="6"/>
    </row>
    <row r="335" spans="1:6" x14ac:dyDescent="0.2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0" t="s">
        <v>407</v>
      </c>
      <c r="F335" s="6"/>
    </row>
    <row r="336" spans="1:6" x14ac:dyDescent="0.2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0" t="s">
        <v>407</v>
      </c>
      <c r="F336" s="6"/>
    </row>
    <row r="337" spans="1:6" x14ac:dyDescent="0.2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0" t="s">
        <v>407</v>
      </c>
      <c r="F337" s="6"/>
    </row>
    <row r="338" spans="1:6" x14ac:dyDescent="0.2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0" t="s">
        <v>407</v>
      </c>
      <c r="F338" s="6"/>
    </row>
    <row r="339" spans="1:6" x14ac:dyDescent="0.2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0" t="s">
        <v>407</v>
      </c>
      <c r="F339" s="6"/>
    </row>
    <row r="340" spans="1:6" x14ac:dyDescent="0.2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0" t="s">
        <v>407</v>
      </c>
      <c r="F340" s="6"/>
    </row>
    <row r="341" spans="1:6" x14ac:dyDescent="0.25">
      <c r="A341" s="20" t="s">
        <v>387</v>
      </c>
      <c r="B341" s="15">
        <v>0.16886866620522542</v>
      </c>
      <c r="C341" s="21"/>
      <c r="D341" s="21"/>
      <c r="E341" s="90"/>
      <c r="F341" s="6"/>
    </row>
    <row r="342" spans="1:6" x14ac:dyDescent="0.25">
      <c r="A342" s="20" t="s">
        <v>388</v>
      </c>
      <c r="B342" s="15"/>
      <c r="C342" s="21"/>
      <c r="D342" s="21"/>
      <c r="E342" s="90"/>
      <c r="F342" s="6"/>
    </row>
    <row r="343" spans="1:6" x14ac:dyDescent="0.2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0" t="s">
        <v>407</v>
      </c>
      <c r="F343" s="6"/>
    </row>
    <row r="344" spans="1:6" x14ac:dyDescent="0.25">
      <c r="A344" s="20" t="s">
        <v>390</v>
      </c>
      <c r="B344" s="15"/>
      <c r="C344" s="21"/>
      <c r="D344" s="21"/>
      <c r="E344" s="90"/>
      <c r="F344" s="6"/>
    </row>
    <row r="345" spans="1:6" x14ac:dyDescent="0.2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0" t="s">
        <v>407</v>
      </c>
      <c r="F345" s="6"/>
    </row>
    <row r="346" spans="1:6" x14ac:dyDescent="0.2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0" t="s">
        <v>407</v>
      </c>
      <c r="F346" s="6"/>
    </row>
    <row r="347" spans="1:6" x14ac:dyDescent="0.2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0" t="s">
        <v>407</v>
      </c>
      <c r="F347" s="6"/>
    </row>
    <row r="348" spans="1:6" x14ac:dyDescent="0.2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0" t="s">
        <v>407</v>
      </c>
      <c r="F348" s="6"/>
    </row>
    <row r="349" spans="1:6" x14ac:dyDescent="0.2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0" t="s">
        <v>407</v>
      </c>
      <c r="F349" s="6"/>
    </row>
    <row r="350" spans="1:6" x14ac:dyDescent="0.25">
      <c r="A350" s="20" t="s">
        <v>393</v>
      </c>
      <c r="B350" s="15">
        <v>0</v>
      </c>
      <c r="C350" s="93" t="str">
        <f>'OECD Mapping'!A31</f>
        <v>D49T53: Transportation and storage</v>
      </c>
      <c r="D350" s="93" t="str">
        <f>'OECD Mapping'!B31</f>
        <v>ISIC 49T53</v>
      </c>
      <c r="E350" s="90" t="s">
        <v>407</v>
      </c>
      <c r="F350" s="6"/>
    </row>
    <row r="351" spans="1:6" x14ac:dyDescent="0.2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0" t="s">
        <v>407</v>
      </c>
      <c r="F351" s="6"/>
    </row>
    <row r="352" spans="1:6" x14ac:dyDescent="0.2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0" t="s">
        <v>407</v>
      </c>
      <c r="F352" s="6"/>
    </row>
    <row r="353" spans="1:6" x14ac:dyDescent="0.2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0" t="s">
        <v>407</v>
      </c>
      <c r="F353" s="6"/>
    </row>
    <row r="354" spans="1:6" x14ac:dyDescent="0.25">
      <c r="A354" s="20" t="s">
        <v>397</v>
      </c>
      <c r="B354" s="15">
        <v>0.35093689115178595</v>
      </c>
      <c r="C354" s="21"/>
      <c r="D354" s="21"/>
      <c r="E354" s="90"/>
      <c r="F354" s="6"/>
    </row>
    <row r="355" spans="1:6" x14ac:dyDescent="0.25">
      <c r="A355" s="20" t="s">
        <v>398</v>
      </c>
      <c r="B355" s="15"/>
      <c r="C355" s="21"/>
      <c r="D355" s="21"/>
      <c r="E355" s="90"/>
      <c r="F355" s="6"/>
    </row>
    <row r="356" spans="1:6" x14ac:dyDescent="0.2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0" t="s">
        <v>407</v>
      </c>
      <c r="F356" s="6"/>
    </row>
    <row r="357" spans="1:6" x14ac:dyDescent="0.2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0" t="s">
        <v>407</v>
      </c>
      <c r="F357" s="6"/>
    </row>
    <row r="358" spans="1:6" x14ac:dyDescent="0.2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0" t="s">
        <v>407</v>
      </c>
      <c r="F358" s="6"/>
    </row>
    <row r="359" spans="1:6" x14ac:dyDescent="0.2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0" t="s">
        <v>407</v>
      </c>
      <c r="F359" s="6"/>
    </row>
    <row r="360" spans="1:6" x14ac:dyDescent="0.25">
      <c r="A360" s="20" t="s">
        <v>403</v>
      </c>
      <c r="B360" s="15">
        <v>0</v>
      </c>
      <c r="C360" s="21"/>
      <c r="D360" s="21"/>
      <c r="E360" s="90"/>
      <c r="F360" s="6"/>
    </row>
    <row r="361" spans="1:6" x14ac:dyDescent="0.2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0" t="s">
        <v>407</v>
      </c>
      <c r="F361" s="6"/>
    </row>
    <row r="362" spans="1:6" x14ac:dyDescent="0.25">
      <c r="A362" s="20" t="s">
        <v>405</v>
      </c>
      <c r="B362" s="15">
        <v>1</v>
      </c>
      <c r="C362" s="21"/>
      <c r="D362" s="21"/>
      <c r="E362" s="90"/>
      <c r="F362" s="6"/>
    </row>
    <row r="363" spans="1:6" x14ac:dyDescent="0.2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0" t="s">
        <v>407</v>
      </c>
      <c r="F363" s="6"/>
    </row>
    <row r="364" spans="1:6" ht="15.75" thickBot="1" x14ac:dyDescent="0.3">
      <c r="A364" s="67" t="s">
        <v>406</v>
      </c>
      <c r="B364" s="66">
        <v>1</v>
      </c>
      <c r="C364" s="59"/>
      <c r="D364" s="59"/>
      <c r="E364" s="95"/>
      <c r="F364" s="72"/>
    </row>
    <row r="365" spans="1:6" x14ac:dyDescent="0.25">
      <c r="A365" s="11" t="s">
        <v>8</v>
      </c>
      <c r="B365" s="60"/>
      <c r="C365" s="103"/>
      <c r="D365" s="104"/>
      <c r="E365" s="60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0" t="s">
        <v>407</v>
      </c>
      <c r="F367" s="6"/>
    </row>
    <row r="368" spans="1:6" x14ac:dyDescent="0.2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0" t="s">
        <v>407</v>
      </c>
      <c r="F368" s="6"/>
    </row>
    <row r="369" spans="1:6" x14ac:dyDescent="0.2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0" t="s">
        <v>407</v>
      </c>
      <c r="F369" s="6"/>
    </row>
    <row r="370" spans="1:6" x14ac:dyDescent="0.2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0" t="s">
        <v>407</v>
      </c>
      <c r="F370" s="6"/>
    </row>
    <row r="371" spans="1:6" x14ac:dyDescent="0.2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0" t="s">
        <v>407</v>
      </c>
      <c r="F373" s="6"/>
    </row>
    <row r="374" spans="1:6" x14ac:dyDescent="0.2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0" t="s">
        <v>407</v>
      </c>
      <c r="F374" s="6"/>
    </row>
    <row r="375" spans="1:6" x14ac:dyDescent="0.2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0" t="s">
        <v>407</v>
      </c>
      <c r="F375" s="6"/>
    </row>
    <row r="376" spans="1:6" x14ac:dyDescent="0.2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0" t="s">
        <v>407</v>
      </c>
      <c r="F376" s="6"/>
    </row>
    <row r="377" spans="1:6" x14ac:dyDescent="0.2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0" t="s">
        <v>407</v>
      </c>
      <c r="F377" s="6"/>
    </row>
    <row r="378" spans="1:6" x14ac:dyDescent="0.2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0" t="s">
        <v>407</v>
      </c>
      <c r="F380" s="6"/>
    </row>
    <row r="381" spans="1:6" ht="15.75" thickBot="1" x14ac:dyDescent="0.3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5" x14ac:dyDescent="0.25"/>
  <cols>
    <col min="16" max="16" width="21.140625" customWidth="1"/>
    <col min="20" max="20" width="20" customWidth="1"/>
  </cols>
  <sheetData>
    <row r="1" spans="1:23" x14ac:dyDescent="0.2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3" spans="1:23" x14ac:dyDescent="0.25">
      <c r="T3" s="120" t="s">
        <v>468</v>
      </c>
      <c r="U3" s="121"/>
      <c r="V3" s="113">
        <f>SUM(U5:U14)</f>
        <v>1.0000000000000002</v>
      </c>
    </row>
    <row r="4" spans="1:23" x14ac:dyDescent="0.25">
      <c r="Q4" t="s">
        <v>466</v>
      </c>
      <c r="R4" t="s">
        <v>467</v>
      </c>
    </row>
    <row r="5" spans="1:23" x14ac:dyDescent="0.25">
      <c r="P5" s="71" t="s">
        <v>451</v>
      </c>
      <c r="Q5" s="71">
        <v>4</v>
      </c>
      <c r="R5" s="114">
        <f>Q5/$Q$20</f>
        <v>4.7619047619047616E-2</v>
      </c>
      <c r="T5" s="122" t="s">
        <v>153</v>
      </c>
      <c r="U5" s="113">
        <f>R19</f>
        <v>0.39285714285714285</v>
      </c>
    </row>
    <row r="6" spans="1:23" x14ac:dyDescent="0.25">
      <c r="P6" s="71" t="s">
        <v>452</v>
      </c>
      <c r="Q6" s="71">
        <v>2</v>
      </c>
      <c r="R6" s="114">
        <f t="shared" ref="R6:R19" si="0">Q6/$Q$20</f>
        <v>2.3809523809523808E-2</v>
      </c>
      <c r="T6" s="122" t="s">
        <v>154</v>
      </c>
      <c r="U6" s="113">
        <f>R17</f>
        <v>4.7619047619047616E-2</v>
      </c>
    </row>
    <row r="7" spans="1:23" x14ac:dyDescent="0.25">
      <c r="P7" s="71" t="s">
        <v>453</v>
      </c>
      <c r="Q7" s="71">
        <v>2</v>
      </c>
      <c r="R7" s="114">
        <f t="shared" si="0"/>
        <v>2.3809523809523808E-2</v>
      </c>
      <c r="T7" s="122" t="s">
        <v>155</v>
      </c>
      <c r="U7" s="113">
        <f>R14</f>
        <v>8.3333333333333329E-2</v>
      </c>
    </row>
    <row r="8" spans="1:23" x14ac:dyDescent="0.25">
      <c r="P8" t="s">
        <v>454</v>
      </c>
      <c r="Q8">
        <v>2</v>
      </c>
      <c r="R8" s="112"/>
      <c r="T8" s="122" t="s">
        <v>156</v>
      </c>
      <c r="U8" s="113">
        <f>R15</f>
        <v>0.14285714285714285</v>
      </c>
    </row>
    <row r="9" spans="1:23" x14ac:dyDescent="0.25">
      <c r="P9" t="s">
        <v>455</v>
      </c>
      <c r="Q9">
        <v>2</v>
      </c>
      <c r="R9" s="112"/>
      <c r="T9" s="122" t="s">
        <v>157</v>
      </c>
      <c r="U9" s="113">
        <f>R13</f>
        <v>0.13095238095238096</v>
      </c>
    </row>
    <row r="10" spans="1:23" x14ac:dyDescent="0.25">
      <c r="P10" t="s">
        <v>456</v>
      </c>
      <c r="Q10">
        <v>2</v>
      </c>
      <c r="R10" s="112"/>
      <c r="T10" s="122" t="s">
        <v>158</v>
      </c>
      <c r="U10" s="113">
        <f>R12</f>
        <v>5.9523809523809521E-2</v>
      </c>
    </row>
    <row r="11" spans="1:23" x14ac:dyDescent="0.25">
      <c r="P11" s="71" t="s">
        <v>457</v>
      </c>
      <c r="Q11" s="71">
        <v>4</v>
      </c>
      <c r="R11" s="114">
        <f t="shared" si="0"/>
        <v>4.7619047619047616E-2</v>
      </c>
      <c r="T11" s="122" t="s">
        <v>159</v>
      </c>
      <c r="U11" s="113">
        <f>R11</f>
        <v>4.7619047619047616E-2</v>
      </c>
    </row>
    <row r="12" spans="1:23" x14ac:dyDescent="0.25">
      <c r="P12" s="71" t="s">
        <v>458</v>
      </c>
      <c r="Q12" s="71">
        <v>5</v>
      </c>
      <c r="R12" s="114">
        <f t="shared" si="0"/>
        <v>5.9523809523809521E-2</v>
      </c>
      <c r="T12" s="122" t="s">
        <v>160</v>
      </c>
      <c r="U12" s="113">
        <f>R6</f>
        <v>2.3809523809523808E-2</v>
      </c>
    </row>
    <row r="13" spans="1:23" x14ac:dyDescent="0.25">
      <c r="P13" s="71" t="s">
        <v>459</v>
      </c>
      <c r="Q13" s="71">
        <v>11</v>
      </c>
      <c r="R13" s="114">
        <f t="shared" si="0"/>
        <v>0.13095238095238096</v>
      </c>
      <c r="T13" s="122" t="s">
        <v>10</v>
      </c>
      <c r="U13" s="113">
        <f>R7</f>
        <v>2.3809523809523808E-2</v>
      </c>
    </row>
    <row r="14" spans="1:23" x14ac:dyDescent="0.25">
      <c r="P14" s="71" t="s">
        <v>460</v>
      </c>
      <c r="Q14" s="71">
        <v>7</v>
      </c>
      <c r="R14" s="114">
        <f t="shared" si="0"/>
        <v>8.3333333333333329E-2</v>
      </c>
      <c r="T14" s="122" t="s">
        <v>161</v>
      </c>
      <c r="U14" s="113">
        <f>R5</f>
        <v>4.7619047619047616E-2</v>
      </c>
    </row>
    <row r="15" spans="1:23" x14ac:dyDescent="0.25">
      <c r="P15" s="71" t="s">
        <v>461</v>
      </c>
      <c r="Q15" s="71">
        <v>12</v>
      </c>
      <c r="R15" s="114">
        <f t="shared" si="0"/>
        <v>0.14285714285714285</v>
      </c>
      <c r="T15" s="123"/>
      <c r="U15" s="124"/>
    </row>
    <row r="16" spans="1:23" x14ac:dyDescent="0.25">
      <c r="P16" t="s">
        <v>462</v>
      </c>
      <c r="Q16">
        <v>0</v>
      </c>
      <c r="R16" s="112"/>
      <c r="T16" s="122"/>
      <c r="U16" s="125"/>
    </row>
    <row r="17" spans="16:21" x14ac:dyDescent="0.25">
      <c r="P17" s="71" t="s">
        <v>463</v>
      </c>
      <c r="Q17" s="71">
        <v>4</v>
      </c>
      <c r="R17" s="114">
        <f t="shared" si="0"/>
        <v>4.7619047619047616E-2</v>
      </c>
      <c r="T17" s="122"/>
      <c r="U17" s="125"/>
    </row>
    <row r="18" spans="16:21" x14ac:dyDescent="0.25">
      <c r="P18" t="s">
        <v>464</v>
      </c>
      <c r="Q18">
        <v>0</v>
      </c>
      <c r="R18" s="112"/>
    </row>
    <row r="19" spans="16:21" x14ac:dyDescent="0.25">
      <c r="P19" s="71" t="s">
        <v>465</v>
      </c>
      <c r="Q19" s="71">
        <v>33</v>
      </c>
      <c r="R19" s="114">
        <f t="shared" si="0"/>
        <v>0.39285714285714285</v>
      </c>
    </row>
    <row r="20" spans="16:21" x14ac:dyDescent="0.25">
      <c r="Q20" s="71">
        <f>SUM(Q5:Q7,Q11:Q15,Q17,Q19)</f>
        <v>84</v>
      </c>
    </row>
    <row r="22" spans="16:21" x14ac:dyDescent="0.25">
      <c r="P22" s="71" t="s">
        <v>325</v>
      </c>
    </row>
    <row r="23" spans="16:21" x14ac:dyDescent="0.25">
      <c r="P23" t="s">
        <v>257</v>
      </c>
      <c r="Q23">
        <v>1581937.8862804582</v>
      </c>
      <c r="R23" s="112">
        <f>Q23/SUM($Q$23:$Q$24)</f>
        <v>0.53533333333333433</v>
      </c>
    </row>
    <row r="24" spans="16:21" x14ac:dyDescent="0.25">
      <c r="P24" t="s">
        <v>258</v>
      </c>
      <c r="Q24">
        <v>1373114.2051525216</v>
      </c>
      <c r="R24" s="11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24"/>
  <sheetViews>
    <sheetView workbookViewId="0">
      <selection activeCell="C39" sqref="C39"/>
    </sheetView>
  </sheetViews>
  <sheetFormatPr defaultRowHeight="15" x14ac:dyDescent="0.25"/>
  <cols>
    <col min="1" max="1" width="26.5703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6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Breakdowns'!$D$79:$D$96,'SoESCaOMCbIC-capital'!B$1,'Cost Breakdowns'!$B$79:$B$96)</f>
        <v>0</v>
      </c>
      <c r="C2" s="77">
        <f>SUMIF('Cost Breakdowns'!$D$79:$D$96,'SoESCaOMCbIC-capital'!C$1,'Cost Breakdowns'!$B$79:$B$96)</f>
        <v>0</v>
      </c>
      <c r="D2" s="77">
        <f>SUMIF('Cost Breakdowns'!$D$79:$D$96,'SoESCaOMCbIC-capital'!D$1,'Cost Breakdowns'!$B$79:$B$96)</f>
        <v>0</v>
      </c>
      <c r="E2" s="77">
        <f>SUMIF('Cost Breakdowns'!$D$79:$D$96,'SoESCaOMCbIC-capital'!E$1,'Cost Breakdowns'!$B$79:$B$96)</f>
        <v>0</v>
      </c>
      <c r="F2" s="77">
        <f>SUMIF('Cost Breakdowns'!$D$79:$D$96,'SoESCaOMCbIC-capital'!F$1,'Cost Breakdowns'!$B$79:$B$96)</f>
        <v>0</v>
      </c>
      <c r="G2" s="77">
        <f>SUMIF('Cost Breakdowns'!$D$79:$D$96,'SoESCaOMCbIC-capital'!G$1,'Cost Breakdowns'!$B$79:$B$96)</f>
        <v>0</v>
      </c>
      <c r="H2" s="77">
        <f>SUMIF('Cost Breakdowns'!$D$79:$D$96,'SoESCaOMCbIC-capital'!H$1,'Cost Breakdowns'!$B$79:$B$96)</f>
        <v>0</v>
      </c>
      <c r="I2" s="77">
        <f>SUMIF('Cost Breakdowns'!$D$79:$D$96,'SoESCaOMCbIC-capital'!I$1,'Cost Breakdowns'!$B$79:$B$96)</f>
        <v>0</v>
      </c>
      <c r="J2" s="77">
        <f>SUMIF('Cost Breakdowns'!$D$79:$D$96,'SoESCaOMCbIC-capital'!J$1,'Cost Breakdowns'!$B$79:$B$96)</f>
        <v>0</v>
      </c>
      <c r="K2" s="77">
        <f>SUMIF('Cost Breakdowns'!$D$79:$D$96,'SoESCaOMCbIC-capital'!K$1,'Cost Breakdowns'!$B$79:$B$96)</f>
        <v>0</v>
      </c>
      <c r="L2" s="77">
        <f>SUMIF('Cost Breakdowns'!$D$79:$D$96,'SoESCaOMCbIC-capital'!L$1,'Cost Breakdowns'!$B$79:$B$96)</f>
        <v>1.2988548017889186E-3</v>
      </c>
      <c r="M2" s="77">
        <f>SUMIF('Cost Breakdowns'!$D$79:$D$96,'SoESCaOMCbIC-capital'!M$1,'Cost Breakdowns'!$B$79:$B$96)</f>
        <v>0</v>
      </c>
      <c r="N2" s="77">
        <f>SUMIF('Cost Breakdowns'!$D$79:$D$96,'SoESCaOMCbIC-capital'!N$1,'Cost Breakdowns'!$B$79:$B$96)</f>
        <v>0</v>
      </c>
      <c r="O2" s="77">
        <f>SUMIF('Cost Breakdowns'!$D$79:$D$96,'SoESCaOMCbIC-capital'!O$1,'Cost Breakdowns'!$B$79:$B$96)</f>
        <v>0</v>
      </c>
      <c r="P2" s="77">
        <f>SUMIF('Cost Breakdowns'!$D$79:$D$96,'SoESCaOMCbIC-capital'!P$1,'Cost Breakdowns'!$B$79:$B$96)</f>
        <v>0</v>
      </c>
      <c r="Q2" s="77">
        <f>SUMIF('Cost Breakdowns'!$D$79:$D$96,'SoESCaOMCbIC-capital'!Q$1,'Cost Breakdowns'!$B$79:$B$96)</f>
        <v>0</v>
      </c>
      <c r="R2" s="77">
        <f>SUMIF('Cost Breakdowns'!$D$79:$D$96,'SoESCaOMCbIC-capital'!R$1,'Cost Breakdowns'!$B$79:$B$96)</f>
        <v>0</v>
      </c>
      <c r="S2" s="77">
        <f>SUMIF('Cost Breakdowns'!$D$79:$D$96,'SoESCaOMCbIC-capital'!S$1,'Cost Breakdowns'!$B$79:$B$96)</f>
        <v>0</v>
      </c>
      <c r="T2" s="77">
        <f>SUMIF('Cost Breakdowns'!$D$79:$D$96,'SoESCaOMCbIC-capital'!T$1,'Cost Breakdowns'!$B$79:$B$96)</f>
        <v>0</v>
      </c>
      <c r="U2" s="77">
        <f>SUMIF('Cost Breakdowns'!$D$79:$D$96,'SoESCaOMCbIC-capital'!U$1,'Cost Breakdowns'!$B$79:$B$96)</f>
        <v>0</v>
      </c>
      <c r="V2" s="77">
        <f>SUMIF('Cost Breakdowns'!$D$79:$D$96,'SoESCaOMCbIC-capital'!V$1,'Cost Breakdowns'!$B$79:$B$96)</f>
        <v>0.37300876505738617</v>
      </c>
      <c r="W2" s="77">
        <f>SUMIF('Cost Breakdowns'!$D$79:$D$96,'SoESCaOMCbIC-capital'!W$1,'Cost Breakdowns'!$B$79:$B$96)</f>
        <v>0</v>
      </c>
      <c r="X2" s="77">
        <f>SUMIF('Cost Breakdowns'!$D$79:$D$96,'SoESCaOMCbIC-capital'!X$1,'Cost Breakdowns'!$B$79:$B$96)</f>
        <v>0</v>
      </c>
      <c r="Y2" s="77">
        <f>SUMIF('Cost Breakdowns'!$D$79:$D$96,'SoESCaOMCbIC-capital'!Y$1,'Cost Breakdowns'!$B$79:$B$96)</f>
        <v>0</v>
      </c>
      <c r="Z2" s="77">
        <f>SUMIF('Cost Breakdowns'!$D$79:$D$96,'SoESCaOMCbIC-capital'!Z$1,'Cost Breakdowns'!$B$79:$B$96)</f>
        <v>0</v>
      </c>
      <c r="AA2" s="77">
        <f>SUMIF('Cost Breakdowns'!$D$79:$D$96,'SoESCaOMCbIC-capital'!AA$1,'Cost Breakdowns'!$B$79:$B$96)</f>
        <v>0</v>
      </c>
      <c r="AB2" s="77">
        <f>SUMIF('Cost Breakdowns'!$D$79:$D$96,'SoESCaOMCbIC-capital'!AB$1,'Cost Breakdowns'!$B$79:$B$96)</f>
        <v>0</v>
      </c>
      <c r="AC2" s="77">
        <f>SUMIF('Cost Breakdowns'!$D$79:$D$96,'SoESCaOMCbIC-capital'!AC$1,'Cost Breakdowns'!$B$79:$B$96)</f>
        <v>0.38864412750459743</v>
      </c>
      <c r="AD2" s="77">
        <f>SUMIF('Cost Breakdowns'!$D$79:$D$96,'SoESCaOMCbIC-capital'!AD$1,'Cost Breakdowns'!$B$79:$B$96)</f>
        <v>0</v>
      </c>
      <c r="AE2" s="77">
        <f>SUMIF('Cost Breakdowns'!$D$79:$D$96,'SoESCaOMCbIC-capital'!AE$1,'Cost Breakdowns'!$B$79:$B$96)</f>
        <v>0</v>
      </c>
      <c r="AF2" s="77">
        <f>SUMIF('Cost Breakdowns'!$D$79:$D$96,'SoESCaOMCbIC-capital'!AF$1,'Cost Breakdowns'!$B$79:$B$96)</f>
        <v>0</v>
      </c>
      <c r="AG2" s="77">
        <f>SUMIF('Cost Breakdowns'!$D$79:$D$96,'SoESCaOMCbIC-capital'!AG$1,'Cost Breakdowns'!$B$79:$B$96)</f>
        <v>0</v>
      </c>
      <c r="AH2" s="77">
        <f>SUMIF('Cost Breakdowns'!$D$79:$D$96,'SoESCaOMCbIC-capital'!AH$1,'Cost Breakdowns'!$B$79:$B$96)</f>
        <v>0</v>
      </c>
      <c r="AI2" s="77">
        <f>SUMIF('Cost Breakdowns'!$D$79:$D$96,'SoESCaOMCbIC-capital'!AI$1,'Cost Breakdowns'!$B$79:$B$96)</f>
        <v>0</v>
      </c>
      <c r="AJ2" s="77">
        <f>SUMIF('Cost Breakdowns'!$D$79:$D$96,'SoESCaOMCbIC-capital'!AJ$1,'Cost Breakdowns'!$B$79:$B$96)</f>
        <v>1.1626634167502739E-2</v>
      </c>
      <c r="AK2" s="77">
        <f>SUMIF('Cost Breakdowns'!$D$79:$D$96,'SoESCaOMCbIC-capital'!AK$1,'Cost Breakdowns'!$B$79:$B$96)</f>
        <v>0</v>
      </c>
      <c r="AL2" s="77">
        <f>SUMIF('Cost Breakdowns'!$D$79:$D$96,'SoESCaOMCbIC-capital'!AL$1,'Cost Breakdowns'!$B$79:$B$96)</f>
        <v>0.22542161846872494</v>
      </c>
      <c r="AM2" s="77">
        <f>SUMIF('Cost Breakdowns'!$D$79:$D$96,'SoESCaOMCbIC-capital'!AM$1,'Cost Breakdowns'!$B$79:$B$96)</f>
        <v>0</v>
      </c>
      <c r="AN2" s="77">
        <f>SUMIF('Cost Breakdowns'!$D$79:$D$96,'SoESCaOMCbIC-capital'!AN$1,'Cost Breakdowns'!$B$79:$B$96)</f>
        <v>0</v>
      </c>
      <c r="AO2" s="77">
        <f>SUMIF('Cost Breakdowns'!$D$79:$D$96,'SoESCaOMCbIC-capital'!AO$1,'Cost Breakdowns'!$B$79:$B$96)</f>
        <v>0</v>
      </c>
      <c r="AP2" s="77">
        <f>SUMIF('Cost Breakdowns'!$D$79:$D$96,'SoESCaOMCbIC-capital'!AP$1,'Cost Breakdowns'!$B$79:$B$96)</f>
        <v>0</v>
      </c>
      <c r="AQ2" s="77">
        <f>SUMIF('Cost Breakdowns'!$D$79:$D$96,'SoESCaOMCbIC-capital'!AQ$1,'Cost Breakdowns'!$B$79:$B$96)</f>
        <v>0</v>
      </c>
    </row>
    <row r="3" spans="1:43" x14ac:dyDescent="0.25">
      <c r="A3" t="s">
        <v>469</v>
      </c>
      <c r="B3" s="77">
        <f>SUMIF('Cost Breakdowns'!$D$114:$D$131,'SoESCaOMCbIC-capital'!B$1,'Cost Breakdowns'!$B$114:$B$131)</f>
        <v>0</v>
      </c>
      <c r="C3" s="77">
        <f>SUMIF('Cost Breakdowns'!$D$114:$D$131,'SoESCaOMCbIC-capital'!C$1,'Cost Breakdowns'!$B$114:$B$131)</f>
        <v>0</v>
      </c>
      <c r="D3" s="77">
        <f>SUMIF('Cost Breakdowns'!$D$114:$D$131,'SoESCaOMCbIC-capital'!D$1,'Cost Breakdowns'!$B$114:$B$131)</f>
        <v>0</v>
      </c>
      <c r="E3" s="77">
        <f>SUMIF('Cost Breakdowns'!$D$114:$D$131,'SoESCaOMCbIC-capital'!E$1,'Cost Breakdowns'!$B$114:$B$131)</f>
        <v>0</v>
      </c>
      <c r="F3" s="77">
        <f>SUMIF('Cost Breakdowns'!$D$114:$D$131,'SoESCaOMCbIC-capital'!F$1,'Cost Breakdowns'!$B$114:$B$131)</f>
        <v>0</v>
      </c>
      <c r="G3" s="77">
        <f>SUMIF('Cost Breakdowns'!$D$114:$D$131,'SoESCaOMCbIC-capital'!G$1,'Cost Breakdowns'!$B$114:$B$131)</f>
        <v>0</v>
      </c>
      <c r="H3" s="77">
        <f>SUMIF('Cost Breakdowns'!$D$114:$D$131,'SoESCaOMCbIC-capital'!H$1,'Cost Breakdowns'!$B$114:$B$131)</f>
        <v>0</v>
      </c>
      <c r="I3" s="77">
        <f>SUMIF('Cost Breakdowns'!$D$114:$D$131,'SoESCaOMCbIC-capital'!I$1,'Cost Breakdowns'!$B$114:$B$131)</f>
        <v>0</v>
      </c>
      <c r="J3" s="77">
        <f>SUMIF('Cost Breakdowns'!$D$114:$D$131,'SoESCaOMCbIC-capital'!J$1,'Cost Breakdowns'!$B$114:$B$131)</f>
        <v>0</v>
      </c>
      <c r="K3" s="77">
        <f>SUMIF('Cost Breakdowns'!$D$114:$D$131,'SoESCaOMCbIC-capital'!K$1,'Cost Breakdowns'!$B$114:$B$131)</f>
        <v>0</v>
      </c>
      <c r="L3" s="77">
        <f>SUMIF('Cost Breakdowns'!$D$114:$D$131,'SoESCaOMCbIC-capital'!L$1,'Cost Breakdowns'!$B$114:$B$131)</f>
        <v>0</v>
      </c>
      <c r="M3" s="77">
        <f>SUMIF('Cost Breakdowns'!$D$114:$D$131,'SoESCaOMCbIC-capital'!M$1,'Cost Breakdowns'!$B$114:$B$131)</f>
        <v>0</v>
      </c>
      <c r="N3" s="77">
        <f>SUMIF('Cost Breakdowns'!$D$114:$D$131,'SoESCaOMCbIC-capital'!N$1,'Cost Breakdowns'!$B$114:$B$131)</f>
        <v>0</v>
      </c>
      <c r="O3" s="77">
        <f>SUMIF('Cost Breakdowns'!$D$114:$D$131,'SoESCaOMCbIC-capital'!O$1,'Cost Breakdowns'!$B$114:$B$131)</f>
        <v>0</v>
      </c>
      <c r="P3" s="77">
        <f>SUMIF('Cost Breakdowns'!$D$114:$D$131,'SoESCaOMCbIC-capital'!P$1,'Cost Breakdowns'!$B$114:$B$131)</f>
        <v>0</v>
      </c>
      <c r="Q3" s="77">
        <f>SUMIF('Cost Breakdowns'!$D$114:$D$131,'SoESCaOMCbIC-capital'!Q$1,'Cost Breakdowns'!$B$114:$B$131)</f>
        <v>0</v>
      </c>
      <c r="R3" s="77">
        <f>SUMIF('Cost Breakdowns'!$D$114:$D$131,'SoESCaOMCbIC-capital'!R$1,'Cost Breakdowns'!$B$114:$B$131)</f>
        <v>0</v>
      </c>
      <c r="S3" s="77">
        <f>SUMIF('Cost Breakdowns'!$D$114:$D$131,'SoESCaOMCbIC-capital'!S$1,'Cost Breakdowns'!$B$114:$B$131)</f>
        <v>0</v>
      </c>
      <c r="T3" s="77">
        <f>SUMIF('Cost Breakdowns'!$D$114:$D$131,'SoESCaOMCbIC-capital'!T$1,'Cost Breakdowns'!$B$114:$B$131)</f>
        <v>0</v>
      </c>
      <c r="U3" s="77">
        <f>SUMIF('Cost Breakdowns'!$D$114:$D$131,'SoESCaOMCbIC-capital'!U$1,'Cost Breakdowns'!$B$114:$B$131)</f>
        <v>0</v>
      </c>
      <c r="V3" s="77">
        <f>SUMIF('Cost Breakdowns'!$D$114:$D$131,'SoESCaOMCbIC-capital'!V$1,'Cost Breakdowns'!$B$114:$B$131)</f>
        <v>0.51764705882352946</v>
      </c>
      <c r="W3" s="77">
        <f>SUMIF('Cost Breakdowns'!$D$114:$D$131,'SoESCaOMCbIC-capital'!W$1,'Cost Breakdowns'!$B$114:$B$131)</f>
        <v>0</v>
      </c>
      <c r="X3" s="77">
        <f>SUMIF('Cost Breakdowns'!$D$114:$D$131,'SoESCaOMCbIC-capital'!X$1,'Cost Breakdowns'!$B$114:$B$131)</f>
        <v>0</v>
      </c>
      <c r="Y3" s="77">
        <f>SUMIF('Cost Breakdowns'!$D$114:$D$131,'SoESCaOMCbIC-capital'!Y$1,'Cost Breakdowns'!$B$114:$B$131)</f>
        <v>0</v>
      </c>
      <c r="Z3" s="77">
        <f>SUMIF('Cost Breakdowns'!$D$114:$D$131,'SoESCaOMCbIC-capital'!Z$1,'Cost Breakdowns'!$B$114:$B$131)</f>
        <v>5.8823529411764705E-3</v>
      </c>
      <c r="AA3" s="77">
        <f>SUMIF('Cost Breakdowns'!$D$114:$D$131,'SoESCaOMCbIC-capital'!AA$1,'Cost Breakdowns'!$B$114:$B$131)</f>
        <v>0</v>
      </c>
      <c r="AB3" s="77">
        <f>SUMIF('Cost Breakdowns'!$D$114:$D$131,'SoESCaOMCbIC-capital'!AB$1,'Cost Breakdowns'!$B$114:$B$131)</f>
        <v>0</v>
      </c>
      <c r="AC3" s="77">
        <f>SUMIF('Cost Breakdowns'!$D$114:$D$131,'SoESCaOMCbIC-capital'!AC$1,'Cost Breakdowns'!$B$114:$B$131)</f>
        <v>0.28235294117647058</v>
      </c>
      <c r="AD3" s="77">
        <f>SUMIF('Cost Breakdowns'!$D$114:$D$131,'SoESCaOMCbIC-capital'!AD$1,'Cost Breakdowns'!$B$114:$B$131)</f>
        <v>0</v>
      </c>
      <c r="AE3" s="77">
        <f>SUMIF('Cost Breakdowns'!$D$114:$D$131,'SoESCaOMCbIC-capital'!AE$1,'Cost Breakdowns'!$B$114:$B$131)</f>
        <v>0</v>
      </c>
      <c r="AF3" s="77">
        <f>SUMIF('Cost Breakdowns'!$D$114:$D$131,'SoESCaOMCbIC-capital'!AF$1,'Cost Breakdowns'!$B$114:$B$131)</f>
        <v>0</v>
      </c>
      <c r="AG3" s="77">
        <f>SUMIF('Cost Breakdowns'!$D$114:$D$131,'SoESCaOMCbIC-capital'!AG$1,'Cost Breakdowns'!$B$114:$B$131)</f>
        <v>0</v>
      </c>
      <c r="AH3" s="77">
        <f>SUMIF('Cost Breakdowns'!$D$114:$D$131,'SoESCaOMCbIC-capital'!AH$1,'Cost Breakdowns'!$B$114:$B$131)</f>
        <v>0</v>
      </c>
      <c r="AI3" s="77">
        <f>SUMIF('Cost Breakdowns'!$D$114:$D$131,'SoESCaOMCbIC-capital'!AI$1,'Cost Breakdowns'!$B$114:$B$131)</f>
        <v>0</v>
      </c>
      <c r="AJ3" s="77">
        <f>SUMIF('Cost Breakdowns'!$D$114:$D$131,'SoESCaOMCbIC-capital'!AJ$1,'Cost Breakdowns'!$B$114:$B$131)</f>
        <v>5.8823529411764705E-3</v>
      </c>
      <c r="AK3" s="77">
        <f>SUMIF('Cost Breakdowns'!$D$114:$D$131,'SoESCaOMCbIC-capital'!AK$1,'Cost Breakdowns'!$B$114:$B$131)</f>
        <v>4.7058823529411764E-2</v>
      </c>
      <c r="AL3" s="77">
        <f>SUMIF('Cost Breakdowns'!$D$114:$D$131,'SoESCaOMCbIC-capital'!AL$1,'Cost Breakdowns'!$B$114:$B$131)</f>
        <v>0.11764705882352941</v>
      </c>
      <c r="AM3" s="77">
        <f>SUMIF('Cost Breakdowns'!$D$114:$D$131,'SoESCaOMCbIC-capital'!AM$1,'Cost Breakdowns'!$B$114:$B$131)</f>
        <v>2.3529411764705882E-2</v>
      </c>
      <c r="AN3" s="77">
        <f>SUMIF('Cost Breakdowns'!$D$114:$D$131,'SoESCaOMCbIC-capital'!AN$1,'Cost Breakdowns'!$B$114:$B$131)</f>
        <v>0</v>
      </c>
      <c r="AO3" s="77">
        <f>SUMIF('Cost Breakdowns'!$D$114:$D$131,'SoESCaOMCbIC-capital'!AO$1,'Cost Breakdowns'!$B$114:$B$131)</f>
        <v>0</v>
      </c>
      <c r="AP3" s="77">
        <f>SUMIF('Cost Breakdowns'!$D$114:$D$131,'SoESCaOMCbIC-capital'!AP$1,'Cost Breakdowns'!$B$114:$B$131)</f>
        <v>0</v>
      </c>
      <c r="AQ3" s="77">
        <f>SUMIF('Cost Breakdowns'!$D$114:$D$131,'SoESCaOMCbIC-capital'!AQ$1,'Cost Breakdowns'!$B$114:$B$131)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0.51764705882352946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5.8823529411764705E-3</v>
      </c>
      <c r="AA4" s="100">
        <f t="shared" si="0"/>
        <v>0</v>
      </c>
      <c r="AB4" s="100">
        <f t="shared" si="0"/>
        <v>0</v>
      </c>
      <c r="AC4" s="100">
        <f t="shared" si="0"/>
        <v>0.28235294117647058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5.8823529411764705E-3</v>
      </c>
      <c r="AK4" s="100">
        <f t="shared" si="0"/>
        <v>4.7058823529411764E-2</v>
      </c>
      <c r="AL4" s="100">
        <f t="shared" si="0"/>
        <v>0.11764705882352941</v>
      </c>
      <c r="AM4" s="100">
        <f t="shared" si="0"/>
        <v>2.3529411764705882E-2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Breakdowns'!$D$149:$D$157,'SoESCaOMCbIC-capital'!B$1,'Cost Breakdowns'!$B$149:$B$157)</f>
        <v>0</v>
      </c>
      <c r="C5" s="77">
        <f>SUMIF('Cost Breakdowns'!$D$149:$D$157,'SoESCaOMCbIC-capital'!C$1,'Cost Breakdowns'!$B$149:$B$157)</f>
        <v>0</v>
      </c>
      <c r="D5" s="77">
        <f>SUMIF('Cost Breakdowns'!$D$149:$D$157,'SoESCaOMCbIC-capital'!D$1,'Cost Breakdowns'!$B$149:$B$157)</f>
        <v>0</v>
      </c>
      <c r="E5" s="77">
        <f>SUMIF('Cost Breakdowns'!$D$149:$D$157,'SoESCaOMCbIC-capital'!E$1,'Cost Breakdowns'!$B$149:$B$157)</f>
        <v>0.03</v>
      </c>
      <c r="F5" s="77">
        <f>SUMIF('Cost Breakdowns'!$D$149:$D$157,'SoESCaOMCbIC-capital'!F$1,'Cost Breakdowns'!$B$149:$B$157)</f>
        <v>0</v>
      </c>
      <c r="G5" s="77">
        <f>SUMIF('Cost Breakdowns'!$D$149:$D$157,'SoESCaOMCbIC-capital'!G$1,'Cost Breakdowns'!$B$149:$B$157)</f>
        <v>0</v>
      </c>
      <c r="H5" s="77">
        <f>SUMIF('Cost Breakdowns'!$D$149:$D$157,'SoESCaOMCbIC-capital'!H$1,'Cost Breakdowns'!$B$149:$B$157)</f>
        <v>0</v>
      </c>
      <c r="I5" s="77">
        <f>SUMIF('Cost Breakdowns'!$D$149:$D$157,'SoESCaOMCbIC-capital'!I$1,'Cost Breakdowns'!$B$149:$B$157)</f>
        <v>0</v>
      </c>
      <c r="J5" s="77">
        <f>SUMIF('Cost Breakdowns'!$D$149:$D$157,'SoESCaOMCbIC-capital'!J$1,'Cost Breakdowns'!$B$149:$B$157)</f>
        <v>0</v>
      </c>
      <c r="K5" s="77">
        <f>SUMIF('Cost Breakdowns'!$D$149:$D$157,'SoESCaOMCbIC-capital'!K$1,'Cost Breakdowns'!$B$149:$B$157)</f>
        <v>0</v>
      </c>
      <c r="L5" s="77">
        <f>SUMIF('Cost Breakdowns'!$D$149:$D$157,'SoESCaOMCbIC-capital'!L$1,'Cost Breakdowns'!$B$149:$B$157)</f>
        <v>0</v>
      </c>
      <c r="M5" s="77">
        <f>SUMIF('Cost Breakdowns'!$D$149:$D$157,'SoESCaOMCbIC-capital'!M$1,'Cost Breakdowns'!$B$149:$B$157)</f>
        <v>0</v>
      </c>
      <c r="N5" s="77">
        <f>SUMIF('Cost Breakdowns'!$D$149:$D$157,'SoESCaOMCbIC-capital'!N$1,'Cost Breakdowns'!$B$149:$B$157)</f>
        <v>0</v>
      </c>
      <c r="O5" s="77">
        <f>SUMIF('Cost Breakdowns'!$D$149:$D$157,'SoESCaOMCbIC-capital'!O$1,'Cost Breakdowns'!$B$149:$B$157)</f>
        <v>0</v>
      </c>
      <c r="P5" s="77">
        <f>SUMIF('Cost Breakdowns'!$D$149:$D$157,'SoESCaOMCbIC-capital'!P$1,'Cost Breakdowns'!$B$149:$B$157)</f>
        <v>0</v>
      </c>
      <c r="Q5" s="77">
        <f>SUMIF('Cost Breakdowns'!$D$149:$D$157,'SoESCaOMCbIC-capital'!Q$1,'Cost Breakdowns'!$B$149:$B$157)</f>
        <v>0</v>
      </c>
      <c r="R5" s="77">
        <f>SUMIF('Cost Breakdowns'!$D$149:$D$157,'SoESCaOMCbIC-capital'!R$1,'Cost Breakdowns'!$B$149:$B$157)</f>
        <v>0</v>
      </c>
      <c r="S5" s="77">
        <f>SUMIF('Cost Breakdowns'!$D$149:$D$157,'SoESCaOMCbIC-capital'!S$1,'Cost Breakdowns'!$B$149:$B$157)</f>
        <v>0</v>
      </c>
      <c r="T5" s="77">
        <f>SUMIF('Cost Breakdowns'!$D$149:$D$157,'SoESCaOMCbIC-capital'!T$1,'Cost Breakdowns'!$B$149:$B$157)</f>
        <v>0</v>
      </c>
      <c r="U5" s="77">
        <f>SUMIF('Cost Breakdowns'!$D$149:$D$157,'SoESCaOMCbIC-capital'!U$1,'Cost Breakdowns'!$B$149:$B$157)</f>
        <v>0</v>
      </c>
      <c r="V5" s="77">
        <f>SUMIF('Cost Breakdowns'!$D$149:$D$157,'SoESCaOMCbIC-capital'!V$1,'Cost Breakdowns'!$B$149:$B$157)</f>
        <v>0.60000000000000009</v>
      </c>
      <c r="W5" s="77">
        <f>SUMIF('Cost Breakdowns'!$D$149:$D$157,'SoESCaOMCbIC-capital'!W$1,'Cost Breakdowns'!$B$149:$B$157)</f>
        <v>0</v>
      </c>
      <c r="X5" s="77">
        <f>SUMIF('Cost Breakdowns'!$D$149:$D$157,'SoESCaOMCbIC-capital'!X$1,'Cost Breakdowns'!$B$149:$B$157)</f>
        <v>0</v>
      </c>
      <c r="Y5" s="77">
        <f>SUMIF('Cost Breakdowns'!$D$149:$D$157,'SoESCaOMCbIC-capital'!Y$1,'Cost Breakdowns'!$B$149:$B$157)</f>
        <v>0</v>
      </c>
      <c r="Z5" s="77">
        <f>SUMIF('Cost Breakdowns'!$D$149:$D$157,'SoESCaOMCbIC-capital'!Z$1,'Cost Breakdowns'!$B$149:$B$157)</f>
        <v>0</v>
      </c>
      <c r="AA5" s="77">
        <f>SUMIF('Cost Breakdowns'!$D$149:$D$157,'SoESCaOMCbIC-capital'!AA$1,'Cost Breakdowns'!$B$149:$B$157)</f>
        <v>0</v>
      </c>
      <c r="AB5" s="77">
        <f>SUMIF('Cost Breakdowns'!$D$149:$D$157,'SoESCaOMCbIC-capital'!AB$1,'Cost Breakdowns'!$B$149:$B$157)</f>
        <v>0</v>
      </c>
      <c r="AC5" s="77">
        <f>SUMIF('Cost Breakdowns'!$D$149:$D$157,'SoESCaOMCbIC-capital'!AC$1,'Cost Breakdowns'!$B$149:$B$157)</f>
        <v>0.35</v>
      </c>
      <c r="AD5" s="77">
        <f>SUMIF('Cost Breakdowns'!$D$149:$D$157,'SoESCaOMCbIC-capital'!AD$1,'Cost Breakdowns'!$B$149:$B$157)</f>
        <v>0</v>
      </c>
      <c r="AE5" s="77">
        <f>SUMIF('Cost Breakdowns'!$D$149:$D$157,'SoESCaOMCbIC-capital'!AE$1,'Cost Breakdowns'!$B$149:$B$157)</f>
        <v>0</v>
      </c>
      <c r="AF5" s="77">
        <f>SUMIF('Cost Breakdowns'!$D$149:$D$157,'SoESCaOMCbIC-capital'!AF$1,'Cost Breakdowns'!$B$149:$B$157)</f>
        <v>0</v>
      </c>
      <c r="AG5" s="77">
        <f>SUMIF('Cost Breakdowns'!$D$149:$D$157,'SoESCaOMCbIC-capital'!AG$1,'Cost Breakdowns'!$B$149:$B$157)</f>
        <v>0</v>
      </c>
      <c r="AH5" s="77">
        <f>SUMIF('Cost Breakdowns'!$D$149:$D$157,'SoESCaOMCbIC-capital'!AH$1,'Cost Breakdowns'!$B$149:$B$157)</f>
        <v>0</v>
      </c>
      <c r="AI5" s="77">
        <f>SUMIF('Cost Breakdowns'!$D$149:$D$157,'SoESCaOMCbIC-capital'!AI$1,'Cost Breakdowns'!$B$149:$B$157)</f>
        <v>0</v>
      </c>
      <c r="AJ5" s="77">
        <f>SUMIF('Cost Breakdowns'!$D$149:$D$157,'SoESCaOMCbIC-capital'!AJ$1,'Cost Breakdowns'!$B$149:$B$157)</f>
        <v>0</v>
      </c>
      <c r="AK5" s="77">
        <f>SUMIF('Cost Breakdowns'!$D$149:$D$157,'SoESCaOMCbIC-capital'!AK$1,'Cost Breakdowns'!$B$149:$B$157)</f>
        <v>0</v>
      </c>
      <c r="AL5" s="77">
        <f>SUMIF('Cost Breakdowns'!$D$149:$D$157,'SoESCaOMCbIC-capital'!AL$1,'Cost Breakdowns'!$B$149:$B$157)</f>
        <v>0.02</v>
      </c>
      <c r="AM5" s="77">
        <f>SUMIF('Cost Breakdowns'!$D$149:$D$157,'SoESCaOMCbIC-capital'!AM$1,'Cost Breakdowns'!$B$149:$B$157)</f>
        <v>0</v>
      </c>
      <c r="AN5" s="77">
        <f>SUMIF('Cost Breakdowns'!$D$149:$D$157,'SoESCaOMCbIC-capital'!AN$1,'Cost Breakdowns'!$B$149:$B$157)</f>
        <v>0</v>
      </c>
      <c r="AO5" s="77">
        <f>SUMIF('Cost Breakdowns'!$D$149:$D$157,'SoESCaOMCbIC-capital'!AO$1,'Cost Breakdowns'!$B$149:$B$157)</f>
        <v>0</v>
      </c>
      <c r="AP5" s="77">
        <f>SUMIF('Cost Breakdowns'!$D$149:$D$157,'SoESCaOMCbIC-capital'!AP$1,'Cost Breakdowns'!$B$149:$B$157)</f>
        <v>0</v>
      </c>
      <c r="AQ5" s="77">
        <f>SUMIF('Cost Breakdowns'!$D$149:$D$157,'SoESCaOMCbIC-capital'!AQ$1,'Cost Breakdowns'!$B$149:$B$157)</f>
        <v>0</v>
      </c>
    </row>
    <row r="6" spans="1:43" x14ac:dyDescent="0.25">
      <c r="A6" t="s">
        <v>201</v>
      </c>
      <c r="B6" s="77">
        <f>SUMIF('Cost Breakdowns'!$D$168:$D$198,'SoESCaOMCbIC-capital'!B$1,'Cost Breakdowns'!$B$168:$B$198)</f>
        <v>0</v>
      </c>
      <c r="C6" s="77">
        <f>SUMIF('Cost Breakdowns'!$D$168:$D$198,'SoESCaOMCbIC-capital'!C$1,'Cost Breakdowns'!$B$168:$B$198)</f>
        <v>0</v>
      </c>
      <c r="D6" s="77">
        <f>SUMIF('Cost Breakdowns'!$D$168:$D$198,'SoESCaOMCbIC-capital'!D$1,'Cost Breakdowns'!$B$168:$B$198)</f>
        <v>0</v>
      </c>
      <c r="E6" s="77">
        <f>SUMIF('Cost Breakdowns'!$D$168:$D$198,'SoESCaOMCbIC-capital'!E$1,'Cost Breakdowns'!$B$168:$B$198)</f>
        <v>0</v>
      </c>
      <c r="F6" s="77">
        <f>SUMIF('Cost Breakdowns'!$D$168:$D$198,'SoESCaOMCbIC-capital'!F$1,'Cost Breakdowns'!$B$168:$B$198)</f>
        <v>0</v>
      </c>
      <c r="G6" s="77">
        <f>SUMIF('Cost Breakdowns'!$D$168:$D$198,'SoESCaOMCbIC-capital'!G$1,'Cost Breakdowns'!$B$168:$B$198)</f>
        <v>0</v>
      </c>
      <c r="H6" s="77">
        <f>SUMIF('Cost Breakdowns'!$D$168:$D$198,'SoESCaOMCbIC-capital'!H$1,'Cost Breakdowns'!$B$168:$B$198)</f>
        <v>0</v>
      </c>
      <c r="I6" s="77">
        <f>SUMIF('Cost Breakdowns'!$D$168:$D$198,'SoESCaOMCbIC-capital'!I$1,'Cost Breakdowns'!$B$168:$B$198)</f>
        <v>0</v>
      </c>
      <c r="J6" s="77">
        <f>SUMIF('Cost Breakdowns'!$D$168:$D$198,'SoESCaOMCbIC-capital'!J$1,'Cost Breakdowns'!$B$168:$B$198)</f>
        <v>0</v>
      </c>
      <c r="K6" s="77">
        <f>SUMIF('Cost Breakdowns'!$D$168:$D$198,'SoESCaOMCbIC-capital'!K$1,'Cost Breakdowns'!$B$168:$B$198)</f>
        <v>0</v>
      </c>
      <c r="L6" s="77">
        <f>SUMIF('Cost Breakdowns'!$D$168:$D$198,'SoESCaOMCbIC-capital'!L$1,'Cost Breakdowns'!$B$168:$B$198)</f>
        <v>0</v>
      </c>
      <c r="M6" s="77">
        <f>SUMIF('Cost Breakdowns'!$D$168:$D$198,'SoESCaOMCbIC-capital'!M$1,'Cost Breakdowns'!$B$168:$B$198)</f>
        <v>0</v>
      </c>
      <c r="N6" s="77">
        <f>SUMIF('Cost Breakdowns'!$D$168:$D$198,'SoESCaOMCbIC-capital'!N$1,'Cost Breakdowns'!$B$168:$B$198)</f>
        <v>0</v>
      </c>
      <c r="O6" s="77">
        <f>SUMIF('Cost Breakdowns'!$D$168:$D$198,'SoESCaOMCbIC-capital'!O$1,'Cost Breakdowns'!$B$168:$B$198)</f>
        <v>0</v>
      </c>
      <c r="P6" s="77">
        <f>SUMIF('Cost Breakdowns'!$D$168:$D$198,'SoESCaOMCbIC-capital'!P$1,'Cost Breakdowns'!$B$168:$B$198)</f>
        <v>0</v>
      </c>
      <c r="Q6" s="77">
        <f>SUMIF('Cost Breakdowns'!$D$168:$D$198,'SoESCaOMCbIC-capital'!Q$1,'Cost Breakdowns'!$B$168:$B$198)</f>
        <v>0</v>
      </c>
      <c r="R6" s="77">
        <f>SUMIF('Cost Breakdowns'!$D$168:$D$198,'SoESCaOMCbIC-capital'!R$1,'Cost Breakdowns'!$B$168:$B$198)</f>
        <v>0</v>
      </c>
      <c r="S6" s="77">
        <f>SUMIF('Cost Breakdowns'!$D$168:$D$198,'SoESCaOMCbIC-capital'!S$1,'Cost Breakdowns'!$B$168:$B$198)</f>
        <v>0</v>
      </c>
      <c r="T6" s="77">
        <f>SUMIF('Cost Breakdowns'!$D$168:$D$198,'SoESCaOMCbIC-capital'!T$1,'Cost Breakdowns'!$B$168:$B$198)</f>
        <v>0</v>
      </c>
      <c r="U6" s="77">
        <f>SUMIF('Cost Breakdowns'!$D$168:$D$198,'SoESCaOMCbIC-capital'!U$1,'Cost Breakdowns'!$B$168:$B$198)</f>
        <v>0.1051918352584755</v>
      </c>
      <c r="V6" s="77">
        <f>SUMIF('Cost Breakdowns'!$D$168:$D$198,'SoESCaOMCbIC-capital'!V$1,'Cost Breakdowns'!$B$168:$B$198)</f>
        <v>0.10824858160280046</v>
      </c>
      <c r="W6" s="77">
        <f>SUMIF('Cost Breakdowns'!$D$168:$D$198,'SoESCaOMCbIC-capital'!W$1,'Cost Breakdowns'!$B$168:$B$198)</f>
        <v>0</v>
      </c>
      <c r="X6" s="77">
        <f>SUMIF('Cost Breakdowns'!$D$168:$D$198,'SoESCaOMCbIC-capital'!X$1,'Cost Breakdowns'!$B$168:$B$198)</f>
        <v>0</v>
      </c>
      <c r="Y6" s="77">
        <f>SUMIF('Cost Breakdowns'!$D$168:$D$198,'SoESCaOMCbIC-capital'!Y$1,'Cost Breakdowns'!$B$168:$B$198)</f>
        <v>0</v>
      </c>
      <c r="Z6" s="77">
        <f>SUMIF('Cost Breakdowns'!$D$168:$D$198,'SoESCaOMCbIC-capital'!Z$1,'Cost Breakdowns'!$B$168:$B$198)</f>
        <v>0</v>
      </c>
      <c r="AA6" s="77">
        <f>SUMIF('Cost Breakdowns'!$D$168:$D$198,'SoESCaOMCbIC-capital'!AA$1,'Cost Breakdowns'!$B$168:$B$198)</f>
        <v>0</v>
      </c>
      <c r="AB6" s="77">
        <f>SUMIF('Cost Breakdowns'!$D$168:$D$198,'SoESCaOMCbIC-capital'!AB$1,'Cost Breakdowns'!$B$168:$B$198)</f>
        <v>0</v>
      </c>
      <c r="AC6" s="77">
        <f>SUMIF('Cost Breakdowns'!$D$168:$D$198,'SoESCaOMCbIC-capital'!AC$1,'Cost Breakdowns'!$B$168:$B$198)</f>
        <v>0.58859588920754202</v>
      </c>
      <c r="AD6" s="77">
        <f>SUMIF('Cost Breakdowns'!$D$168:$D$198,'SoESCaOMCbIC-capital'!AD$1,'Cost Breakdowns'!$B$168:$B$198)</f>
        <v>0</v>
      </c>
      <c r="AE6" s="77">
        <f>SUMIF('Cost Breakdowns'!$D$168:$D$198,'SoESCaOMCbIC-capital'!AE$1,'Cost Breakdowns'!$B$168:$B$198)</f>
        <v>0</v>
      </c>
      <c r="AF6" s="77">
        <f>SUMIF('Cost Breakdowns'!$D$168:$D$198,'SoESCaOMCbIC-capital'!AF$1,'Cost Breakdowns'!$B$168:$B$198)</f>
        <v>0</v>
      </c>
      <c r="AG6" s="77">
        <f>SUMIF('Cost Breakdowns'!$D$168:$D$198,'SoESCaOMCbIC-capital'!AG$1,'Cost Breakdowns'!$B$168:$B$198)</f>
        <v>0</v>
      </c>
      <c r="AH6" s="77">
        <f>SUMIF('Cost Breakdowns'!$D$168:$D$198,'SoESCaOMCbIC-capital'!AH$1,'Cost Breakdowns'!$B$168:$B$198)</f>
        <v>0</v>
      </c>
      <c r="AI6" s="77">
        <f>SUMIF('Cost Breakdowns'!$D$168:$D$198,'SoESCaOMCbIC-capital'!AI$1,'Cost Breakdowns'!$B$168:$B$198)</f>
        <v>0</v>
      </c>
      <c r="AJ6" s="77">
        <f>SUMIF('Cost Breakdowns'!$D$168:$D$198,'SoESCaOMCbIC-capital'!AJ$1,'Cost Breakdowns'!$B$168:$B$198)</f>
        <v>0</v>
      </c>
      <c r="AK6" s="77">
        <f>SUMIF('Cost Breakdowns'!$D$168:$D$198,'SoESCaOMCbIC-capital'!AK$1,'Cost Breakdowns'!$B$168:$B$198)</f>
        <v>6.7245330995679073E-3</v>
      </c>
      <c r="AL6" s="77">
        <f>SUMIF('Cost Breakdowns'!$D$168:$D$198,'SoESCaOMCbIC-capital'!AL$1,'Cost Breakdowns'!$B$168:$B$198)</f>
        <v>0.19123916083161416</v>
      </c>
      <c r="AM6" s="77">
        <f>SUMIF('Cost Breakdowns'!$D$168:$D$198,'SoESCaOMCbIC-capital'!AM$1,'Cost Breakdowns'!$B$168:$B$198)</f>
        <v>0</v>
      </c>
      <c r="AN6" s="77">
        <f>SUMIF('Cost Breakdowns'!$D$168:$D$198,'SoESCaOMCbIC-capital'!AN$1,'Cost Breakdowns'!$B$168:$B$198)</f>
        <v>0</v>
      </c>
      <c r="AO6" s="77">
        <f>SUMIF('Cost Breakdowns'!$D$168:$D$198,'SoESCaOMCbIC-capital'!AO$1,'Cost Breakdowns'!$B$168:$B$198)</f>
        <v>0</v>
      </c>
      <c r="AP6" s="77">
        <f>SUMIF('Cost Breakdowns'!$D$168:$D$198,'SoESCaOMCbIC-capital'!AP$1,'Cost Breakdowns'!$B$168:$B$198)</f>
        <v>0</v>
      </c>
      <c r="AQ6" s="77">
        <f>SUMIF('Cost Breakdowns'!$D$168:$D$198,'SoESCaOMCbIC-capital'!AQ$1,'Cost Breakdowns'!$B$168:$B$198)</f>
        <v>0</v>
      </c>
    </row>
    <row r="7" spans="1:43" x14ac:dyDescent="0.25">
      <c r="A7" t="s">
        <v>202</v>
      </c>
      <c r="B7" s="77">
        <f>SUMIF('Cost Breakdowns'!$D$22:$D$52,'SoESCaOMCbIC-capital'!B$1,'Cost Breakdowns'!$B$22:$B$52)</f>
        <v>0</v>
      </c>
      <c r="C7" s="77">
        <f>SUMIF('Cost Breakdowns'!$D$22:$D$52,'SoESCaOMCbIC-capital'!C$1,'Cost Breakdowns'!$B$22:$B$52)</f>
        <v>0</v>
      </c>
      <c r="D7" s="77">
        <f>SUMIF('Cost Breakdowns'!$D$22:$D$52,'SoESCaOMCbIC-capital'!D$1,'Cost Breakdowns'!$B$22:$B$52)</f>
        <v>0</v>
      </c>
      <c r="E7" s="77">
        <f>SUMIF('Cost Breakdowns'!$D$22:$D$52,'SoESCaOMCbIC-capital'!E$1,'Cost Breakdowns'!$B$22:$B$52)</f>
        <v>0</v>
      </c>
      <c r="F7" s="77">
        <f>SUMIF('Cost Breakdowns'!$D$22:$D$52,'SoESCaOMCbIC-capital'!F$1,'Cost Breakdowns'!$B$22:$B$52)</f>
        <v>0</v>
      </c>
      <c r="G7" s="77">
        <f>SUMIF('Cost Breakdowns'!$D$22:$D$52,'SoESCaOMCbIC-capital'!G$1,'Cost Breakdowns'!$B$22:$B$52)</f>
        <v>0</v>
      </c>
      <c r="H7" s="77">
        <f>SUMIF('Cost Breakdowns'!$D$22:$D$52,'SoESCaOMCbIC-capital'!H$1,'Cost Breakdowns'!$B$22:$B$52)</f>
        <v>0</v>
      </c>
      <c r="I7" s="77">
        <f>SUMIF('Cost Breakdowns'!$D$22:$D$52,'SoESCaOMCbIC-capital'!I$1,'Cost Breakdowns'!$B$22:$B$52)</f>
        <v>0</v>
      </c>
      <c r="J7" s="77">
        <f>SUMIF('Cost Breakdowns'!$D$22:$D$52,'SoESCaOMCbIC-capital'!J$1,'Cost Breakdowns'!$B$22:$B$52)</f>
        <v>0</v>
      </c>
      <c r="K7" s="77">
        <f>SUMIF('Cost Breakdowns'!$D$22:$D$52,'SoESCaOMCbIC-capital'!K$1,'Cost Breakdowns'!$B$22:$B$52)</f>
        <v>0</v>
      </c>
      <c r="L7" s="77">
        <f>SUMIF('Cost Breakdowns'!$D$22:$D$52,'SoESCaOMCbIC-capital'!L$1,'Cost Breakdowns'!$B$22:$B$52)</f>
        <v>0</v>
      </c>
      <c r="M7" s="77">
        <f>SUMIF('Cost Breakdowns'!$D$22:$D$52,'SoESCaOMCbIC-capital'!M$1,'Cost Breakdowns'!$B$22:$B$52)</f>
        <v>0</v>
      </c>
      <c r="N7" s="77">
        <f>SUMIF('Cost Breakdowns'!$D$22:$D$52,'SoESCaOMCbIC-capital'!N$1,'Cost Breakdowns'!$B$22:$B$52)</f>
        <v>0</v>
      </c>
      <c r="O7" s="77">
        <f>SUMIF('Cost Breakdowns'!$D$22:$D$52,'SoESCaOMCbIC-capital'!O$1,'Cost Breakdowns'!$B$22:$B$52)</f>
        <v>0</v>
      </c>
      <c r="P7" s="77">
        <f>SUMIF('Cost Breakdowns'!$D$22:$D$52,'SoESCaOMCbIC-capital'!P$1,'Cost Breakdowns'!$B$22:$B$52)</f>
        <v>0</v>
      </c>
      <c r="Q7" s="77">
        <f>SUMIF('Cost Breakdowns'!$D$22:$D$52,'SoESCaOMCbIC-capital'!Q$1,'Cost Breakdowns'!$B$22:$B$52)</f>
        <v>0</v>
      </c>
      <c r="R7" s="77">
        <f>SUMIF('Cost Breakdowns'!$D$22:$D$52,'SoESCaOMCbIC-capital'!R$1,'Cost Breakdowns'!$B$22:$B$52)</f>
        <v>0</v>
      </c>
      <c r="S7" s="77">
        <f>SUMIF('Cost Breakdowns'!$D$22:$D$52,'SoESCaOMCbIC-capital'!S$1,'Cost Breakdowns'!$B$22:$B$52)</f>
        <v>0.10948167235952777</v>
      </c>
      <c r="T7" s="77">
        <f>SUMIF('Cost Breakdowns'!$D$22:$D$52,'SoESCaOMCbIC-capital'!T$1,'Cost Breakdowns'!$B$22:$B$52)</f>
        <v>0</v>
      </c>
      <c r="U7" s="77">
        <f>SUMIF('Cost Breakdowns'!$D$22:$D$52,'SoESCaOMCbIC-capital'!U$1,'Cost Breakdowns'!$B$22:$B$52)</f>
        <v>1.2169934344764067E-2</v>
      </c>
      <c r="V7" s="77">
        <f>SUMIF('Cost Breakdowns'!$D$22:$D$52,'SoESCaOMCbIC-capital'!V$1,'Cost Breakdowns'!$B$22:$B$52)</f>
        <v>0.53983426329341444</v>
      </c>
      <c r="W7" s="77">
        <f>SUMIF('Cost Breakdowns'!$D$22:$D$52,'SoESCaOMCbIC-capital'!W$1,'Cost Breakdowns'!$B$22:$B$52)</f>
        <v>0</v>
      </c>
      <c r="X7" s="77">
        <f>SUMIF('Cost Breakdowns'!$D$22:$D$52,'SoESCaOMCbIC-capital'!X$1,'Cost Breakdowns'!$B$22:$B$52)</f>
        <v>0</v>
      </c>
      <c r="Y7" s="77">
        <f>SUMIF('Cost Breakdowns'!$D$22:$D$52,'SoESCaOMCbIC-capital'!Y$1,'Cost Breakdowns'!$B$22:$B$52)</f>
        <v>0</v>
      </c>
      <c r="Z7" s="77">
        <f>SUMIF('Cost Breakdowns'!$D$22:$D$52,'SoESCaOMCbIC-capital'!Z$1,'Cost Breakdowns'!$B$22:$B$52)</f>
        <v>0</v>
      </c>
      <c r="AA7" s="77">
        <f>SUMIF('Cost Breakdowns'!$D$22:$D$52,'SoESCaOMCbIC-capital'!AA$1,'Cost Breakdowns'!$B$22:$B$52)</f>
        <v>0</v>
      </c>
      <c r="AB7" s="77">
        <f>SUMIF('Cost Breakdowns'!$D$22:$D$52,'SoESCaOMCbIC-capital'!AB$1,'Cost Breakdowns'!$B$22:$B$52)</f>
        <v>0</v>
      </c>
      <c r="AC7" s="77">
        <f>SUMIF('Cost Breakdowns'!$D$22:$D$52,'SoESCaOMCbIC-capital'!AC$1,'Cost Breakdowns'!$B$22:$B$52)</f>
        <v>0.16019054547993961</v>
      </c>
      <c r="AD7" s="77">
        <f>SUMIF('Cost Breakdowns'!$D$22:$D$52,'SoESCaOMCbIC-capital'!AD$1,'Cost Breakdowns'!$B$22:$B$52)</f>
        <v>0</v>
      </c>
      <c r="AE7" s="77">
        <f>SUMIF('Cost Breakdowns'!$D$22:$D$52,'SoESCaOMCbIC-capital'!AE$1,'Cost Breakdowns'!$B$22:$B$52)</f>
        <v>7.5577670596577259E-2</v>
      </c>
      <c r="AF7" s="77">
        <f>SUMIF('Cost Breakdowns'!$D$22:$D$52,'SoESCaOMCbIC-capital'!AF$1,'Cost Breakdowns'!$B$22:$B$52)</f>
        <v>0</v>
      </c>
      <c r="AG7" s="77">
        <f>SUMIF('Cost Breakdowns'!$D$22:$D$52,'SoESCaOMCbIC-capital'!AG$1,'Cost Breakdowns'!$B$22:$B$52)</f>
        <v>0</v>
      </c>
      <c r="AH7" s="77">
        <f>SUMIF('Cost Breakdowns'!$D$22:$D$52,'SoESCaOMCbIC-capital'!AH$1,'Cost Breakdowns'!$B$22:$B$52)</f>
        <v>0</v>
      </c>
      <c r="AI7" s="77">
        <f>SUMIF('Cost Breakdowns'!$D$22:$D$52,'SoESCaOMCbIC-capital'!AI$1,'Cost Breakdowns'!$B$22:$B$52)</f>
        <v>0</v>
      </c>
      <c r="AJ7" s="77">
        <f>SUMIF('Cost Breakdowns'!$D$22:$D$52,'SoESCaOMCbIC-capital'!AJ$1,'Cost Breakdowns'!$B$22:$B$52)</f>
        <v>0</v>
      </c>
      <c r="AK7" s="77">
        <f>SUMIF('Cost Breakdowns'!$D$22:$D$52,'SoESCaOMCbIC-capital'!AK$1,'Cost Breakdowns'!$B$22:$B$52)</f>
        <v>0</v>
      </c>
      <c r="AL7" s="77">
        <f>SUMIF('Cost Breakdowns'!$D$22:$D$52,'SoESCaOMCbIC-capital'!AL$1,'Cost Breakdowns'!$B$22:$B$52)</f>
        <v>5.0860228896338608E-2</v>
      </c>
      <c r="AM7" s="77">
        <f>SUMIF('Cost Breakdowns'!$D$22:$D$52,'SoESCaOMCbIC-capital'!AM$1,'Cost Breakdowns'!$B$22:$B$52)</f>
        <v>5.1885685029438279E-2</v>
      </c>
      <c r="AN7" s="77">
        <f>SUMIF('Cost Breakdowns'!$D$22:$D$52,'SoESCaOMCbIC-capital'!AN$1,'Cost Breakdowns'!$B$22:$B$52)</f>
        <v>0</v>
      </c>
      <c r="AO7" s="77">
        <f>SUMIF('Cost Breakdowns'!$D$22:$D$52,'SoESCaOMCbIC-capital'!AO$1,'Cost Breakdowns'!$B$22:$B$52)</f>
        <v>0</v>
      </c>
      <c r="AP7" s="77">
        <f>SUMIF('Cost Breakdowns'!$D$22:$D$52,'SoESCaOMCbIC-capital'!AP$1,'Cost Breakdowns'!$B$22:$B$52)</f>
        <v>0</v>
      </c>
      <c r="AQ7" s="77">
        <f>SUMIF('Cost Breakdowns'!$D$22:$D$52,'SoESCaOMCbIC-capital'!AQ$1,'Cost Breakdowns'!$B$22:$B$52)</f>
        <v>0</v>
      </c>
    </row>
    <row r="8" spans="1:43" x14ac:dyDescent="0.25">
      <c r="A8" t="s">
        <v>203</v>
      </c>
      <c r="B8" s="77">
        <f>SUMIF('Cost Breakdowns'!$D$4:$D$13,'SoESCaOMCbIC-capital'!B$1,'Cost Breakdowns'!$B$4:$B$13)</f>
        <v>0</v>
      </c>
      <c r="C8" s="77">
        <f>SUMIF('Cost Breakdowns'!$D$4:$D$13,'SoESCaOMCbIC-capital'!C$1,'Cost Breakdowns'!$B$4:$B$13)</f>
        <v>0</v>
      </c>
      <c r="D8" s="77">
        <f>SUMIF('Cost Breakdowns'!$D$4:$D$13,'SoESCaOMCbIC-capital'!D$1,'Cost Breakdowns'!$B$4:$B$13)</f>
        <v>0</v>
      </c>
      <c r="E8" s="77">
        <f>SUMIF('Cost Breakdowns'!$D$4:$D$13,'SoESCaOMCbIC-capital'!E$1,'Cost Breakdowns'!$B$4:$B$13)</f>
        <v>0</v>
      </c>
      <c r="F8" s="77">
        <f>SUMIF('Cost Breakdowns'!$D$4:$D$13,'SoESCaOMCbIC-capital'!F$1,'Cost Breakdowns'!$B$4:$B$13)</f>
        <v>0</v>
      </c>
      <c r="G8" s="77">
        <f>SUMIF('Cost Breakdowns'!$D$4:$D$13,'SoESCaOMCbIC-capital'!G$1,'Cost Breakdowns'!$B$4:$B$13)</f>
        <v>0</v>
      </c>
      <c r="H8" s="77">
        <f>SUMIF('Cost Breakdowns'!$D$4:$D$13,'SoESCaOMCbIC-capital'!H$1,'Cost Breakdowns'!$B$4:$B$13)</f>
        <v>0</v>
      </c>
      <c r="I8" s="77">
        <f>SUMIF('Cost Breakdowns'!$D$4:$D$13,'SoESCaOMCbIC-capital'!I$1,'Cost Breakdowns'!$B$4:$B$13)</f>
        <v>0</v>
      </c>
      <c r="J8" s="77">
        <f>SUMIF('Cost Breakdowns'!$D$4:$D$13,'SoESCaOMCbIC-capital'!J$1,'Cost Breakdowns'!$B$4:$B$13)</f>
        <v>0</v>
      </c>
      <c r="K8" s="77">
        <f>SUMIF('Cost Breakdowns'!$D$4:$D$13,'SoESCaOMCbIC-capital'!K$1,'Cost Breakdowns'!$B$4:$B$13)</f>
        <v>0</v>
      </c>
      <c r="L8" s="77">
        <f>SUMIF('Cost Breakdowns'!$D$4:$D$13,'SoESCaOMCbIC-capital'!L$1,'Cost Breakdowns'!$B$4:$B$13)</f>
        <v>0</v>
      </c>
      <c r="M8" s="77">
        <f>SUMIF('Cost Breakdowns'!$D$4:$D$13,'SoESCaOMCbIC-capital'!M$1,'Cost Breakdowns'!$B$4:$B$13)</f>
        <v>0</v>
      </c>
      <c r="N8" s="77">
        <f>SUMIF('Cost Breakdowns'!$D$4:$D$13,'SoESCaOMCbIC-capital'!N$1,'Cost Breakdowns'!$B$4:$B$13)</f>
        <v>0</v>
      </c>
      <c r="O8" s="77">
        <f>SUMIF('Cost Breakdowns'!$D$4:$D$13,'SoESCaOMCbIC-capital'!O$1,'Cost Breakdowns'!$B$4:$B$13)</f>
        <v>0</v>
      </c>
      <c r="P8" s="77">
        <f>SUMIF('Cost Breakdowns'!$D$4:$D$13,'SoESCaOMCbIC-capital'!P$1,'Cost Breakdowns'!$B$4:$B$13)</f>
        <v>0</v>
      </c>
      <c r="Q8" s="77">
        <f>SUMIF('Cost Breakdowns'!$D$4:$D$13,'SoESCaOMCbIC-capital'!Q$1,'Cost Breakdowns'!$B$4:$B$13)</f>
        <v>0</v>
      </c>
      <c r="R8" s="77">
        <f>SUMIF('Cost Breakdowns'!$D$4:$D$13,'SoESCaOMCbIC-capital'!R$1,'Cost Breakdowns'!$B$4:$B$13)</f>
        <v>0</v>
      </c>
      <c r="S8" s="77">
        <f>SUMIF('Cost Breakdowns'!$D$4:$D$13,'SoESCaOMCbIC-capital'!S$1,'Cost Breakdowns'!$B$4:$B$13)</f>
        <v>0</v>
      </c>
      <c r="T8" s="77">
        <f>SUMIF('Cost Breakdowns'!$D$4:$D$13,'SoESCaOMCbIC-capital'!T$1,'Cost Breakdowns'!$B$4:$B$13)</f>
        <v>0.39285714285714285</v>
      </c>
      <c r="U8" s="77">
        <f>SUMIF('Cost Breakdowns'!$D$4:$D$13,'SoESCaOMCbIC-capital'!U$1,'Cost Breakdowns'!$B$4:$B$13)</f>
        <v>0.13095238095238093</v>
      </c>
      <c r="V8" s="77">
        <f>SUMIF('Cost Breakdowns'!$D$4:$D$13,'SoESCaOMCbIC-capital'!V$1,'Cost Breakdowns'!$B$4:$B$13)</f>
        <v>0</v>
      </c>
      <c r="W8" s="77">
        <f>SUMIF('Cost Breakdowns'!$D$4:$D$13,'SoESCaOMCbIC-capital'!W$1,'Cost Breakdowns'!$B$4:$B$13)</f>
        <v>0</v>
      </c>
      <c r="X8" s="77">
        <f>SUMIF('Cost Breakdowns'!$D$4:$D$13,'SoESCaOMCbIC-capital'!X$1,'Cost Breakdowns'!$B$4:$B$13)</f>
        <v>0</v>
      </c>
      <c r="Y8" s="77">
        <f>SUMIF('Cost Breakdowns'!$D$4:$D$13,'SoESCaOMCbIC-capital'!Y$1,'Cost Breakdowns'!$B$4:$B$13)</f>
        <v>0</v>
      </c>
      <c r="Z8" s="77">
        <f>SUMIF('Cost Breakdowns'!$D$4:$D$13,'SoESCaOMCbIC-capital'!Z$1,'Cost Breakdowns'!$B$4:$B$13)</f>
        <v>0</v>
      </c>
      <c r="AA8" s="77">
        <f>SUMIF('Cost Breakdowns'!$D$4:$D$13,'SoESCaOMCbIC-capital'!AA$1,'Cost Breakdowns'!$B$4:$B$13)</f>
        <v>0</v>
      </c>
      <c r="AB8" s="77">
        <f>SUMIF('Cost Breakdowns'!$D$4:$D$13,'SoESCaOMCbIC-capital'!AB$1,'Cost Breakdowns'!$B$4:$B$13)</f>
        <v>0</v>
      </c>
      <c r="AC8" s="77">
        <f>SUMIF('Cost Breakdowns'!$D$4:$D$13,'SoESCaOMCbIC-capital'!AC$1,'Cost Breakdowns'!$B$4:$B$13)</f>
        <v>0.27380952380952384</v>
      </c>
      <c r="AD8" s="77">
        <f>SUMIF('Cost Breakdowns'!$D$4:$D$13,'SoESCaOMCbIC-capital'!AD$1,'Cost Breakdowns'!$B$4:$B$13)</f>
        <v>0</v>
      </c>
      <c r="AE8" s="77">
        <f>SUMIF('Cost Breakdowns'!$D$4:$D$13,'SoESCaOMCbIC-capital'!AE$1,'Cost Breakdowns'!$B$4:$B$13)</f>
        <v>0</v>
      </c>
      <c r="AF8" s="77">
        <f>SUMIF('Cost Breakdowns'!$D$4:$D$13,'SoESCaOMCbIC-capital'!AF$1,'Cost Breakdowns'!$B$4:$B$13)</f>
        <v>0</v>
      </c>
      <c r="AG8" s="77">
        <f>SUMIF('Cost Breakdowns'!$D$4:$D$13,'SoESCaOMCbIC-capital'!AG$1,'Cost Breakdowns'!$B$4:$B$13)</f>
        <v>0</v>
      </c>
      <c r="AH8" s="77">
        <f>SUMIF('Cost Breakdowns'!$D$4:$D$13,'SoESCaOMCbIC-capital'!AH$1,'Cost Breakdowns'!$B$4:$B$13)</f>
        <v>0</v>
      </c>
      <c r="AI8" s="77">
        <f>SUMIF('Cost Breakdowns'!$D$4:$D$13,'SoESCaOMCbIC-capital'!AI$1,'Cost Breakdowns'!$B$4:$B$13)</f>
        <v>0</v>
      </c>
      <c r="AJ8" s="77">
        <f>SUMIF('Cost Breakdowns'!$D$4:$D$13,'SoESCaOMCbIC-capital'!AJ$1,'Cost Breakdowns'!$B$4:$B$13)</f>
        <v>0</v>
      </c>
      <c r="AK8" s="77">
        <f>SUMIF('Cost Breakdowns'!$D$4:$D$13,'SoESCaOMCbIC-capital'!AK$1,'Cost Breakdowns'!$B$4:$B$13)</f>
        <v>0</v>
      </c>
      <c r="AL8" s="77">
        <f>SUMIF('Cost Breakdowns'!$D$4:$D$13,'SoESCaOMCbIC-capital'!AL$1,'Cost Breakdowns'!$B$4:$B$13)</f>
        <v>0.15476190476190477</v>
      </c>
      <c r="AM8" s="77">
        <f>SUMIF('Cost Breakdowns'!$D$4:$D$13,'SoESCaOMCbIC-capital'!AM$1,'Cost Breakdowns'!$B$4:$B$13)</f>
        <v>4.7619047619047616E-2</v>
      </c>
      <c r="AN8" s="77">
        <f>SUMIF('Cost Breakdowns'!$D$4:$D$13,'SoESCaOMCbIC-capital'!AN$1,'Cost Breakdowns'!$B$4:$B$13)</f>
        <v>0</v>
      </c>
      <c r="AO8" s="77">
        <f>SUMIF('Cost Breakdowns'!$D$4:$D$13,'SoESCaOMCbIC-capital'!AO$1,'Cost Breakdowns'!$B$4:$B$13)</f>
        <v>0</v>
      </c>
      <c r="AP8" s="77">
        <f>SUMIF('Cost Breakdowns'!$D$4:$D$13,'SoESCaOMCbIC-capital'!AP$1,'Cost Breakdowns'!$B$4:$B$13)</f>
        <v>0</v>
      </c>
      <c r="AQ8" s="77">
        <f>SUMIF('Cost Breakdowns'!$D$4:$D$13,'SoESCaOMCbIC-capital'!AQ$1,'Cost Breakdowns'!$B$4:$B$13)</f>
        <v>0</v>
      </c>
    </row>
    <row r="9" spans="1:43" x14ac:dyDescent="0.25">
      <c r="A9" t="s">
        <v>204</v>
      </c>
      <c r="B9" s="77">
        <f>SUMIF('Cost Breakdowns'!$D$239:$D$267,'SoESCaOMCbIC-capital'!B$1,'Cost Breakdowns'!$B$239:$B$267)</f>
        <v>0</v>
      </c>
      <c r="C9" s="77">
        <f>SUMIF('Cost Breakdowns'!$D$239:$D$267,'SoESCaOMCbIC-capital'!C$1,'Cost Breakdowns'!$B$239:$B$267)</f>
        <v>0</v>
      </c>
      <c r="D9" s="77">
        <f>SUMIF('Cost Breakdowns'!$D$239:$D$267,'SoESCaOMCbIC-capital'!D$1,'Cost Breakdowns'!$B$239:$B$267)</f>
        <v>0</v>
      </c>
      <c r="E9" s="77">
        <f>SUMIF('Cost Breakdowns'!$D$239:$D$267,'SoESCaOMCbIC-capital'!E$1,'Cost Breakdowns'!$B$239:$B$267)</f>
        <v>0</v>
      </c>
      <c r="F9" s="77">
        <f>SUMIF('Cost Breakdowns'!$D$239:$D$267,'SoESCaOMCbIC-capital'!F$1,'Cost Breakdowns'!$B$239:$B$267)</f>
        <v>0</v>
      </c>
      <c r="G9" s="77">
        <f>SUMIF('Cost Breakdowns'!$D$239:$D$267,'SoESCaOMCbIC-capital'!G$1,'Cost Breakdowns'!$B$239:$B$267)</f>
        <v>0</v>
      </c>
      <c r="H9" s="77">
        <f>SUMIF('Cost Breakdowns'!$D$239:$D$267,'SoESCaOMCbIC-capital'!H$1,'Cost Breakdowns'!$B$239:$B$267)</f>
        <v>0</v>
      </c>
      <c r="I9" s="77">
        <f>SUMIF('Cost Breakdowns'!$D$239:$D$267,'SoESCaOMCbIC-capital'!I$1,'Cost Breakdowns'!$B$239:$B$267)</f>
        <v>0</v>
      </c>
      <c r="J9" s="77">
        <f>SUMIF('Cost Breakdowns'!$D$239:$D$267,'SoESCaOMCbIC-capital'!J$1,'Cost Breakdowns'!$B$239:$B$267)</f>
        <v>0</v>
      </c>
      <c r="K9" s="77">
        <f>SUMIF('Cost Breakdowns'!$D$239:$D$267,'SoESCaOMCbIC-capital'!K$1,'Cost Breakdowns'!$B$239:$B$267)</f>
        <v>0</v>
      </c>
      <c r="L9" s="77">
        <f>SUMIF('Cost Breakdowns'!$D$239:$D$267,'SoESCaOMCbIC-capital'!L$1,'Cost Breakdowns'!$B$239:$B$267)</f>
        <v>0</v>
      </c>
      <c r="M9" s="77">
        <f>SUMIF('Cost Breakdowns'!$D$239:$D$267,'SoESCaOMCbIC-capital'!M$1,'Cost Breakdowns'!$B$239:$B$267)</f>
        <v>0</v>
      </c>
      <c r="N9" s="77">
        <f>SUMIF('Cost Breakdowns'!$D$239:$D$267,'SoESCaOMCbIC-capital'!N$1,'Cost Breakdowns'!$B$239:$B$267)</f>
        <v>0</v>
      </c>
      <c r="O9" s="77">
        <f>SUMIF('Cost Breakdowns'!$D$239:$D$267,'SoESCaOMCbIC-capital'!O$1,'Cost Breakdowns'!$B$239:$B$267)</f>
        <v>5.9171738835744038E-2</v>
      </c>
      <c r="P9" s="77">
        <f>SUMIF('Cost Breakdowns'!$D$239:$D$267,'SoESCaOMCbIC-capital'!P$1,'Cost Breakdowns'!$B$239:$B$267)</f>
        <v>0</v>
      </c>
      <c r="Q9" s="77">
        <f>SUMIF('Cost Breakdowns'!$D$239:$D$267,'SoESCaOMCbIC-capital'!Q$1,'Cost Breakdowns'!$B$239:$B$267)</f>
        <v>0</v>
      </c>
      <c r="R9" s="77">
        <f>SUMIF('Cost Breakdowns'!$D$239:$D$267,'SoESCaOMCbIC-capital'!R$1,'Cost Breakdowns'!$B$239:$B$267)</f>
        <v>0</v>
      </c>
      <c r="S9" s="77">
        <f>SUMIF('Cost Breakdowns'!$D$239:$D$267,'SoESCaOMCbIC-capital'!S$1,'Cost Breakdowns'!$B$239:$B$267)</f>
        <v>0.35129388368869774</v>
      </c>
      <c r="T9" s="77">
        <f>SUMIF('Cost Breakdowns'!$D$239:$D$267,'SoESCaOMCbIC-capital'!T$1,'Cost Breakdowns'!$B$239:$B$267)</f>
        <v>0</v>
      </c>
      <c r="U9" s="77">
        <f>SUMIF('Cost Breakdowns'!$D$239:$D$267,'SoESCaOMCbIC-capital'!U$1,'Cost Breakdowns'!$B$239:$B$267)</f>
        <v>2.0511704521724881E-2</v>
      </c>
      <c r="V9" s="77">
        <f>SUMIF('Cost Breakdowns'!$D$239:$D$267,'SoESCaOMCbIC-capital'!V$1,'Cost Breakdowns'!$B$239:$B$267)</f>
        <v>0.27065810079145824</v>
      </c>
      <c r="W9" s="77">
        <f>SUMIF('Cost Breakdowns'!$D$239:$D$267,'SoESCaOMCbIC-capital'!W$1,'Cost Breakdowns'!$B$239:$B$267)</f>
        <v>0</v>
      </c>
      <c r="X9" s="77">
        <f>SUMIF('Cost Breakdowns'!$D$239:$D$267,'SoESCaOMCbIC-capital'!X$1,'Cost Breakdowns'!$B$239:$B$267)</f>
        <v>0</v>
      </c>
      <c r="Y9" s="77">
        <f>SUMIF('Cost Breakdowns'!$D$239:$D$267,'SoESCaOMCbIC-capital'!Y$1,'Cost Breakdowns'!$B$239:$B$267)</f>
        <v>0</v>
      </c>
      <c r="Z9" s="77">
        <f>SUMIF('Cost Breakdowns'!$D$239:$D$267,'SoESCaOMCbIC-capital'!Z$1,'Cost Breakdowns'!$B$239:$B$267)</f>
        <v>0</v>
      </c>
      <c r="AA9" s="77">
        <f>SUMIF('Cost Breakdowns'!$D$239:$D$267,'SoESCaOMCbIC-capital'!AA$1,'Cost Breakdowns'!$B$239:$B$267)</f>
        <v>0</v>
      </c>
      <c r="AB9" s="77">
        <f>SUMIF('Cost Breakdowns'!$D$239:$D$267,'SoESCaOMCbIC-capital'!AB$1,'Cost Breakdowns'!$B$239:$B$267)</f>
        <v>0</v>
      </c>
      <c r="AC9" s="77">
        <f>SUMIF('Cost Breakdowns'!$D$239:$D$267,'SoESCaOMCbIC-capital'!AC$1,'Cost Breakdowns'!$B$239:$B$267)</f>
        <v>0.17058818410556767</v>
      </c>
      <c r="AD9" s="77">
        <f>SUMIF('Cost Breakdowns'!$D$239:$D$267,'SoESCaOMCbIC-capital'!AD$1,'Cost Breakdowns'!$B$239:$B$267)</f>
        <v>0</v>
      </c>
      <c r="AE9" s="77">
        <f>SUMIF('Cost Breakdowns'!$D$239:$D$267,'SoESCaOMCbIC-capital'!AE$1,'Cost Breakdowns'!$B$239:$B$267)</f>
        <v>0</v>
      </c>
      <c r="AF9" s="77">
        <f>SUMIF('Cost Breakdowns'!$D$239:$D$267,'SoESCaOMCbIC-capital'!AF$1,'Cost Breakdowns'!$B$239:$B$267)</f>
        <v>0</v>
      </c>
      <c r="AG9" s="77">
        <f>SUMIF('Cost Breakdowns'!$D$239:$D$267,'SoESCaOMCbIC-capital'!AG$1,'Cost Breakdowns'!$B$239:$B$267)</f>
        <v>0</v>
      </c>
      <c r="AH9" s="77">
        <f>SUMIF('Cost Breakdowns'!$D$239:$D$267,'SoESCaOMCbIC-capital'!AH$1,'Cost Breakdowns'!$B$239:$B$267)</f>
        <v>0</v>
      </c>
      <c r="AI9" s="77">
        <f>SUMIF('Cost Breakdowns'!$D$239:$D$267,'SoESCaOMCbIC-capital'!AI$1,'Cost Breakdowns'!$B$239:$B$267)</f>
        <v>0</v>
      </c>
      <c r="AJ9" s="77">
        <f>SUMIF('Cost Breakdowns'!$D$239:$D$267,'SoESCaOMCbIC-capital'!AJ$1,'Cost Breakdowns'!$B$239:$B$267)</f>
        <v>0</v>
      </c>
      <c r="AK9" s="77">
        <f>SUMIF('Cost Breakdowns'!$D$239:$D$267,'SoESCaOMCbIC-capital'!AK$1,'Cost Breakdowns'!$B$239:$B$267)</f>
        <v>0</v>
      </c>
      <c r="AL9" s="77">
        <f>SUMIF('Cost Breakdowns'!$D$239:$D$267,'SoESCaOMCbIC-capital'!AL$1,'Cost Breakdowns'!$B$239:$B$267)</f>
        <v>0.12777638805680738</v>
      </c>
      <c r="AM9" s="77">
        <f>SUMIF('Cost Breakdowns'!$D$239:$D$267,'SoESCaOMCbIC-capital'!AM$1,'Cost Breakdowns'!$B$239:$B$267)</f>
        <v>0</v>
      </c>
      <c r="AN9" s="77">
        <f>SUMIF('Cost Breakdowns'!$D$239:$D$267,'SoESCaOMCbIC-capital'!AN$1,'Cost Breakdowns'!$B$239:$B$267)</f>
        <v>0</v>
      </c>
      <c r="AO9" s="77">
        <f>SUMIF('Cost Breakdowns'!$D$239:$D$267,'SoESCaOMCbIC-capital'!AO$1,'Cost Breakdowns'!$B$239:$B$267)</f>
        <v>0</v>
      </c>
      <c r="AP9" s="77">
        <f>SUMIF('Cost Breakdowns'!$D$239:$D$267,'SoESCaOMCbIC-capital'!AP$1,'Cost Breakdowns'!$B$239:$B$267)</f>
        <v>0</v>
      </c>
      <c r="AQ9" s="77">
        <f>SUMIF('Cost Breakdowns'!$D$239:$D$267,'SoESCaOMCbIC-capital'!AQ$1,'Cost Breakdowns'!$B$239:$B$267)</f>
        <v>0</v>
      </c>
    </row>
    <row r="10" spans="1:43" x14ac:dyDescent="0.25">
      <c r="A10" t="s">
        <v>205</v>
      </c>
      <c r="B10" s="77">
        <f>SUMIF('Cost Breakdowns'!$D$222:$D$227,'SoESCaOMCbIC-capital'!B$1,'Cost Breakdowns'!$B$222:$B$227)</f>
        <v>0</v>
      </c>
      <c r="C10" s="77">
        <f>SUMIF('Cost Breakdowns'!$D$222:$D$227,'SoESCaOMCbIC-capital'!C$1,'Cost Breakdowns'!$B$222:$B$227)</f>
        <v>0</v>
      </c>
      <c r="D10" s="77">
        <f>SUMIF('Cost Breakdowns'!$D$222:$D$227,'SoESCaOMCbIC-capital'!D$1,'Cost Breakdowns'!$B$222:$B$227)</f>
        <v>0</v>
      </c>
      <c r="E10" s="77">
        <f>SUMIF('Cost Breakdowns'!$D$222:$D$227,'SoESCaOMCbIC-capital'!E$1,'Cost Breakdowns'!$B$222:$B$227)</f>
        <v>0</v>
      </c>
      <c r="F10" s="77">
        <f>SUMIF('Cost Breakdowns'!$D$222:$D$227,'SoESCaOMCbIC-capital'!F$1,'Cost Breakdowns'!$B$222:$B$227)</f>
        <v>0</v>
      </c>
      <c r="G10" s="77">
        <f>SUMIF('Cost Breakdowns'!$D$222:$D$227,'SoESCaOMCbIC-capital'!G$1,'Cost Breakdowns'!$B$222:$B$227)</f>
        <v>0</v>
      </c>
      <c r="H10" s="77">
        <f>SUMIF('Cost Breakdowns'!$D$222:$D$227,'SoESCaOMCbIC-capital'!H$1,'Cost Breakdowns'!$B$222:$B$227)</f>
        <v>0</v>
      </c>
      <c r="I10" s="77">
        <f>SUMIF('Cost Breakdowns'!$D$222:$D$227,'SoESCaOMCbIC-capital'!I$1,'Cost Breakdowns'!$B$222:$B$227)</f>
        <v>0</v>
      </c>
      <c r="J10" s="77">
        <f>SUMIF('Cost Breakdowns'!$D$222:$D$227,'SoESCaOMCbIC-capital'!J$1,'Cost Breakdowns'!$B$222:$B$227)</f>
        <v>0</v>
      </c>
      <c r="K10" s="77">
        <f>SUMIF('Cost Breakdowns'!$D$222:$D$227,'SoESCaOMCbIC-capital'!K$1,'Cost Breakdowns'!$B$222:$B$227)</f>
        <v>0</v>
      </c>
      <c r="L10" s="77">
        <f>SUMIF('Cost Breakdowns'!$D$222:$D$227,'SoESCaOMCbIC-capital'!L$1,'Cost Breakdowns'!$B$222:$B$227)</f>
        <v>0</v>
      </c>
      <c r="M10" s="77">
        <f>SUMIF('Cost Breakdowns'!$D$222:$D$227,'SoESCaOMCbIC-capital'!M$1,'Cost Breakdowns'!$B$222:$B$227)</f>
        <v>0</v>
      </c>
      <c r="N10" s="77">
        <f>SUMIF('Cost Breakdowns'!$D$222:$D$227,'SoESCaOMCbIC-capital'!N$1,'Cost Breakdowns'!$B$222:$B$227)</f>
        <v>0</v>
      </c>
      <c r="O10" s="77">
        <f>SUMIF('Cost Breakdowns'!$D$222:$D$227,'SoESCaOMCbIC-capital'!O$1,'Cost Breakdowns'!$B$222:$B$227)</f>
        <v>0</v>
      </c>
      <c r="P10" s="77">
        <f>SUMIF('Cost Breakdowns'!$D$222:$D$227,'SoESCaOMCbIC-capital'!P$1,'Cost Breakdowns'!$B$222:$B$227)</f>
        <v>0</v>
      </c>
      <c r="Q10" s="77">
        <f>SUMIF('Cost Breakdowns'!$D$222:$D$227,'SoESCaOMCbIC-capital'!Q$1,'Cost Breakdowns'!$B$222:$B$227)</f>
        <v>0</v>
      </c>
      <c r="R10" s="77">
        <f>SUMIF('Cost Breakdowns'!$D$222:$D$227,'SoESCaOMCbIC-capital'!R$1,'Cost Breakdowns'!$B$222:$B$227)</f>
        <v>0</v>
      </c>
      <c r="S10" s="77">
        <f>SUMIF('Cost Breakdowns'!$D$222:$D$227,'SoESCaOMCbIC-capital'!S$1,'Cost Breakdowns'!$B$222:$B$227)</f>
        <v>0</v>
      </c>
      <c r="T10" s="77">
        <f>SUMIF('Cost Breakdowns'!$D$222:$D$227,'SoESCaOMCbIC-capital'!T$1,'Cost Breakdowns'!$B$222:$B$227)</f>
        <v>0</v>
      </c>
      <c r="U10" s="77">
        <f>SUMIF('Cost Breakdowns'!$D$222:$D$227,'SoESCaOMCbIC-capital'!U$1,'Cost Breakdowns'!$B$222:$B$227)</f>
        <v>0</v>
      </c>
      <c r="V10" s="77">
        <f>SUMIF('Cost Breakdowns'!$D$222:$D$227,'SoESCaOMCbIC-capital'!V$1,'Cost Breakdowns'!$B$222:$B$227)</f>
        <v>0.67999999999999994</v>
      </c>
      <c r="W10" s="77">
        <f>SUMIF('Cost Breakdowns'!$D$222:$D$227,'SoESCaOMCbIC-capital'!W$1,'Cost Breakdowns'!$B$222:$B$227)</f>
        <v>0</v>
      </c>
      <c r="X10" s="77">
        <f>SUMIF('Cost Breakdowns'!$D$222:$D$227,'SoESCaOMCbIC-capital'!X$1,'Cost Breakdowns'!$B$222:$B$227)</f>
        <v>0</v>
      </c>
      <c r="Y10" s="77">
        <f>SUMIF('Cost Breakdowns'!$D$222:$D$227,'SoESCaOMCbIC-capital'!Y$1,'Cost Breakdowns'!$B$222:$B$227)</f>
        <v>0</v>
      </c>
      <c r="Z10" s="77">
        <f>SUMIF('Cost Breakdowns'!$D$222:$D$227,'SoESCaOMCbIC-capital'!Z$1,'Cost Breakdowns'!$B$222:$B$227)</f>
        <v>0</v>
      </c>
      <c r="AA10" s="77">
        <f>SUMIF('Cost Breakdowns'!$D$222:$D$227,'SoESCaOMCbIC-capital'!AA$1,'Cost Breakdowns'!$B$222:$B$227)</f>
        <v>0</v>
      </c>
      <c r="AB10" s="77">
        <f>SUMIF('Cost Breakdowns'!$D$222:$D$227,'SoESCaOMCbIC-capital'!AB$1,'Cost Breakdowns'!$B$222:$B$227)</f>
        <v>0</v>
      </c>
      <c r="AC10" s="77">
        <f>SUMIF('Cost Breakdowns'!$D$222:$D$227,'SoESCaOMCbIC-capital'!AC$1,'Cost Breakdowns'!$B$222:$B$227)</f>
        <v>0.13999999999999999</v>
      </c>
      <c r="AD10" s="77">
        <f>SUMIF('Cost Breakdowns'!$D$222:$D$227,'SoESCaOMCbIC-capital'!AD$1,'Cost Breakdowns'!$B$222:$B$227)</f>
        <v>0</v>
      </c>
      <c r="AE10" s="77">
        <f>SUMIF('Cost Breakdowns'!$D$222:$D$227,'SoESCaOMCbIC-capital'!AE$1,'Cost Breakdowns'!$B$222:$B$227)</f>
        <v>0</v>
      </c>
      <c r="AF10" s="77">
        <f>SUMIF('Cost Breakdowns'!$D$222:$D$227,'SoESCaOMCbIC-capital'!AF$1,'Cost Breakdowns'!$B$222:$B$227)</f>
        <v>0</v>
      </c>
      <c r="AG10" s="77">
        <f>SUMIF('Cost Breakdowns'!$D$222:$D$227,'SoESCaOMCbIC-capital'!AG$1,'Cost Breakdowns'!$B$222:$B$227)</f>
        <v>0</v>
      </c>
      <c r="AH10" s="77">
        <f>SUMIF('Cost Breakdowns'!$D$222:$D$227,'SoESCaOMCbIC-capital'!AH$1,'Cost Breakdowns'!$B$222:$B$227)</f>
        <v>0</v>
      </c>
      <c r="AI10" s="77">
        <f>SUMIF('Cost Breakdowns'!$D$222:$D$227,'SoESCaOMCbIC-capital'!AI$1,'Cost Breakdowns'!$B$222:$B$227)</f>
        <v>0</v>
      </c>
      <c r="AJ10" s="77">
        <f>SUMIF('Cost Breakdowns'!$D$222:$D$227,'SoESCaOMCbIC-capital'!AJ$1,'Cost Breakdowns'!$B$222:$B$227)</f>
        <v>0</v>
      </c>
      <c r="AK10" s="77">
        <f>SUMIF('Cost Breakdowns'!$D$222:$D$227,'SoESCaOMCbIC-capital'!AK$1,'Cost Breakdowns'!$B$222:$B$227)</f>
        <v>0</v>
      </c>
      <c r="AL10" s="77">
        <f>SUMIF('Cost Breakdowns'!$D$222:$D$227,'SoESCaOMCbIC-capital'!AL$1,'Cost Breakdowns'!$B$222:$B$227)</f>
        <v>0.17999999999999997</v>
      </c>
      <c r="AM10" s="77">
        <f>SUMIF('Cost Breakdowns'!$D$222:$D$227,'SoESCaOMCbIC-capital'!AM$1,'Cost Breakdowns'!$B$222:$B$227)</f>
        <v>0</v>
      </c>
      <c r="AN10" s="77">
        <f>SUMIF('Cost Breakdowns'!$D$222:$D$227,'SoESCaOMCbIC-capital'!AN$1,'Cost Breakdowns'!$B$222:$B$227)</f>
        <v>0</v>
      </c>
      <c r="AO10" s="77">
        <f>SUMIF('Cost Breakdowns'!$D$222:$D$227,'SoESCaOMCbIC-capital'!AO$1,'Cost Breakdowns'!$B$222:$B$227)</f>
        <v>0</v>
      </c>
      <c r="AP10" s="77">
        <f>SUMIF('Cost Breakdowns'!$D$222:$D$227,'SoESCaOMCbIC-capital'!AP$1,'Cost Breakdowns'!$B$222:$B$227)</f>
        <v>0</v>
      </c>
      <c r="AQ10" s="77">
        <f>SUMIF('Cost Breakdowns'!$D$222:$D$227,'SoESCaOMCbIC-capital'!AQ$1,'Cost Breakdowns'!$B$222:$B$227)</f>
        <v>0</v>
      </c>
    </row>
    <row r="11" spans="1:43" x14ac:dyDescent="0.25">
      <c r="A11" t="s">
        <v>206</v>
      </c>
      <c r="B11" s="77">
        <f>SUMIF('Cost Breakdowns'!$D$293:$D$306,'SoESCaOMCbIC-capital'!B$1,'Cost Breakdowns'!$B$293:$B$306)</f>
        <v>0</v>
      </c>
      <c r="C11" s="77">
        <f>SUMIF('Cost Breakdowns'!$D$293:$D$306,'SoESCaOMCbIC-capital'!C$1,'Cost Breakdowns'!$B$293:$B$306)</f>
        <v>0</v>
      </c>
      <c r="D11" s="77">
        <f>SUMIF('Cost Breakdowns'!$D$293:$D$306,'SoESCaOMCbIC-capital'!D$1,'Cost Breakdowns'!$B$293:$B$306)</f>
        <v>0</v>
      </c>
      <c r="E11" s="77">
        <f>SUMIF('Cost Breakdowns'!$D$293:$D$306,'SoESCaOMCbIC-capital'!E$1,'Cost Breakdowns'!$B$293:$B$306)</f>
        <v>2.851903439375358E-2</v>
      </c>
      <c r="F11" s="77">
        <f>SUMIF('Cost Breakdowns'!$D$293:$D$306,'SoESCaOMCbIC-capital'!F$1,'Cost Breakdowns'!$B$293:$B$306)</f>
        <v>0</v>
      </c>
      <c r="G11" s="77">
        <f>SUMIF('Cost Breakdowns'!$D$293:$D$306,'SoESCaOMCbIC-capital'!G$1,'Cost Breakdowns'!$B$293:$B$306)</f>
        <v>0</v>
      </c>
      <c r="H11" s="77">
        <f>SUMIF('Cost Breakdowns'!$D$293:$D$306,'SoESCaOMCbIC-capital'!H$1,'Cost Breakdowns'!$B$293:$B$306)</f>
        <v>0</v>
      </c>
      <c r="I11" s="77">
        <f>SUMIF('Cost Breakdowns'!$D$293:$D$306,'SoESCaOMCbIC-capital'!I$1,'Cost Breakdowns'!$B$293:$B$306)</f>
        <v>0</v>
      </c>
      <c r="J11" s="77">
        <f>SUMIF('Cost Breakdowns'!$D$293:$D$306,'SoESCaOMCbIC-capital'!J$1,'Cost Breakdowns'!$B$293:$B$306)</f>
        <v>0</v>
      </c>
      <c r="K11" s="77">
        <f>SUMIF('Cost Breakdowns'!$D$293:$D$306,'SoESCaOMCbIC-capital'!K$1,'Cost Breakdowns'!$B$293:$B$306)</f>
        <v>2.3001470420079329E-3</v>
      </c>
      <c r="L11" s="77">
        <f>SUMIF('Cost Breakdowns'!$D$293:$D$306,'SoESCaOMCbIC-capital'!L$1,'Cost Breakdowns'!$B$293:$B$306)</f>
        <v>4.8507419772996917E-4</v>
      </c>
      <c r="M11" s="77">
        <f>SUMIF('Cost Breakdowns'!$D$293:$D$306,'SoESCaOMCbIC-capital'!M$1,'Cost Breakdowns'!$B$293:$B$306)</f>
        <v>0</v>
      </c>
      <c r="N11" s="77">
        <f>SUMIF('Cost Breakdowns'!$D$293:$D$306,'SoESCaOMCbIC-capital'!N$1,'Cost Breakdowns'!$B$293:$B$306)</f>
        <v>0</v>
      </c>
      <c r="O11" s="77">
        <f>SUMIF('Cost Breakdowns'!$D$293:$D$306,'SoESCaOMCbIC-capital'!O$1,'Cost Breakdowns'!$B$293:$B$306)</f>
        <v>0</v>
      </c>
      <c r="P11" s="77">
        <f>SUMIF('Cost Breakdowns'!$D$293:$D$306,'SoESCaOMCbIC-capital'!P$1,'Cost Breakdowns'!$B$293:$B$306)</f>
        <v>3.6648621011477336E-4</v>
      </c>
      <c r="Q11" s="77">
        <f>SUMIF('Cost Breakdowns'!$D$293:$D$306,'SoESCaOMCbIC-capital'!Q$1,'Cost Breakdowns'!$B$293:$B$306)</f>
        <v>0</v>
      </c>
      <c r="R11" s="77">
        <f>SUMIF('Cost Breakdowns'!$D$293:$D$306,'SoESCaOMCbIC-capital'!R$1,'Cost Breakdowns'!$B$293:$B$306)</f>
        <v>0</v>
      </c>
      <c r="S11" s="77">
        <f>SUMIF('Cost Breakdowns'!$D$293:$D$306,'SoESCaOMCbIC-capital'!S$1,'Cost Breakdowns'!$B$293:$B$306)</f>
        <v>1.5283905098620277E-3</v>
      </c>
      <c r="T11" s="77">
        <f>SUMIF('Cost Breakdowns'!$D$293:$D$306,'SoESCaOMCbIC-capital'!T$1,'Cost Breakdowns'!$B$293:$B$306)</f>
        <v>0</v>
      </c>
      <c r="U11" s="77">
        <f>SUMIF('Cost Breakdowns'!$D$293:$D$306,'SoESCaOMCbIC-capital'!U$1,'Cost Breakdowns'!$B$293:$B$306)</f>
        <v>0</v>
      </c>
      <c r="V11" s="77">
        <f>SUMIF('Cost Breakdowns'!$D$293:$D$306,'SoESCaOMCbIC-capital'!V$1,'Cost Breakdowns'!$B$293:$B$306)</f>
        <v>0.46056987354185763</v>
      </c>
      <c r="W11" s="77">
        <f>SUMIF('Cost Breakdowns'!$D$293:$D$306,'SoESCaOMCbIC-capital'!W$1,'Cost Breakdowns'!$B$293:$B$306)</f>
        <v>0</v>
      </c>
      <c r="X11" s="77">
        <f>SUMIF('Cost Breakdowns'!$D$293:$D$306,'SoESCaOMCbIC-capital'!X$1,'Cost Breakdowns'!$B$293:$B$306)</f>
        <v>0</v>
      </c>
      <c r="Y11" s="77">
        <f>SUMIF('Cost Breakdowns'!$D$293:$D$306,'SoESCaOMCbIC-capital'!Y$1,'Cost Breakdowns'!$B$293:$B$306)</f>
        <v>0</v>
      </c>
      <c r="Z11" s="77">
        <f>SUMIF('Cost Breakdowns'!$D$293:$D$306,'SoESCaOMCbIC-capital'!Z$1,'Cost Breakdowns'!$B$293:$B$306)</f>
        <v>0.50472047573573309</v>
      </c>
      <c r="AA11" s="77">
        <f>SUMIF('Cost Breakdowns'!$D$293:$D$306,'SoESCaOMCbIC-capital'!AA$1,'Cost Breakdowns'!$B$293:$B$306)</f>
        <v>0</v>
      </c>
      <c r="AB11" s="77">
        <f>SUMIF('Cost Breakdowns'!$D$293:$D$306,'SoESCaOMCbIC-capital'!AB$1,'Cost Breakdowns'!$B$293:$B$306)</f>
        <v>0</v>
      </c>
      <c r="AC11" s="77">
        <f>SUMIF('Cost Breakdowns'!$D$293:$D$306,'SoESCaOMCbIC-capital'!AC$1,'Cost Breakdowns'!$B$293:$B$306)</f>
        <v>0</v>
      </c>
      <c r="AD11" s="77">
        <f>SUMIF('Cost Breakdowns'!$D$293:$D$306,'SoESCaOMCbIC-capital'!AD$1,'Cost Breakdowns'!$B$293:$B$306)</f>
        <v>0</v>
      </c>
      <c r="AE11" s="77">
        <f>SUMIF('Cost Breakdowns'!$D$293:$D$306,'SoESCaOMCbIC-capital'!AE$1,'Cost Breakdowns'!$B$293:$B$306)</f>
        <v>0</v>
      </c>
      <c r="AF11" s="77">
        <f>SUMIF('Cost Breakdowns'!$D$293:$D$306,'SoESCaOMCbIC-capital'!AF$1,'Cost Breakdowns'!$B$293:$B$306)</f>
        <v>6.8886743694495669E-4</v>
      </c>
      <c r="AG11" s="77">
        <f>SUMIF('Cost Breakdowns'!$D$293:$D$306,'SoESCaOMCbIC-capital'!AG$1,'Cost Breakdowns'!$B$293:$B$306)</f>
        <v>0</v>
      </c>
      <c r="AH11" s="77">
        <f>SUMIF('Cost Breakdowns'!$D$293:$D$306,'SoESCaOMCbIC-capital'!AH$1,'Cost Breakdowns'!$B$293:$B$306)</f>
        <v>0</v>
      </c>
      <c r="AI11" s="77">
        <f>SUMIF('Cost Breakdowns'!$D$293:$D$306,'SoESCaOMCbIC-capital'!AI$1,'Cost Breakdowns'!$B$293:$B$306)</f>
        <v>0</v>
      </c>
      <c r="AJ11" s="77">
        <f>SUMIF('Cost Breakdowns'!$D$293:$D$306,'SoESCaOMCbIC-capital'!AJ$1,'Cost Breakdowns'!$B$293:$B$306)</f>
        <v>0</v>
      </c>
      <c r="AK11" s="77">
        <f>SUMIF('Cost Breakdowns'!$D$293:$D$306,'SoESCaOMCbIC-capital'!AK$1,'Cost Breakdowns'!$B$293:$B$306)</f>
        <v>0</v>
      </c>
      <c r="AL11" s="77">
        <f>SUMIF('Cost Breakdowns'!$D$293:$D$306,'SoESCaOMCbIC-capital'!AL$1,'Cost Breakdowns'!$B$293:$B$306)</f>
        <v>0</v>
      </c>
      <c r="AM11" s="77">
        <f>SUMIF('Cost Breakdowns'!$D$293:$D$306,'SoESCaOMCbIC-capital'!AM$1,'Cost Breakdowns'!$B$293:$B$306)</f>
        <v>8.2165093199600733E-4</v>
      </c>
      <c r="AN11" s="77">
        <f>SUMIF('Cost Breakdowns'!$D$293:$D$306,'SoESCaOMCbIC-capital'!AN$1,'Cost Breakdowns'!$B$293:$B$306)</f>
        <v>0</v>
      </c>
      <c r="AO11" s="77">
        <f>SUMIF('Cost Breakdowns'!$D$293:$D$306,'SoESCaOMCbIC-capital'!AO$1,'Cost Breakdowns'!$B$293:$B$306)</f>
        <v>0</v>
      </c>
      <c r="AP11" s="77">
        <f>SUMIF('Cost Breakdowns'!$D$293:$D$306,'SoESCaOMCbIC-capital'!AP$1,'Cost Breakdowns'!$B$293:$B$306)</f>
        <v>0</v>
      </c>
      <c r="AQ11" s="77">
        <f>SUMIF('Cost Breakdowns'!$D$293:$D$306,'SoESCaOMCbIC-capital'!AQ$1,'Cost Breakdowns'!$B$293:$B$306)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0.51764705882352946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5.8823529411764705E-3</v>
      </c>
      <c r="AA12" s="100">
        <f t="shared" si="1"/>
        <v>0</v>
      </c>
      <c r="AB12" s="100">
        <f t="shared" si="1"/>
        <v>0</v>
      </c>
      <c r="AC12" s="100">
        <f t="shared" si="1"/>
        <v>0.28235294117647058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5.8823529411764705E-3</v>
      </c>
      <c r="AK12" s="100">
        <f t="shared" si="1"/>
        <v>4.7058823529411764E-2</v>
      </c>
      <c r="AL12" s="100">
        <f t="shared" si="1"/>
        <v>0.11764705882352941</v>
      </c>
      <c r="AM12" s="100">
        <f t="shared" si="1"/>
        <v>2.3529411764705882E-2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0.51764705882352946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5.8823529411764705E-3</v>
      </c>
      <c r="AA13" s="100">
        <f t="shared" si="1"/>
        <v>0</v>
      </c>
      <c r="AB13" s="100">
        <f t="shared" si="1"/>
        <v>0</v>
      </c>
      <c r="AC13" s="100">
        <f t="shared" si="1"/>
        <v>0.28235294117647058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5.8823529411764705E-3</v>
      </c>
      <c r="AK13" s="100">
        <f t="shared" si="1"/>
        <v>4.7058823529411764E-2</v>
      </c>
      <c r="AL13" s="100">
        <f t="shared" si="1"/>
        <v>0.11764705882352941</v>
      </c>
      <c r="AM13" s="100">
        <f t="shared" si="1"/>
        <v>2.3529411764705882E-2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Breakdowns'!$D$79:$D$96,'SoESCaOMCbIC-capital'!B$1,'Cost Breakdowns'!$B$79:$B$96)</f>
        <v>0</v>
      </c>
      <c r="C14" s="77">
        <f>SUMIF('Cost Breakdowns'!$D$79:$D$96,'SoESCaOMCbIC-capital'!C$1,'Cost Breakdowns'!$B$79:$B$96)</f>
        <v>0</v>
      </c>
      <c r="D14" s="77">
        <f>SUMIF('Cost Breakdowns'!$D$79:$D$96,'SoESCaOMCbIC-capital'!D$1,'Cost Breakdowns'!$B$79:$B$96)</f>
        <v>0</v>
      </c>
      <c r="E14" s="77">
        <f>SUMIF('Cost Breakdowns'!$D$79:$D$96,'SoESCaOMCbIC-capital'!E$1,'Cost Breakdowns'!$B$79:$B$96)</f>
        <v>0</v>
      </c>
      <c r="F14" s="77">
        <f>SUMIF('Cost Breakdowns'!$D$79:$D$96,'SoESCaOMCbIC-capital'!F$1,'Cost Breakdowns'!$B$79:$B$96)</f>
        <v>0</v>
      </c>
      <c r="G14" s="77">
        <f>SUMIF('Cost Breakdowns'!$D$79:$D$96,'SoESCaOMCbIC-capital'!G$1,'Cost Breakdowns'!$B$79:$B$96)</f>
        <v>0</v>
      </c>
      <c r="H14" s="77">
        <f>SUMIF('Cost Breakdowns'!$D$79:$D$96,'SoESCaOMCbIC-capital'!H$1,'Cost Breakdowns'!$B$79:$B$96)</f>
        <v>0</v>
      </c>
      <c r="I14" s="77">
        <f>SUMIF('Cost Breakdowns'!$D$79:$D$96,'SoESCaOMCbIC-capital'!I$1,'Cost Breakdowns'!$B$79:$B$96)</f>
        <v>0</v>
      </c>
      <c r="J14" s="77">
        <f>SUMIF('Cost Breakdowns'!$D$79:$D$96,'SoESCaOMCbIC-capital'!J$1,'Cost Breakdowns'!$B$79:$B$96)</f>
        <v>0</v>
      </c>
      <c r="K14" s="77">
        <f>SUMIF('Cost Breakdowns'!$D$79:$D$96,'SoESCaOMCbIC-capital'!K$1,'Cost Breakdowns'!$B$79:$B$96)</f>
        <v>0</v>
      </c>
      <c r="L14" s="77">
        <f>SUMIF('Cost Breakdowns'!$D$79:$D$96,'SoESCaOMCbIC-capital'!L$1,'Cost Breakdowns'!$B$79:$B$96)</f>
        <v>1.2988548017889186E-3</v>
      </c>
      <c r="M14" s="77">
        <f>SUMIF('Cost Breakdowns'!$D$79:$D$96,'SoESCaOMCbIC-capital'!M$1,'Cost Breakdowns'!$B$79:$B$96)</f>
        <v>0</v>
      </c>
      <c r="N14" s="77">
        <f>SUMIF('Cost Breakdowns'!$D$79:$D$96,'SoESCaOMCbIC-capital'!N$1,'Cost Breakdowns'!$B$79:$B$96)</f>
        <v>0</v>
      </c>
      <c r="O14" s="77">
        <f>SUMIF('Cost Breakdowns'!$D$79:$D$96,'SoESCaOMCbIC-capital'!O$1,'Cost Breakdowns'!$B$79:$B$96)</f>
        <v>0</v>
      </c>
      <c r="P14" s="77">
        <f>SUMIF('Cost Breakdowns'!$D$79:$D$96,'SoESCaOMCbIC-capital'!P$1,'Cost Breakdowns'!$B$79:$B$96)</f>
        <v>0</v>
      </c>
      <c r="Q14" s="77">
        <f>SUMIF('Cost Breakdowns'!$D$79:$D$96,'SoESCaOMCbIC-capital'!Q$1,'Cost Breakdowns'!$B$79:$B$96)</f>
        <v>0</v>
      </c>
      <c r="R14" s="77">
        <f>SUMIF('Cost Breakdowns'!$D$79:$D$96,'SoESCaOMCbIC-capital'!R$1,'Cost Breakdowns'!$B$79:$B$96)</f>
        <v>0</v>
      </c>
      <c r="S14" s="77">
        <f>SUMIF('Cost Breakdowns'!$D$79:$D$96,'SoESCaOMCbIC-capital'!S$1,'Cost Breakdowns'!$B$79:$B$96)</f>
        <v>0</v>
      </c>
      <c r="T14" s="77">
        <f>SUMIF('Cost Breakdowns'!$D$79:$D$96,'SoESCaOMCbIC-capital'!T$1,'Cost Breakdowns'!$B$79:$B$96)</f>
        <v>0</v>
      </c>
      <c r="U14" s="77">
        <f>SUMIF('Cost Breakdowns'!$D$79:$D$96,'SoESCaOMCbIC-capital'!U$1,'Cost Breakdowns'!$B$79:$B$96)</f>
        <v>0</v>
      </c>
      <c r="V14" s="77">
        <f>SUMIF('Cost Breakdowns'!$D$79:$D$96,'SoESCaOMCbIC-capital'!V$1,'Cost Breakdowns'!$B$79:$B$96)</f>
        <v>0.37300876505738617</v>
      </c>
      <c r="W14" s="77">
        <f>SUMIF('Cost Breakdowns'!$D$79:$D$96,'SoESCaOMCbIC-capital'!W$1,'Cost Breakdowns'!$B$79:$B$96)</f>
        <v>0</v>
      </c>
      <c r="X14" s="77">
        <f>SUMIF('Cost Breakdowns'!$D$79:$D$96,'SoESCaOMCbIC-capital'!X$1,'Cost Breakdowns'!$B$79:$B$96)</f>
        <v>0</v>
      </c>
      <c r="Y14" s="77">
        <f>SUMIF('Cost Breakdowns'!$D$79:$D$96,'SoESCaOMCbIC-capital'!Y$1,'Cost Breakdowns'!$B$79:$B$96)</f>
        <v>0</v>
      </c>
      <c r="Z14" s="77">
        <f>SUMIF('Cost Breakdowns'!$D$79:$D$96,'SoESCaOMCbIC-capital'!Z$1,'Cost Breakdowns'!$B$79:$B$96)</f>
        <v>0</v>
      </c>
      <c r="AA14" s="77">
        <f>SUMIF('Cost Breakdowns'!$D$79:$D$96,'SoESCaOMCbIC-capital'!AA$1,'Cost Breakdowns'!$B$79:$B$96)</f>
        <v>0</v>
      </c>
      <c r="AB14" s="77">
        <f>SUMIF('Cost Breakdowns'!$D$79:$D$96,'SoESCaOMCbIC-capital'!AB$1,'Cost Breakdowns'!$B$79:$B$96)</f>
        <v>0</v>
      </c>
      <c r="AC14" s="77">
        <f>SUMIF('Cost Breakdowns'!$D$79:$D$96,'SoESCaOMCbIC-capital'!AC$1,'Cost Breakdowns'!$B$79:$B$96)</f>
        <v>0.38864412750459743</v>
      </c>
      <c r="AD14" s="77">
        <f>SUMIF('Cost Breakdowns'!$D$79:$D$96,'SoESCaOMCbIC-capital'!AD$1,'Cost Breakdowns'!$B$79:$B$96)</f>
        <v>0</v>
      </c>
      <c r="AE14" s="77">
        <f>SUMIF('Cost Breakdowns'!$D$79:$D$96,'SoESCaOMCbIC-capital'!AE$1,'Cost Breakdowns'!$B$79:$B$96)</f>
        <v>0</v>
      </c>
      <c r="AF14" s="77">
        <f>SUMIF('Cost Breakdowns'!$D$79:$D$96,'SoESCaOMCbIC-capital'!AF$1,'Cost Breakdowns'!$B$79:$B$96)</f>
        <v>0</v>
      </c>
      <c r="AG14" s="77">
        <f>SUMIF('Cost Breakdowns'!$D$79:$D$96,'SoESCaOMCbIC-capital'!AG$1,'Cost Breakdowns'!$B$79:$B$96)</f>
        <v>0</v>
      </c>
      <c r="AH14" s="77">
        <f>SUMIF('Cost Breakdowns'!$D$79:$D$96,'SoESCaOMCbIC-capital'!AH$1,'Cost Breakdowns'!$B$79:$B$96)</f>
        <v>0</v>
      </c>
      <c r="AI14" s="77">
        <f>SUMIF('Cost Breakdowns'!$D$79:$D$96,'SoESCaOMCbIC-capital'!AI$1,'Cost Breakdowns'!$B$79:$B$96)</f>
        <v>0</v>
      </c>
      <c r="AJ14" s="77">
        <f>SUMIF('Cost Breakdowns'!$D$79:$D$96,'SoESCaOMCbIC-capital'!AJ$1,'Cost Breakdowns'!$B$79:$B$96)</f>
        <v>1.1626634167502739E-2</v>
      </c>
      <c r="AK14" s="77">
        <f>SUMIF('Cost Breakdowns'!$D$79:$D$96,'SoESCaOMCbIC-capital'!AK$1,'Cost Breakdowns'!$B$79:$B$96)</f>
        <v>0</v>
      </c>
      <c r="AL14" s="77">
        <f>SUMIF('Cost Breakdowns'!$D$79:$D$96,'SoESCaOMCbIC-capital'!AL$1,'Cost Breakdowns'!$B$79:$B$96)</f>
        <v>0.22542161846872494</v>
      </c>
      <c r="AM14" s="77">
        <f>SUMIF('Cost Breakdowns'!$D$79:$D$96,'SoESCaOMCbIC-capital'!AM$1,'Cost Breakdowns'!$B$79:$B$96)</f>
        <v>0</v>
      </c>
      <c r="AN14" s="77">
        <f>SUMIF('Cost Breakdowns'!$D$79:$D$96,'SoESCaOMCbIC-capital'!AN$1,'Cost Breakdowns'!$B$79:$B$96)</f>
        <v>0</v>
      </c>
      <c r="AO14" s="77">
        <f>SUMIF('Cost Breakdowns'!$D$79:$D$96,'SoESCaOMCbIC-capital'!AO$1,'Cost Breakdowns'!$B$79:$B$96)</f>
        <v>0</v>
      </c>
      <c r="AP14" s="77">
        <f>SUMIF('Cost Breakdowns'!$D$79:$D$96,'SoESCaOMCbIC-capital'!AP$1,'Cost Breakdowns'!$B$79:$B$96)</f>
        <v>0</v>
      </c>
      <c r="AQ14" s="77">
        <f>SUMIF('Cost Breakdowns'!$D$79:$D$96,'SoESCaOMCbIC-capital'!AQ$1,'Cost Breakdowns'!$B$79:$B$96)</f>
        <v>0</v>
      </c>
    </row>
    <row r="15" spans="1:43" x14ac:dyDescent="0.25">
      <c r="A15" t="s">
        <v>210</v>
      </c>
      <c r="B15" s="77">
        <f>SUMIF('Cost Breakdowns'!$D$319:$D$363,'SoESCaOMCbIC-capital'!B$1,'Cost Breakdowns'!$B$319:$B$363)</f>
        <v>0</v>
      </c>
      <c r="C15" s="77">
        <f>SUMIF('Cost Breakdowns'!$D$319:$D$363,'SoESCaOMCbIC-capital'!C$1,'Cost Breakdowns'!$B$319:$B$363)</f>
        <v>0</v>
      </c>
      <c r="D15" s="77">
        <f>SUMIF('Cost Breakdowns'!$D$319:$D$363,'SoESCaOMCbIC-capital'!D$1,'Cost Breakdowns'!$B$319:$B$363)</f>
        <v>0</v>
      </c>
      <c r="E15" s="77">
        <f>SUMIF('Cost Breakdowns'!$D$319:$D$363,'SoESCaOMCbIC-capital'!E$1,'Cost Breakdowns'!$B$319:$B$363)</f>
        <v>0</v>
      </c>
      <c r="F15" s="77">
        <f>SUMIF('Cost Breakdowns'!$D$319:$D$363,'SoESCaOMCbIC-capital'!F$1,'Cost Breakdowns'!$B$319:$B$363)</f>
        <v>0</v>
      </c>
      <c r="G15" s="77">
        <f>SUMIF('Cost Breakdowns'!$D$319:$D$363,'SoESCaOMCbIC-capital'!G$1,'Cost Breakdowns'!$B$319:$B$363)</f>
        <v>0</v>
      </c>
      <c r="H15" s="77">
        <f>SUMIF('Cost Breakdowns'!$D$319:$D$363,'SoESCaOMCbIC-capital'!H$1,'Cost Breakdowns'!$B$319:$B$363)</f>
        <v>0</v>
      </c>
      <c r="I15" s="77">
        <f>SUMIF('Cost Breakdowns'!$D$319:$D$363,'SoESCaOMCbIC-capital'!I$1,'Cost Breakdowns'!$B$319:$B$363)</f>
        <v>0</v>
      </c>
      <c r="J15" s="77">
        <f>SUMIF('Cost Breakdowns'!$D$319:$D$363,'SoESCaOMCbIC-capital'!J$1,'Cost Breakdowns'!$B$319:$B$363)</f>
        <v>0</v>
      </c>
      <c r="K15" s="77">
        <f>SUMIF('Cost Breakdowns'!$D$319:$D$363,'SoESCaOMCbIC-capital'!K$1,'Cost Breakdowns'!$B$319:$B$363)</f>
        <v>0</v>
      </c>
      <c r="L15" s="77">
        <f>SUMIF('Cost Breakdowns'!$D$319:$D$363,'SoESCaOMCbIC-capital'!L$1,'Cost Breakdowns'!$B$319:$B$363)</f>
        <v>0</v>
      </c>
      <c r="M15" s="77">
        <f>SUMIF('Cost Breakdowns'!$D$319:$D$363,'SoESCaOMCbIC-capital'!M$1,'Cost Breakdowns'!$B$319:$B$363)</f>
        <v>0</v>
      </c>
      <c r="N15" s="77">
        <f>SUMIF('Cost Breakdowns'!$D$319:$D$363,'SoESCaOMCbIC-capital'!N$1,'Cost Breakdowns'!$B$319:$B$363)</f>
        <v>0</v>
      </c>
      <c r="O15" s="77">
        <f>SUMIF('Cost Breakdowns'!$D$319:$D$363,'SoESCaOMCbIC-capital'!O$1,'Cost Breakdowns'!$B$319:$B$363)</f>
        <v>0</v>
      </c>
      <c r="P15" s="77">
        <f>SUMIF('Cost Breakdowns'!$D$319:$D$363,'SoESCaOMCbIC-capital'!P$1,'Cost Breakdowns'!$B$319:$B$363)</f>
        <v>0</v>
      </c>
      <c r="Q15" s="77">
        <f>SUMIF('Cost Breakdowns'!$D$319:$D$363,'SoESCaOMCbIC-capital'!Q$1,'Cost Breakdowns'!$B$319:$B$363)</f>
        <v>0</v>
      </c>
      <c r="R15" s="77">
        <f>SUMIF('Cost Breakdowns'!$D$319:$D$363,'SoESCaOMCbIC-capital'!R$1,'Cost Breakdowns'!$B$319:$B$363)</f>
        <v>0</v>
      </c>
      <c r="S15" s="77">
        <f>SUMIF('Cost Breakdowns'!$D$319:$D$363,'SoESCaOMCbIC-capital'!S$1,'Cost Breakdowns'!$B$319:$B$363)</f>
        <v>4.6576763057539591E-2</v>
      </c>
      <c r="T15" s="77">
        <f>SUMIF('Cost Breakdowns'!$D$319:$D$363,'SoESCaOMCbIC-capital'!T$1,'Cost Breakdowns'!$B$319:$B$363)</f>
        <v>0</v>
      </c>
      <c r="U15" s="77">
        <f>SUMIF('Cost Breakdowns'!$D$319:$D$363,'SoESCaOMCbIC-capital'!U$1,'Cost Breakdowns'!$B$319:$B$363)</f>
        <v>0.27562360980762241</v>
      </c>
      <c r="V15" s="77">
        <f>SUMIF('Cost Breakdowns'!$D$319:$D$363,'SoESCaOMCbIC-capital'!V$1,'Cost Breakdowns'!$B$319:$B$363)</f>
        <v>5.4258419412850437E-2</v>
      </c>
      <c r="W15" s="77">
        <f>SUMIF('Cost Breakdowns'!$D$319:$D$363,'SoESCaOMCbIC-capital'!W$1,'Cost Breakdowns'!$B$319:$B$363)</f>
        <v>0</v>
      </c>
      <c r="X15" s="77">
        <f>SUMIF('Cost Breakdowns'!$D$319:$D$363,'SoESCaOMCbIC-capital'!X$1,'Cost Breakdowns'!$B$319:$B$363)</f>
        <v>0</v>
      </c>
      <c r="Y15" s="77">
        <f>SUMIF('Cost Breakdowns'!$D$319:$D$363,'SoESCaOMCbIC-capital'!Y$1,'Cost Breakdowns'!$B$319:$B$363)</f>
        <v>0</v>
      </c>
      <c r="Z15" s="77">
        <f>SUMIF('Cost Breakdowns'!$D$319:$D$363,'SoESCaOMCbIC-capital'!Z$1,'Cost Breakdowns'!$B$319:$B$363)</f>
        <v>0</v>
      </c>
      <c r="AA15" s="77">
        <f>SUMIF('Cost Breakdowns'!$D$319:$D$363,'SoESCaOMCbIC-capital'!AA$1,'Cost Breakdowns'!$B$319:$B$363)</f>
        <v>0</v>
      </c>
      <c r="AB15" s="77">
        <f>SUMIF('Cost Breakdowns'!$D$319:$D$363,'SoESCaOMCbIC-capital'!AB$1,'Cost Breakdowns'!$B$319:$B$363)</f>
        <v>0</v>
      </c>
      <c r="AC15" s="77">
        <f>SUMIF('Cost Breakdowns'!$D$319:$D$363,'SoESCaOMCbIC-capital'!AC$1,'Cost Breakdowns'!$B$319:$B$363)</f>
        <v>0.14342559674784167</v>
      </c>
      <c r="AD15" s="77">
        <f>SUMIF('Cost Breakdowns'!$D$319:$D$363,'SoESCaOMCbIC-capital'!AD$1,'Cost Breakdowns'!$B$319:$B$363)</f>
        <v>0</v>
      </c>
      <c r="AE15" s="77">
        <f>SUMIF('Cost Breakdowns'!$D$319:$D$363,'SoESCaOMCbIC-capital'!AE$1,'Cost Breakdowns'!$B$319:$B$363)</f>
        <v>0.18586716613537446</v>
      </c>
      <c r="AF15" s="77">
        <f>SUMIF('Cost Breakdowns'!$D$319:$D$363,'SoESCaOMCbIC-capital'!AF$1,'Cost Breakdowns'!$B$319:$B$363)</f>
        <v>0</v>
      </c>
      <c r="AG15" s="77">
        <f>SUMIF('Cost Breakdowns'!$D$319:$D$363,'SoESCaOMCbIC-capital'!AG$1,'Cost Breakdowns'!$B$319:$B$363)</f>
        <v>0</v>
      </c>
      <c r="AH15" s="77">
        <f>SUMIF('Cost Breakdowns'!$D$319:$D$363,'SoESCaOMCbIC-capital'!AH$1,'Cost Breakdowns'!$B$319:$B$363)</f>
        <v>0</v>
      </c>
      <c r="AI15" s="77">
        <f>SUMIF('Cost Breakdowns'!$D$319:$D$363,'SoESCaOMCbIC-capital'!AI$1,'Cost Breakdowns'!$B$319:$B$363)</f>
        <v>0</v>
      </c>
      <c r="AJ15" s="77">
        <f>SUMIF('Cost Breakdowns'!$D$319:$D$363,'SoESCaOMCbIC-capital'!AJ$1,'Cost Breakdowns'!$B$319:$B$363)</f>
        <v>3.4860667826711315E-2</v>
      </c>
      <c r="AK15" s="77">
        <f>SUMIF('Cost Breakdowns'!$D$319:$D$363,'SoESCaOMCbIC-capital'!AK$1,'Cost Breakdowns'!$B$319:$B$363)</f>
        <v>0</v>
      </c>
      <c r="AL15" s="77">
        <f>SUMIF('Cost Breakdowns'!$D$319:$D$363,'SoESCaOMCbIC-capital'!AL$1,'Cost Breakdowns'!$B$319:$B$363)</f>
        <v>0.25938777701206028</v>
      </c>
      <c r="AM15" s="77">
        <f>SUMIF('Cost Breakdowns'!$D$319:$D$363,'SoESCaOMCbIC-capital'!AM$1,'Cost Breakdowns'!$B$319:$B$363)</f>
        <v>0</v>
      </c>
      <c r="AN15" s="77">
        <f>SUMIF('Cost Breakdowns'!$D$319:$D$363,'SoESCaOMCbIC-capital'!AN$1,'Cost Breakdowns'!$B$319:$B$363)</f>
        <v>0</v>
      </c>
      <c r="AO15" s="77">
        <f>SUMIF('Cost Breakdowns'!$D$319:$D$363,'SoESCaOMCbIC-capital'!AO$1,'Cost Breakdowns'!$B$319:$B$363)</f>
        <v>0</v>
      </c>
      <c r="AP15" s="77">
        <f>SUMIF('Cost Breakdowns'!$D$319:$D$363,'SoESCaOMCbIC-capital'!AP$1,'Cost Breakdowns'!$B$319:$B$363)</f>
        <v>0</v>
      </c>
      <c r="AQ15" s="77">
        <f>SUMIF('Cost Breakdowns'!$D$319:$D$363,'SoESCaOMCbIC-capital'!AQ$1,'Cost Breakdowns'!$B$319:$B$363)</f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0.51764705882352946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5.8823529411764705E-3</v>
      </c>
      <c r="AA16" s="100">
        <f t="shared" si="2"/>
        <v>0</v>
      </c>
      <c r="AB16" s="100">
        <f t="shared" si="2"/>
        <v>0</v>
      </c>
      <c r="AC16" s="100">
        <f t="shared" si="2"/>
        <v>0.28235294117647058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5.8823529411764705E-3</v>
      </c>
      <c r="AK16" s="100">
        <f t="shared" si="2"/>
        <v>4.7058823529411764E-2</v>
      </c>
      <c r="AL16" s="100">
        <f t="shared" si="2"/>
        <v>0.11764705882352941</v>
      </c>
      <c r="AM16" s="100">
        <f t="shared" si="2"/>
        <v>2.3529411764705882E-2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0.51764705882352946</v>
      </c>
      <c r="W17" s="100">
        <f t="shared" si="2"/>
        <v>0</v>
      </c>
      <c r="X17" s="100">
        <f t="shared" si="2"/>
        <v>0</v>
      </c>
      <c r="Y17" s="100">
        <f t="shared" si="2"/>
        <v>0</v>
      </c>
      <c r="Z17" s="100">
        <f t="shared" si="2"/>
        <v>5.8823529411764705E-3</v>
      </c>
      <c r="AA17" s="100">
        <f t="shared" si="2"/>
        <v>0</v>
      </c>
      <c r="AB17" s="100">
        <f t="shared" si="2"/>
        <v>0</v>
      </c>
      <c r="AC17" s="100">
        <f t="shared" si="2"/>
        <v>0.28235294117647058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5.8823529411764705E-3</v>
      </c>
      <c r="AK17" s="100">
        <f t="shared" si="2"/>
        <v>4.7058823529411764E-2</v>
      </c>
      <c r="AL17" s="100">
        <f t="shared" si="2"/>
        <v>0.11764705882352941</v>
      </c>
      <c r="AM17" s="100">
        <f t="shared" si="2"/>
        <v>2.3529411764705882E-2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0.67999999999999994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</v>
      </c>
      <c r="AC18" s="100">
        <f t="shared" si="3"/>
        <v>0.13999999999999999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0.17999999999999997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25">
      <c r="A19" t="s">
        <v>472</v>
      </c>
      <c r="B19" s="77">
        <f>B2</f>
        <v>0</v>
      </c>
      <c r="C19" s="77">
        <f t="shared" ref="C19:AQ19" si="9">C2</f>
        <v>0</v>
      </c>
      <c r="D19" s="77">
        <f t="shared" si="9"/>
        <v>0</v>
      </c>
      <c r="E19" s="77">
        <f t="shared" si="9"/>
        <v>0</v>
      </c>
      <c r="F19" s="77">
        <f t="shared" si="9"/>
        <v>0</v>
      </c>
      <c r="G19" s="77">
        <f t="shared" si="9"/>
        <v>0</v>
      </c>
      <c r="H19" s="77">
        <f t="shared" si="9"/>
        <v>0</v>
      </c>
      <c r="I19" s="77">
        <f t="shared" si="9"/>
        <v>0</v>
      </c>
      <c r="J19" s="77">
        <f t="shared" si="9"/>
        <v>0</v>
      </c>
      <c r="K19" s="77">
        <f t="shared" si="9"/>
        <v>0</v>
      </c>
      <c r="L19" s="77">
        <f t="shared" si="9"/>
        <v>1.2988548017889186E-3</v>
      </c>
      <c r="M19" s="77">
        <f t="shared" si="9"/>
        <v>0</v>
      </c>
      <c r="N19" s="77">
        <f t="shared" si="9"/>
        <v>0</v>
      </c>
      <c r="O19" s="77">
        <f t="shared" si="9"/>
        <v>0</v>
      </c>
      <c r="P19" s="77">
        <f t="shared" si="9"/>
        <v>0</v>
      </c>
      <c r="Q19" s="77">
        <f t="shared" si="9"/>
        <v>0</v>
      </c>
      <c r="R19" s="77">
        <f t="shared" si="9"/>
        <v>0</v>
      </c>
      <c r="S19" s="77">
        <f t="shared" si="9"/>
        <v>0</v>
      </c>
      <c r="T19" s="77">
        <f t="shared" si="9"/>
        <v>0</v>
      </c>
      <c r="U19" s="77">
        <f t="shared" si="9"/>
        <v>0</v>
      </c>
      <c r="V19" s="77">
        <f t="shared" si="9"/>
        <v>0.37300876505738617</v>
      </c>
      <c r="W19" s="77">
        <f t="shared" si="9"/>
        <v>0</v>
      </c>
      <c r="X19" s="77">
        <f t="shared" si="9"/>
        <v>0</v>
      </c>
      <c r="Y19" s="77">
        <f t="shared" si="9"/>
        <v>0</v>
      </c>
      <c r="Z19" s="77">
        <f t="shared" si="9"/>
        <v>0</v>
      </c>
      <c r="AA19" s="77">
        <f t="shared" si="9"/>
        <v>0</v>
      </c>
      <c r="AB19" s="77">
        <f t="shared" si="9"/>
        <v>0</v>
      </c>
      <c r="AC19" s="77">
        <f t="shared" si="9"/>
        <v>0.38864412750459743</v>
      </c>
      <c r="AD19" s="77">
        <f t="shared" si="9"/>
        <v>0</v>
      </c>
      <c r="AE19" s="77">
        <f t="shared" si="9"/>
        <v>0</v>
      </c>
      <c r="AF19" s="77">
        <f t="shared" si="9"/>
        <v>0</v>
      </c>
      <c r="AG19" s="77">
        <f t="shared" si="9"/>
        <v>0</v>
      </c>
      <c r="AH19" s="77">
        <f t="shared" si="9"/>
        <v>0</v>
      </c>
      <c r="AI19" s="77">
        <f t="shared" si="9"/>
        <v>0</v>
      </c>
      <c r="AJ19" s="77">
        <f t="shared" si="9"/>
        <v>1.1626634167502739E-2</v>
      </c>
      <c r="AK19" s="77">
        <f t="shared" si="9"/>
        <v>0</v>
      </c>
      <c r="AL19" s="77">
        <f t="shared" si="9"/>
        <v>0.22542161846872494</v>
      </c>
      <c r="AM19" s="77">
        <f t="shared" si="9"/>
        <v>0</v>
      </c>
      <c r="AN19" s="77">
        <f t="shared" si="9"/>
        <v>0</v>
      </c>
      <c r="AO19" s="77">
        <f t="shared" si="9"/>
        <v>0</v>
      </c>
      <c r="AP19" s="77">
        <f t="shared" si="9"/>
        <v>0</v>
      </c>
      <c r="AQ19" s="77">
        <f t="shared" si="9"/>
        <v>0</v>
      </c>
    </row>
    <row r="20" spans="1:43" x14ac:dyDescent="0.25">
      <c r="A20" t="s">
        <v>473</v>
      </c>
      <c r="B20" s="77">
        <f>B4</f>
        <v>0</v>
      </c>
      <c r="C20" s="77">
        <f t="shared" ref="C20:AQ20" si="10">C4</f>
        <v>0</v>
      </c>
      <c r="D20" s="77">
        <f t="shared" si="10"/>
        <v>0</v>
      </c>
      <c r="E20" s="77">
        <f t="shared" si="10"/>
        <v>0</v>
      </c>
      <c r="F20" s="77">
        <f t="shared" si="10"/>
        <v>0</v>
      </c>
      <c r="G20" s="77">
        <f t="shared" si="10"/>
        <v>0</v>
      </c>
      <c r="H20" s="77">
        <f t="shared" si="10"/>
        <v>0</v>
      </c>
      <c r="I20" s="77">
        <f t="shared" si="10"/>
        <v>0</v>
      </c>
      <c r="J20" s="77">
        <f t="shared" si="10"/>
        <v>0</v>
      </c>
      <c r="K20" s="77">
        <f t="shared" si="10"/>
        <v>0</v>
      </c>
      <c r="L20" s="77">
        <f t="shared" si="10"/>
        <v>0</v>
      </c>
      <c r="M20" s="77">
        <f t="shared" si="10"/>
        <v>0</v>
      </c>
      <c r="N20" s="77">
        <f t="shared" si="10"/>
        <v>0</v>
      </c>
      <c r="O20" s="77">
        <f t="shared" si="10"/>
        <v>0</v>
      </c>
      <c r="P20" s="77">
        <f t="shared" si="10"/>
        <v>0</v>
      </c>
      <c r="Q20" s="77">
        <f t="shared" si="10"/>
        <v>0</v>
      </c>
      <c r="R20" s="77">
        <f t="shared" si="10"/>
        <v>0</v>
      </c>
      <c r="S20" s="77">
        <f t="shared" si="10"/>
        <v>0</v>
      </c>
      <c r="T20" s="77">
        <f t="shared" si="10"/>
        <v>0</v>
      </c>
      <c r="U20" s="77">
        <f t="shared" si="10"/>
        <v>0</v>
      </c>
      <c r="V20" s="77">
        <f t="shared" si="10"/>
        <v>0.51764705882352946</v>
      </c>
      <c r="W20" s="77">
        <f t="shared" si="10"/>
        <v>0</v>
      </c>
      <c r="X20" s="77">
        <f t="shared" si="10"/>
        <v>0</v>
      </c>
      <c r="Y20" s="77">
        <f t="shared" si="10"/>
        <v>0</v>
      </c>
      <c r="Z20" s="77">
        <f t="shared" si="10"/>
        <v>5.8823529411764705E-3</v>
      </c>
      <c r="AA20" s="77">
        <f t="shared" si="10"/>
        <v>0</v>
      </c>
      <c r="AB20" s="77">
        <f t="shared" si="10"/>
        <v>0</v>
      </c>
      <c r="AC20" s="77">
        <f t="shared" si="10"/>
        <v>0.28235294117647058</v>
      </c>
      <c r="AD20" s="77">
        <f t="shared" si="10"/>
        <v>0</v>
      </c>
      <c r="AE20" s="77">
        <f t="shared" si="10"/>
        <v>0</v>
      </c>
      <c r="AF20" s="77">
        <f t="shared" si="10"/>
        <v>0</v>
      </c>
      <c r="AG20" s="77">
        <f t="shared" si="10"/>
        <v>0</v>
      </c>
      <c r="AH20" s="77">
        <f t="shared" si="10"/>
        <v>0</v>
      </c>
      <c r="AI20" s="77">
        <f t="shared" si="10"/>
        <v>0</v>
      </c>
      <c r="AJ20" s="77">
        <f t="shared" si="10"/>
        <v>5.8823529411764705E-3</v>
      </c>
      <c r="AK20" s="77">
        <f t="shared" si="10"/>
        <v>4.7058823529411764E-2</v>
      </c>
      <c r="AL20" s="77">
        <f t="shared" si="10"/>
        <v>0.11764705882352941</v>
      </c>
      <c r="AM20" s="77">
        <f t="shared" si="10"/>
        <v>2.3529411764705882E-2</v>
      </c>
      <c r="AN20" s="77">
        <f t="shared" si="10"/>
        <v>0</v>
      </c>
      <c r="AO20" s="77">
        <f t="shared" si="10"/>
        <v>0</v>
      </c>
      <c r="AP20" s="77">
        <f t="shared" si="10"/>
        <v>0</v>
      </c>
      <c r="AQ20" s="77">
        <f t="shared" si="10"/>
        <v>0</v>
      </c>
    </row>
    <row r="21" spans="1:43" x14ac:dyDescent="0.25">
      <c r="A21" t="s">
        <v>474</v>
      </c>
      <c r="B21" s="77">
        <f>B10</f>
        <v>0</v>
      </c>
      <c r="C21" s="77">
        <f t="shared" ref="C21:AQ21" si="11">C10</f>
        <v>0</v>
      </c>
      <c r="D21" s="77">
        <f t="shared" si="11"/>
        <v>0</v>
      </c>
      <c r="E21" s="77">
        <f t="shared" si="11"/>
        <v>0</v>
      </c>
      <c r="F21" s="77">
        <f t="shared" si="11"/>
        <v>0</v>
      </c>
      <c r="G21" s="77">
        <f t="shared" si="11"/>
        <v>0</v>
      </c>
      <c r="H21" s="77">
        <f t="shared" si="11"/>
        <v>0</v>
      </c>
      <c r="I21" s="77">
        <f t="shared" si="11"/>
        <v>0</v>
      </c>
      <c r="J21" s="77">
        <f t="shared" si="11"/>
        <v>0</v>
      </c>
      <c r="K21" s="77">
        <f t="shared" si="11"/>
        <v>0</v>
      </c>
      <c r="L21" s="77">
        <f t="shared" si="11"/>
        <v>0</v>
      </c>
      <c r="M21" s="77">
        <f t="shared" si="11"/>
        <v>0</v>
      </c>
      <c r="N21" s="77">
        <f t="shared" si="11"/>
        <v>0</v>
      </c>
      <c r="O21" s="77">
        <f t="shared" si="11"/>
        <v>0</v>
      </c>
      <c r="P21" s="77">
        <f t="shared" si="11"/>
        <v>0</v>
      </c>
      <c r="Q21" s="77">
        <f t="shared" si="11"/>
        <v>0</v>
      </c>
      <c r="R21" s="77">
        <f t="shared" si="11"/>
        <v>0</v>
      </c>
      <c r="S21" s="77">
        <f t="shared" si="11"/>
        <v>0</v>
      </c>
      <c r="T21" s="77">
        <f t="shared" si="11"/>
        <v>0</v>
      </c>
      <c r="U21" s="77">
        <f t="shared" si="11"/>
        <v>0</v>
      </c>
      <c r="V21" s="77">
        <f t="shared" si="11"/>
        <v>0.67999999999999994</v>
      </c>
      <c r="W21" s="77">
        <f t="shared" si="11"/>
        <v>0</v>
      </c>
      <c r="X21" s="77">
        <f t="shared" si="11"/>
        <v>0</v>
      </c>
      <c r="Y21" s="77">
        <f t="shared" si="11"/>
        <v>0</v>
      </c>
      <c r="Z21" s="77">
        <f t="shared" si="11"/>
        <v>0</v>
      </c>
      <c r="AA21" s="77">
        <f t="shared" si="11"/>
        <v>0</v>
      </c>
      <c r="AB21" s="77">
        <f t="shared" si="11"/>
        <v>0</v>
      </c>
      <c r="AC21" s="77">
        <f t="shared" si="11"/>
        <v>0.13999999999999999</v>
      </c>
      <c r="AD21" s="77">
        <f t="shared" si="11"/>
        <v>0</v>
      </c>
      <c r="AE21" s="77">
        <f t="shared" si="11"/>
        <v>0</v>
      </c>
      <c r="AF21" s="77">
        <f t="shared" si="11"/>
        <v>0</v>
      </c>
      <c r="AG21" s="77">
        <f t="shared" si="11"/>
        <v>0</v>
      </c>
      <c r="AH21" s="77">
        <f t="shared" si="11"/>
        <v>0</v>
      </c>
      <c r="AI21" s="77">
        <f t="shared" si="11"/>
        <v>0</v>
      </c>
      <c r="AJ21" s="77">
        <f t="shared" si="11"/>
        <v>0</v>
      </c>
      <c r="AK21" s="77">
        <f t="shared" si="11"/>
        <v>0</v>
      </c>
      <c r="AL21" s="77">
        <f t="shared" si="11"/>
        <v>0.17999999999999997</v>
      </c>
      <c r="AM21" s="77">
        <f t="shared" si="11"/>
        <v>0</v>
      </c>
      <c r="AN21" s="77">
        <f t="shared" si="11"/>
        <v>0</v>
      </c>
      <c r="AO21" s="77">
        <f t="shared" si="11"/>
        <v>0</v>
      </c>
      <c r="AP21" s="77">
        <f t="shared" si="11"/>
        <v>0</v>
      </c>
      <c r="AQ21" s="77">
        <f t="shared" si="11"/>
        <v>0</v>
      </c>
    </row>
    <row r="22" spans="1:43" x14ac:dyDescent="0.25">
      <c r="A22" t="s">
        <v>475</v>
      </c>
      <c r="B22" s="77">
        <f>B14</f>
        <v>0</v>
      </c>
      <c r="C22" s="77">
        <f t="shared" ref="C22:AQ22" si="12">C14</f>
        <v>0</v>
      </c>
      <c r="D22" s="77">
        <f t="shared" si="12"/>
        <v>0</v>
      </c>
      <c r="E22" s="77">
        <f t="shared" si="12"/>
        <v>0</v>
      </c>
      <c r="F22" s="77">
        <f t="shared" si="12"/>
        <v>0</v>
      </c>
      <c r="G22" s="77">
        <f t="shared" si="12"/>
        <v>0</v>
      </c>
      <c r="H22" s="77">
        <f t="shared" si="12"/>
        <v>0</v>
      </c>
      <c r="I22" s="77">
        <f t="shared" si="12"/>
        <v>0</v>
      </c>
      <c r="J22" s="77">
        <f t="shared" si="12"/>
        <v>0</v>
      </c>
      <c r="K22" s="77">
        <f t="shared" si="12"/>
        <v>0</v>
      </c>
      <c r="L22" s="77">
        <f t="shared" si="12"/>
        <v>1.2988548017889186E-3</v>
      </c>
      <c r="M22" s="77">
        <f t="shared" si="12"/>
        <v>0</v>
      </c>
      <c r="N22" s="77">
        <f t="shared" si="12"/>
        <v>0</v>
      </c>
      <c r="O22" s="77">
        <f t="shared" si="12"/>
        <v>0</v>
      </c>
      <c r="P22" s="77">
        <f t="shared" si="12"/>
        <v>0</v>
      </c>
      <c r="Q22" s="77">
        <f t="shared" si="12"/>
        <v>0</v>
      </c>
      <c r="R22" s="77">
        <f t="shared" si="12"/>
        <v>0</v>
      </c>
      <c r="S22" s="77">
        <f t="shared" si="12"/>
        <v>0</v>
      </c>
      <c r="T22" s="77">
        <f t="shared" si="12"/>
        <v>0</v>
      </c>
      <c r="U22" s="77">
        <f t="shared" si="12"/>
        <v>0</v>
      </c>
      <c r="V22" s="77">
        <f t="shared" si="12"/>
        <v>0.37300876505738617</v>
      </c>
      <c r="W22" s="77">
        <f t="shared" si="12"/>
        <v>0</v>
      </c>
      <c r="X22" s="77">
        <f t="shared" si="12"/>
        <v>0</v>
      </c>
      <c r="Y22" s="77">
        <f t="shared" si="12"/>
        <v>0</v>
      </c>
      <c r="Z22" s="77">
        <f t="shared" si="12"/>
        <v>0</v>
      </c>
      <c r="AA22" s="77">
        <f t="shared" si="12"/>
        <v>0</v>
      </c>
      <c r="AB22" s="77">
        <f t="shared" si="12"/>
        <v>0</v>
      </c>
      <c r="AC22" s="77">
        <f t="shared" si="12"/>
        <v>0.38864412750459743</v>
      </c>
      <c r="AD22" s="77">
        <f t="shared" si="12"/>
        <v>0</v>
      </c>
      <c r="AE22" s="77">
        <f t="shared" si="12"/>
        <v>0</v>
      </c>
      <c r="AF22" s="77">
        <f t="shared" si="12"/>
        <v>0</v>
      </c>
      <c r="AG22" s="77">
        <f t="shared" si="12"/>
        <v>0</v>
      </c>
      <c r="AH22" s="77">
        <f t="shared" si="12"/>
        <v>0</v>
      </c>
      <c r="AI22" s="77">
        <f t="shared" si="12"/>
        <v>0</v>
      </c>
      <c r="AJ22" s="77">
        <f t="shared" si="12"/>
        <v>1.1626634167502739E-2</v>
      </c>
      <c r="AK22" s="77">
        <f t="shared" si="12"/>
        <v>0</v>
      </c>
      <c r="AL22" s="77">
        <f t="shared" si="12"/>
        <v>0.22542161846872494</v>
      </c>
      <c r="AM22" s="77">
        <f t="shared" si="12"/>
        <v>0</v>
      </c>
      <c r="AN22" s="77">
        <f t="shared" si="12"/>
        <v>0</v>
      </c>
      <c r="AO22" s="77">
        <f t="shared" si="12"/>
        <v>0</v>
      </c>
      <c r="AP22" s="77">
        <f t="shared" si="12"/>
        <v>0</v>
      </c>
      <c r="AQ22" s="77">
        <f t="shared" si="12"/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13">C5</f>
        <v>0</v>
      </c>
      <c r="D23" s="77">
        <f t="shared" si="13"/>
        <v>0</v>
      </c>
      <c r="E23" s="77">
        <f t="shared" si="13"/>
        <v>0.03</v>
      </c>
      <c r="F23" s="77">
        <f t="shared" si="13"/>
        <v>0</v>
      </c>
      <c r="G23" s="77">
        <f t="shared" si="13"/>
        <v>0</v>
      </c>
      <c r="H23" s="77">
        <f t="shared" si="13"/>
        <v>0</v>
      </c>
      <c r="I23" s="77">
        <f t="shared" si="13"/>
        <v>0</v>
      </c>
      <c r="J23" s="77">
        <f t="shared" si="13"/>
        <v>0</v>
      </c>
      <c r="K23" s="77">
        <f t="shared" si="13"/>
        <v>0</v>
      </c>
      <c r="L23" s="77">
        <f t="shared" si="13"/>
        <v>0</v>
      </c>
      <c r="M23" s="77">
        <f t="shared" si="13"/>
        <v>0</v>
      </c>
      <c r="N23" s="77">
        <f t="shared" si="13"/>
        <v>0</v>
      </c>
      <c r="O23" s="77">
        <f t="shared" si="13"/>
        <v>0</v>
      </c>
      <c r="P23" s="77">
        <f t="shared" si="13"/>
        <v>0</v>
      </c>
      <c r="Q23" s="77">
        <f t="shared" si="13"/>
        <v>0</v>
      </c>
      <c r="R23" s="77">
        <f t="shared" si="13"/>
        <v>0</v>
      </c>
      <c r="S23" s="77">
        <f t="shared" si="13"/>
        <v>0</v>
      </c>
      <c r="T23" s="77">
        <f t="shared" si="13"/>
        <v>0</v>
      </c>
      <c r="U23" s="77">
        <f t="shared" si="13"/>
        <v>0</v>
      </c>
      <c r="V23" s="77">
        <f t="shared" si="13"/>
        <v>0.60000000000000009</v>
      </c>
      <c r="W23" s="77">
        <f t="shared" si="13"/>
        <v>0</v>
      </c>
      <c r="X23" s="77">
        <f t="shared" si="13"/>
        <v>0</v>
      </c>
      <c r="Y23" s="77">
        <f t="shared" si="13"/>
        <v>0</v>
      </c>
      <c r="Z23" s="77">
        <f t="shared" si="13"/>
        <v>0</v>
      </c>
      <c r="AA23" s="77">
        <f t="shared" si="13"/>
        <v>0</v>
      </c>
      <c r="AB23" s="77">
        <f t="shared" si="13"/>
        <v>0</v>
      </c>
      <c r="AC23" s="77">
        <f t="shared" si="13"/>
        <v>0.35</v>
      </c>
      <c r="AD23" s="77">
        <f t="shared" si="13"/>
        <v>0</v>
      </c>
      <c r="AE23" s="77">
        <f t="shared" si="13"/>
        <v>0</v>
      </c>
      <c r="AF23" s="77">
        <f t="shared" si="13"/>
        <v>0</v>
      </c>
      <c r="AG23" s="77">
        <f t="shared" si="13"/>
        <v>0</v>
      </c>
      <c r="AH23" s="77">
        <f t="shared" si="13"/>
        <v>0</v>
      </c>
      <c r="AI23" s="77">
        <f t="shared" si="13"/>
        <v>0</v>
      </c>
      <c r="AJ23" s="77">
        <f t="shared" si="13"/>
        <v>0</v>
      </c>
      <c r="AK23" s="77">
        <f t="shared" si="13"/>
        <v>0</v>
      </c>
      <c r="AL23" s="77">
        <f t="shared" si="13"/>
        <v>0.02</v>
      </c>
      <c r="AM23" s="77">
        <f t="shared" si="13"/>
        <v>0</v>
      </c>
      <c r="AN23" s="77">
        <f t="shared" si="13"/>
        <v>0</v>
      </c>
      <c r="AO23" s="77">
        <f t="shared" si="13"/>
        <v>0</v>
      </c>
      <c r="AP23" s="77">
        <f t="shared" si="13"/>
        <v>0</v>
      </c>
      <c r="AQ23" s="77">
        <f t="shared" si="13"/>
        <v>0</v>
      </c>
    </row>
    <row r="24" spans="1:43" x14ac:dyDescent="0.25">
      <c r="A24" t="s">
        <v>477</v>
      </c>
      <c r="B24" s="77">
        <f>B4</f>
        <v>0</v>
      </c>
      <c r="C24" s="77">
        <f t="shared" ref="C24:AQ24" si="14">C4</f>
        <v>0</v>
      </c>
      <c r="D24" s="77">
        <f t="shared" si="14"/>
        <v>0</v>
      </c>
      <c r="E24" s="77">
        <f t="shared" si="14"/>
        <v>0</v>
      </c>
      <c r="F24" s="77">
        <f t="shared" si="14"/>
        <v>0</v>
      </c>
      <c r="G24" s="77">
        <f t="shared" si="14"/>
        <v>0</v>
      </c>
      <c r="H24" s="77">
        <f t="shared" si="14"/>
        <v>0</v>
      </c>
      <c r="I24" s="77">
        <f t="shared" si="14"/>
        <v>0</v>
      </c>
      <c r="J24" s="77">
        <f t="shared" si="14"/>
        <v>0</v>
      </c>
      <c r="K24" s="77">
        <f t="shared" si="14"/>
        <v>0</v>
      </c>
      <c r="L24" s="77">
        <f t="shared" si="14"/>
        <v>0</v>
      </c>
      <c r="M24" s="77">
        <f t="shared" si="14"/>
        <v>0</v>
      </c>
      <c r="N24" s="77">
        <f t="shared" si="14"/>
        <v>0</v>
      </c>
      <c r="O24" s="77">
        <f t="shared" si="14"/>
        <v>0</v>
      </c>
      <c r="P24" s="77">
        <f t="shared" si="14"/>
        <v>0</v>
      </c>
      <c r="Q24" s="77">
        <f t="shared" si="14"/>
        <v>0</v>
      </c>
      <c r="R24" s="77">
        <f t="shared" si="14"/>
        <v>0</v>
      </c>
      <c r="S24" s="77">
        <f t="shared" si="14"/>
        <v>0</v>
      </c>
      <c r="T24" s="77">
        <f t="shared" si="14"/>
        <v>0</v>
      </c>
      <c r="U24" s="77">
        <f t="shared" si="14"/>
        <v>0</v>
      </c>
      <c r="V24" s="77">
        <f t="shared" si="14"/>
        <v>0.51764705882352946</v>
      </c>
      <c r="W24" s="77">
        <f t="shared" si="14"/>
        <v>0</v>
      </c>
      <c r="X24" s="77">
        <f t="shared" si="14"/>
        <v>0</v>
      </c>
      <c r="Y24" s="77">
        <f t="shared" si="14"/>
        <v>0</v>
      </c>
      <c r="Z24" s="77">
        <f t="shared" si="14"/>
        <v>5.8823529411764705E-3</v>
      </c>
      <c r="AA24" s="77">
        <f t="shared" si="14"/>
        <v>0</v>
      </c>
      <c r="AB24" s="77">
        <f t="shared" si="14"/>
        <v>0</v>
      </c>
      <c r="AC24" s="77">
        <f t="shared" si="14"/>
        <v>0.28235294117647058</v>
      </c>
      <c r="AD24" s="77">
        <f t="shared" si="14"/>
        <v>0</v>
      </c>
      <c r="AE24" s="77">
        <f t="shared" si="14"/>
        <v>0</v>
      </c>
      <c r="AF24" s="77">
        <f t="shared" si="14"/>
        <v>0</v>
      </c>
      <c r="AG24" s="77">
        <f t="shared" si="14"/>
        <v>0</v>
      </c>
      <c r="AH24" s="77">
        <f t="shared" si="14"/>
        <v>0</v>
      </c>
      <c r="AI24" s="77">
        <f t="shared" si="14"/>
        <v>0</v>
      </c>
      <c r="AJ24" s="77">
        <f t="shared" si="14"/>
        <v>5.8823529411764705E-3</v>
      </c>
      <c r="AK24" s="77">
        <f t="shared" si="14"/>
        <v>4.7058823529411764E-2</v>
      </c>
      <c r="AL24" s="77">
        <f t="shared" si="14"/>
        <v>0.11764705882352941</v>
      </c>
      <c r="AM24" s="77">
        <f t="shared" si="14"/>
        <v>2.3529411764705882E-2</v>
      </c>
      <c r="AN24" s="77">
        <f t="shared" si="14"/>
        <v>0</v>
      </c>
      <c r="AO24" s="77">
        <f t="shared" si="14"/>
        <v>0</v>
      </c>
      <c r="AP24" s="77">
        <f t="shared" si="14"/>
        <v>0</v>
      </c>
      <c r="AQ24" s="77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24"/>
  <sheetViews>
    <sheetView topLeftCell="N1" workbookViewId="0">
      <selection activeCell="C39" sqref="C39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Breakdowns'!$D$100:$D$102,'SoESCaOMCbIC-capital'!B$1,'Cost Breakdowns'!$B$100:$B$102)</f>
        <v>0</v>
      </c>
      <c r="C2" s="77">
        <f>SUMIF('Cost Breakdowns'!$D$100:$D$102,'SoESCaOMCbIC-capital'!C$1,'Cost Breakdowns'!$B$100:$B$102)</f>
        <v>0</v>
      </c>
      <c r="D2" s="77">
        <f>SUMIF('Cost Breakdowns'!$D$100:$D$102,'SoESCaOMCbIC-capital'!D$1,'Cost Breakdowns'!$B$100:$B$102)</f>
        <v>0</v>
      </c>
      <c r="E2" s="77">
        <f>SUMIF('Cost Breakdowns'!$D$100:$D$102,'SoESCaOMCbIC-capital'!E$1,'Cost Breakdowns'!$B$100:$B$102)</f>
        <v>0</v>
      </c>
      <c r="F2" s="77">
        <f>SUMIF('Cost Breakdowns'!$D$100:$D$102,'SoESCaOMCbIC-capital'!F$1,'Cost Breakdowns'!$B$100:$B$102)</f>
        <v>0</v>
      </c>
      <c r="G2" s="77">
        <f>SUMIF('Cost Breakdowns'!$D$100:$D$102,'SoESCaOMCbIC-capital'!G$1,'Cost Breakdowns'!$B$100:$B$102)</f>
        <v>0</v>
      </c>
      <c r="H2" s="77">
        <f>SUMIF('Cost Breakdowns'!$D$100:$D$102,'SoESCaOMCbIC-capital'!H$1,'Cost Breakdowns'!$B$100:$B$102)</f>
        <v>0</v>
      </c>
      <c r="I2" s="77">
        <f>SUMIF('Cost Breakdowns'!$D$100:$D$102,'SoESCaOMCbIC-capital'!I$1,'Cost Breakdowns'!$B$100:$B$102)</f>
        <v>0</v>
      </c>
      <c r="J2" s="77">
        <f>SUMIF('Cost Breakdowns'!$D$100:$D$102,'SoESCaOMCbIC-capital'!J$1,'Cost Breakdowns'!$B$100:$B$102)</f>
        <v>0</v>
      </c>
      <c r="K2" s="77">
        <f>SUMIF('Cost Breakdowns'!$D$100:$D$102,'SoESCaOMCbIC-capital'!K$1,'Cost Breakdowns'!$B$100:$B$102)</f>
        <v>0</v>
      </c>
      <c r="L2" s="77">
        <f>SUMIF('Cost Breakdowns'!$D$100:$D$102,'SoESCaOMCbIC-capital'!L$1,'Cost Breakdowns'!$B$100:$B$102)</f>
        <v>0</v>
      </c>
      <c r="M2" s="77">
        <f>SUMIF('Cost Breakdowns'!$D$100:$D$102,'SoESCaOMCbIC-capital'!M$1,'Cost Breakdowns'!$B$100:$B$102)</f>
        <v>0</v>
      </c>
      <c r="N2" s="77">
        <f>SUMIF('Cost Breakdowns'!$D$100:$D$102,'SoESCaOMCbIC-capital'!N$1,'Cost Breakdowns'!$B$100:$B$102)</f>
        <v>0</v>
      </c>
      <c r="O2" s="77">
        <f>SUMIF('Cost Breakdowns'!$D$100:$D$102,'SoESCaOMCbIC-capital'!O$1,'Cost Breakdowns'!$B$100:$B$102)</f>
        <v>0</v>
      </c>
      <c r="P2" s="77">
        <f>SUMIF('Cost Breakdowns'!$D$100:$D$102,'SoESCaOMCbIC-capital'!P$1,'Cost Breakdowns'!$B$100:$B$102)</f>
        <v>0</v>
      </c>
      <c r="Q2" s="77">
        <f>SUMIF('Cost Breakdowns'!$D$100:$D$102,'SoESCaOMCbIC-capital'!Q$1,'Cost Breakdowns'!$B$100:$B$102)</f>
        <v>0</v>
      </c>
      <c r="R2" s="77">
        <f>SUMIF('Cost Breakdowns'!$D$100:$D$102,'SoESCaOMCbIC-capital'!R$1,'Cost Breakdowns'!$B$100:$B$102)</f>
        <v>0</v>
      </c>
      <c r="S2" s="77">
        <f>SUMIF('Cost Breakdowns'!$D$100:$D$102,'SoESCaOMCbIC-capital'!S$1,'Cost Breakdowns'!$B$100:$B$102)</f>
        <v>0</v>
      </c>
      <c r="T2" s="77">
        <f>SUMIF('Cost Breakdowns'!$D$100:$D$102,'SoESCaOMCbIC-capital'!T$1,'Cost Breakdowns'!$B$100:$B$102)</f>
        <v>0</v>
      </c>
      <c r="U2" s="77">
        <f>SUMIF('Cost Breakdowns'!$D$100:$D$102,'SoESCaOMCbIC-capital'!U$1,'Cost Breakdowns'!$B$100:$B$102)</f>
        <v>0</v>
      </c>
      <c r="V2" s="77">
        <f>SUMIF('Cost Breakdowns'!$D$100:$D$102,'SoESCaOMCbIC-capital'!V$1,'Cost Breakdowns'!$B$100:$B$102)</f>
        <v>0.25108225108225107</v>
      </c>
      <c r="W2" s="77">
        <f>SUMIF('Cost Breakdowns'!$D$100:$D$102,'SoESCaOMCbIC-capital'!W$1,'Cost Breakdowns'!$B$100:$B$102)</f>
        <v>0</v>
      </c>
      <c r="X2" s="77">
        <f>SUMIF('Cost Breakdowns'!$D$100:$D$102,'SoESCaOMCbIC-capital'!X$1,'Cost Breakdowns'!$B$100:$B$102)</f>
        <v>0</v>
      </c>
      <c r="Y2" s="77">
        <f>SUMIF('Cost Breakdowns'!$D$100:$D$102,'SoESCaOMCbIC-capital'!Y$1,'Cost Breakdowns'!$B$100:$B$102)</f>
        <v>0</v>
      </c>
      <c r="Z2" s="77">
        <f>SUMIF('Cost Breakdowns'!$D$100:$D$102,'SoESCaOMCbIC-capital'!Z$1,'Cost Breakdowns'!$B$100:$B$102)</f>
        <v>0.59740259740259738</v>
      </c>
      <c r="AA2" s="77">
        <f>SUMIF('Cost Breakdowns'!$D$100:$D$102,'SoESCaOMCbIC-capital'!AA$1,'Cost Breakdowns'!$B$100:$B$102)</f>
        <v>0</v>
      </c>
      <c r="AB2" s="77">
        <f>SUMIF('Cost Breakdowns'!$D$100:$D$102,'SoESCaOMCbIC-capital'!AB$1,'Cost Breakdowns'!$B$100:$B$102)</f>
        <v>0</v>
      </c>
      <c r="AC2" s="77">
        <f>SUMIF('Cost Breakdowns'!$D$100:$D$102,'SoESCaOMCbIC-capital'!AC$1,'Cost Breakdowns'!$B$100:$B$102)</f>
        <v>0</v>
      </c>
      <c r="AD2" s="77">
        <f>SUMIF('Cost Breakdowns'!$D$100:$D$102,'SoESCaOMCbIC-capital'!AD$1,'Cost Breakdowns'!$B$100:$B$102)</f>
        <v>0</v>
      </c>
      <c r="AE2" s="77">
        <f>SUMIF('Cost Breakdowns'!$D$100:$D$102,'SoESCaOMCbIC-capital'!AE$1,'Cost Breakdowns'!$B$100:$B$102)</f>
        <v>0</v>
      </c>
      <c r="AF2" s="77">
        <f>SUMIF('Cost Breakdowns'!$D$100:$D$102,'SoESCaOMCbIC-capital'!AF$1,'Cost Breakdowns'!$B$100:$B$102)</f>
        <v>0</v>
      </c>
      <c r="AG2" s="77">
        <f>SUMIF('Cost Breakdowns'!$D$100:$D$102,'SoESCaOMCbIC-capital'!AG$1,'Cost Breakdowns'!$B$100:$B$102)</f>
        <v>0</v>
      </c>
      <c r="AH2" s="77">
        <f>SUMIF('Cost Breakdowns'!$D$100:$D$102,'SoESCaOMCbIC-capital'!AH$1,'Cost Breakdowns'!$B$100:$B$102)</f>
        <v>0</v>
      </c>
      <c r="AI2" s="77">
        <f>SUMIF('Cost Breakdowns'!$D$100:$D$102,'SoESCaOMCbIC-capital'!AI$1,'Cost Breakdowns'!$B$100:$B$102)</f>
        <v>0</v>
      </c>
      <c r="AJ2" s="77">
        <f>SUMIF('Cost Breakdowns'!$D$100:$D$102,'SoESCaOMCbIC-capital'!AJ$1,'Cost Breakdowns'!$B$100:$B$102)</f>
        <v>0</v>
      </c>
      <c r="AK2" s="77">
        <f>SUMIF('Cost Breakdowns'!$D$100:$D$102,'SoESCaOMCbIC-capital'!AK$1,'Cost Breakdowns'!$B$100:$B$102)</f>
        <v>0</v>
      </c>
      <c r="AL2" s="77">
        <f>SUMIF('Cost Breakdowns'!$D$100:$D$102,'SoESCaOMCbIC-capital'!AL$1,'Cost Breakdowns'!$B$100:$B$102)</f>
        <v>0.15151515151515152</v>
      </c>
      <c r="AM2" s="77">
        <f>SUMIF('Cost Breakdowns'!$D$100:$D$102,'SoESCaOMCbIC-capital'!AM$1,'Cost Breakdowns'!$B$100:$B$102)</f>
        <v>0</v>
      </c>
      <c r="AN2" s="77">
        <f>SUMIF('Cost Breakdowns'!$D$100:$D$102,'SoESCaOMCbIC-capital'!AN$1,'Cost Breakdowns'!$B$100:$B$102)</f>
        <v>0</v>
      </c>
      <c r="AO2" s="77">
        <f>SUMIF('Cost Breakdowns'!$D$100:$D$102,'SoESCaOMCbIC-capital'!AO$1,'Cost Breakdowns'!$B$100:$B$102)</f>
        <v>0</v>
      </c>
      <c r="AP2" s="77">
        <f>SUMIF('Cost Breakdowns'!$D$100:$D$102,'SoESCaOMCbIC-capital'!AP$1,'Cost Breakdowns'!$B$100:$B$102)</f>
        <v>0</v>
      </c>
      <c r="AQ2" s="77">
        <f>SUMIF('Cost Breakdowns'!$D$100:$D$102,'SoESCaOMCbIC-capital'!AQ$1,'Cost Breakdowns'!$B$100:$B$102)</f>
        <v>0</v>
      </c>
    </row>
    <row r="3" spans="1:43" x14ac:dyDescent="0.25">
      <c r="A3" t="s">
        <v>469</v>
      </c>
      <c r="B3" s="77">
        <f>SUMIF('Cost Breakdowns'!$D$135:$D$137,'SoESCaOMCbIC-capital'!B$1,'Cost Breakdowns'!$B$135:$B$137)</f>
        <v>0</v>
      </c>
      <c r="C3" s="77">
        <f>SUMIF('Cost Breakdowns'!$D$135:$D$137,'SoESCaOMCbIC-capital'!C$1,'Cost Breakdowns'!$B$135:$B$137)</f>
        <v>0</v>
      </c>
      <c r="D3" s="77">
        <f>SUMIF('Cost Breakdowns'!$D$135:$D$137,'SoESCaOMCbIC-capital'!D$1,'Cost Breakdowns'!$B$135:$B$137)</f>
        <v>0</v>
      </c>
      <c r="E3" s="77">
        <f>SUMIF('Cost Breakdowns'!$D$135:$D$137,'SoESCaOMCbIC-capital'!E$1,'Cost Breakdowns'!$B$135:$B$137)</f>
        <v>0</v>
      </c>
      <c r="F3" s="77">
        <f>SUMIF('Cost Breakdowns'!$D$135:$D$137,'SoESCaOMCbIC-capital'!F$1,'Cost Breakdowns'!$B$135:$B$137)</f>
        <v>0</v>
      </c>
      <c r="G3" s="77">
        <f>SUMIF('Cost Breakdowns'!$D$135:$D$137,'SoESCaOMCbIC-capital'!G$1,'Cost Breakdowns'!$B$135:$B$137)</f>
        <v>0</v>
      </c>
      <c r="H3" s="77">
        <f>SUMIF('Cost Breakdowns'!$D$135:$D$137,'SoESCaOMCbIC-capital'!H$1,'Cost Breakdowns'!$B$135:$B$137)</f>
        <v>0</v>
      </c>
      <c r="I3" s="77">
        <f>SUMIF('Cost Breakdowns'!$D$135:$D$137,'SoESCaOMCbIC-capital'!I$1,'Cost Breakdowns'!$B$135:$B$137)</f>
        <v>0</v>
      </c>
      <c r="J3" s="77">
        <f>SUMIF('Cost Breakdowns'!$D$135:$D$137,'SoESCaOMCbIC-capital'!J$1,'Cost Breakdowns'!$B$135:$B$137)</f>
        <v>0</v>
      </c>
      <c r="K3" s="77">
        <f>SUMIF('Cost Breakdowns'!$D$135:$D$137,'SoESCaOMCbIC-capital'!K$1,'Cost Breakdowns'!$B$135:$B$137)</f>
        <v>0</v>
      </c>
      <c r="L3" s="77">
        <f>SUMIF('Cost Breakdowns'!$D$135:$D$137,'SoESCaOMCbIC-capital'!L$1,'Cost Breakdowns'!$B$135:$B$137)</f>
        <v>0</v>
      </c>
      <c r="M3" s="77">
        <f>SUMIF('Cost Breakdowns'!$D$135:$D$137,'SoESCaOMCbIC-capital'!M$1,'Cost Breakdowns'!$B$135:$B$137)</f>
        <v>0</v>
      </c>
      <c r="N3" s="77">
        <f>SUMIF('Cost Breakdowns'!$D$135:$D$137,'SoESCaOMCbIC-capital'!N$1,'Cost Breakdowns'!$B$135:$B$137)</f>
        <v>0</v>
      </c>
      <c r="O3" s="77">
        <f>SUMIF('Cost Breakdowns'!$D$135:$D$137,'SoESCaOMCbIC-capital'!O$1,'Cost Breakdowns'!$B$135:$B$137)</f>
        <v>0</v>
      </c>
      <c r="P3" s="77">
        <f>SUMIF('Cost Breakdowns'!$D$135:$D$137,'SoESCaOMCbIC-capital'!P$1,'Cost Breakdowns'!$B$135:$B$137)</f>
        <v>0</v>
      </c>
      <c r="Q3" s="77">
        <f>SUMIF('Cost Breakdowns'!$D$135:$D$137,'SoESCaOMCbIC-capital'!Q$1,'Cost Breakdowns'!$B$135:$B$137)</f>
        <v>0</v>
      </c>
      <c r="R3" s="77">
        <f>SUMIF('Cost Breakdowns'!$D$135:$D$137,'SoESCaOMCbIC-capital'!R$1,'Cost Breakdowns'!$B$135:$B$137)</f>
        <v>0</v>
      </c>
      <c r="S3" s="77">
        <f>SUMIF('Cost Breakdowns'!$D$135:$D$137,'SoESCaOMCbIC-capital'!S$1,'Cost Breakdowns'!$B$135:$B$137)</f>
        <v>0</v>
      </c>
      <c r="T3" s="77">
        <f>SUMIF('Cost Breakdowns'!$D$135:$D$137,'SoESCaOMCbIC-capital'!T$1,'Cost Breakdowns'!$B$135:$B$137)</f>
        <v>0</v>
      </c>
      <c r="U3" s="77">
        <f>SUMIF('Cost Breakdowns'!$D$135:$D$137,'SoESCaOMCbIC-capital'!U$1,'Cost Breakdowns'!$B$135:$B$137)</f>
        <v>0</v>
      </c>
      <c r="V3" s="77">
        <f>SUMIF('Cost Breakdowns'!$D$135:$D$137,'SoESCaOMCbIC-capital'!V$1,'Cost Breakdowns'!$B$135:$B$137)</f>
        <v>6.0604166666666646E-2</v>
      </c>
      <c r="W3" s="77">
        <f>SUMIF('Cost Breakdowns'!$D$135:$D$137,'SoESCaOMCbIC-capital'!W$1,'Cost Breakdowns'!$B$135:$B$137)</f>
        <v>0</v>
      </c>
      <c r="X3" s="77">
        <f>SUMIF('Cost Breakdowns'!$D$135:$D$137,'SoESCaOMCbIC-capital'!X$1,'Cost Breakdowns'!$B$135:$B$137)</f>
        <v>0</v>
      </c>
      <c r="Y3" s="77">
        <f>SUMIF('Cost Breakdowns'!$D$135:$D$137,'SoESCaOMCbIC-capital'!Y$1,'Cost Breakdowns'!$B$135:$B$137)</f>
        <v>0</v>
      </c>
      <c r="Z3" s="77">
        <f>SUMIF('Cost Breakdowns'!$D$135:$D$137,'SoESCaOMCbIC-capital'!Z$1,'Cost Breakdowns'!$B$135:$B$137)</f>
        <v>0.41820000000000018</v>
      </c>
      <c r="AA3" s="77">
        <f>SUMIF('Cost Breakdowns'!$D$135:$D$137,'SoESCaOMCbIC-capital'!AA$1,'Cost Breakdowns'!$B$135:$B$137)</f>
        <v>0</v>
      </c>
      <c r="AB3" s="77">
        <f>SUMIF('Cost Breakdowns'!$D$135:$D$137,'SoESCaOMCbIC-capital'!AB$1,'Cost Breakdowns'!$B$135:$B$137)</f>
        <v>0</v>
      </c>
      <c r="AC3" s="77">
        <f>SUMIF('Cost Breakdowns'!$D$135:$D$137,'SoESCaOMCbIC-capital'!AC$1,'Cost Breakdowns'!$B$135:$B$137)</f>
        <v>0</v>
      </c>
      <c r="AD3" s="77">
        <f>SUMIF('Cost Breakdowns'!$D$135:$D$137,'SoESCaOMCbIC-capital'!AD$1,'Cost Breakdowns'!$B$135:$B$137)</f>
        <v>0</v>
      </c>
      <c r="AE3" s="77">
        <f>SUMIF('Cost Breakdowns'!$D$135:$D$137,'SoESCaOMCbIC-capital'!AE$1,'Cost Breakdowns'!$B$135:$B$137)</f>
        <v>0</v>
      </c>
      <c r="AF3" s="77">
        <f>SUMIF('Cost Breakdowns'!$D$135:$D$137,'SoESCaOMCbIC-capital'!AF$1,'Cost Breakdowns'!$B$135:$B$137)</f>
        <v>0</v>
      </c>
      <c r="AG3" s="77">
        <f>SUMIF('Cost Breakdowns'!$D$135:$D$137,'SoESCaOMCbIC-capital'!AG$1,'Cost Breakdowns'!$B$135:$B$137)</f>
        <v>0</v>
      </c>
      <c r="AH3" s="77">
        <f>SUMIF('Cost Breakdowns'!$D$135:$D$137,'SoESCaOMCbIC-capital'!AH$1,'Cost Breakdowns'!$B$135:$B$137)</f>
        <v>0</v>
      </c>
      <c r="AI3" s="77">
        <f>SUMIF('Cost Breakdowns'!$D$135:$D$137,'SoESCaOMCbIC-capital'!AI$1,'Cost Breakdowns'!$B$135:$B$137)</f>
        <v>0</v>
      </c>
      <c r="AJ3" s="77">
        <f>SUMIF('Cost Breakdowns'!$D$135:$D$137,'SoESCaOMCbIC-capital'!AJ$1,'Cost Breakdowns'!$B$135:$B$137)</f>
        <v>0</v>
      </c>
      <c r="AK3" s="77">
        <f>SUMIF('Cost Breakdowns'!$D$135:$D$137,'SoESCaOMCbIC-capital'!AK$1,'Cost Breakdowns'!$B$135:$B$137)</f>
        <v>0</v>
      </c>
      <c r="AL3" s="77">
        <f>SUMIF('Cost Breakdowns'!$D$135:$D$137,'SoESCaOMCbIC-capital'!AL$1,'Cost Breakdowns'!$B$135:$B$137)</f>
        <v>0.52119583333333308</v>
      </c>
      <c r="AM3" s="77">
        <f>SUMIF('Cost Breakdowns'!$D$135:$D$137,'SoESCaOMCbIC-capital'!AM$1,'Cost Breakdowns'!$B$135:$B$137)</f>
        <v>0</v>
      </c>
      <c r="AN3" s="77">
        <f>SUMIF('Cost Breakdowns'!$D$135:$D$137,'SoESCaOMCbIC-capital'!AN$1,'Cost Breakdowns'!$B$135:$B$137)</f>
        <v>0</v>
      </c>
      <c r="AO3" s="77">
        <f>SUMIF('Cost Breakdowns'!$D$135:$D$137,'SoESCaOMCbIC-capital'!AO$1,'Cost Breakdowns'!$B$135:$B$137)</f>
        <v>0</v>
      </c>
      <c r="AP3" s="77">
        <f>SUMIF('Cost Breakdowns'!$D$135:$D$137,'SoESCaOMCbIC-capital'!AP$1,'Cost Breakdowns'!$B$135:$B$137)</f>
        <v>0</v>
      </c>
      <c r="AQ3" s="77">
        <f>SUMIF('Cost Breakdowns'!$D$135:$D$137,'SoESCaOMCbIC-capital'!AQ$1,'Cost Breakdowns'!$B$135:$B$137)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6.0604166666666646E-2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0.41820000000000018</v>
      </c>
      <c r="AA4" s="100">
        <f t="shared" si="0"/>
        <v>0</v>
      </c>
      <c r="AB4" s="100">
        <f t="shared" si="0"/>
        <v>0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0.52119583333333308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Breakdowns'!$D$160:$D$160,'SoESCaOMCbIC-capital'!B$1,'Cost Breakdowns'!$B$160:$B$160)</f>
        <v>0</v>
      </c>
      <c r="C5" s="77">
        <f>SUMIF('Cost Breakdowns'!$D$160:$D$160,'SoESCaOMCbIC-capital'!C$1,'Cost Breakdowns'!$B$160:$B$160)</f>
        <v>0</v>
      </c>
      <c r="D5" s="77">
        <f>SUMIF('Cost Breakdowns'!$D$160:$D$160,'SoESCaOMCbIC-capital'!D$1,'Cost Breakdowns'!$B$160:$B$160)</f>
        <v>0</v>
      </c>
      <c r="E5" s="77">
        <f>SUMIF('Cost Breakdowns'!$D$160:$D$160,'SoESCaOMCbIC-capital'!E$1,'Cost Breakdowns'!$B$160:$B$160)</f>
        <v>0</v>
      </c>
      <c r="F5" s="77">
        <f>SUMIF('Cost Breakdowns'!$D$160:$D$160,'SoESCaOMCbIC-capital'!F$1,'Cost Breakdowns'!$B$160:$B$160)</f>
        <v>0</v>
      </c>
      <c r="G5" s="77">
        <f>SUMIF('Cost Breakdowns'!$D$160:$D$160,'SoESCaOMCbIC-capital'!G$1,'Cost Breakdowns'!$B$160:$B$160)</f>
        <v>0</v>
      </c>
      <c r="H5" s="77">
        <f>SUMIF('Cost Breakdowns'!$D$160:$D$160,'SoESCaOMCbIC-capital'!H$1,'Cost Breakdowns'!$B$160:$B$160)</f>
        <v>0</v>
      </c>
      <c r="I5" s="77">
        <f>SUMIF('Cost Breakdowns'!$D$160:$D$160,'SoESCaOMCbIC-capital'!I$1,'Cost Breakdowns'!$B$160:$B$160)</f>
        <v>0</v>
      </c>
      <c r="J5" s="77">
        <f>SUMIF('Cost Breakdowns'!$D$160:$D$160,'SoESCaOMCbIC-capital'!J$1,'Cost Breakdowns'!$B$160:$B$160)</f>
        <v>0</v>
      </c>
      <c r="K5" s="77">
        <f>SUMIF('Cost Breakdowns'!$D$160:$D$160,'SoESCaOMCbIC-capital'!K$1,'Cost Breakdowns'!$B$160:$B$160)</f>
        <v>0</v>
      </c>
      <c r="L5" s="77">
        <f>SUMIF('Cost Breakdowns'!$D$160:$D$160,'SoESCaOMCbIC-capital'!L$1,'Cost Breakdowns'!$B$160:$B$160)</f>
        <v>0</v>
      </c>
      <c r="M5" s="77">
        <f>SUMIF('Cost Breakdowns'!$D$160:$D$160,'SoESCaOMCbIC-capital'!M$1,'Cost Breakdowns'!$B$160:$B$160)</f>
        <v>0</v>
      </c>
      <c r="N5" s="77">
        <f>SUMIF('Cost Breakdowns'!$D$160:$D$160,'SoESCaOMCbIC-capital'!N$1,'Cost Breakdowns'!$B$160:$B$160)</f>
        <v>0</v>
      </c>
      <c r="O5" s="77">
        <f>SUMIF('Cost Breakdowns'!$D$160:$D$160,'SoESCaOMCbIC-capital'!O$1,'Cost Breakdowns'!$B$160:$B$160)</f>
        <v>0</v>
      </c>
      <c r="P5" s="77">
        <f>SUMIF('Cost Breakdowns'!$D$160:$D$160,'SoESCaOMCbIC-capital'!P$1,'Cost Breakdowns'!$B$160:$B$160)</f>
        <v>0</v>
      </c>
      <c r="Q5" s="77">
        <f>SUMIF('Cost Breakdowns'!$D$160:$D$160,'SoESCaOMCbIC-capital'!Q$1,'Cost Breakdowns'!$B$160:$B$160)</f>
        <v>0</v>
      </c>
      <c r="R5" s="77">
        <f>SUMIF('Cost Breakdowns'!$D$160:$D$160,'SoESCaOMCbIC-capital'!R$1,'Cost Breakdowns'!$B$160:$B$160)</f>
        <v>0</v>
      </c>
      <c r="S5" s="77">
        <f>SUMIF('Cost Breakdowns'!$D$160:$D$160,'SoESCaOMCbIC-capital'!S$1,'Cost Breakdowns'!$B$160:$B$160)</f>
        <v>0</v>
      </c>
      <c r="T5" s="77">
        <f>SUMIF('Cost Breakdowns'!$D$160:$D$160,'SoESCaOMCbIC-capital'!T$1,'Cost Breakdowns'!$B$160:$B$160)</f>
        <v>0</v>
      </c>
      <c r="U5" s="77">
        <f>SUMIF('Cost Breakdowns'!$D$160:$D$160,'SoESCaOMCbIC-capital'!U$1,'Cost Breakdowns'!$B$160:$B$160)</f>
        <v>0</v>
      </c>
      <c r="V5" s="77">
        <f>SUMIF('Cost Breakdowns'!$D$160:$D$160,'SoESCaOMCbIC-capital'!V$1,'Cost Breakdowns'!$B$160:$B$160)</f>
        <v>0</v>
      </c>
      <c r="W5" s="77">
        <f>SUMIF('Cost Breakdowns'!$D$160:$D$160,'SoESCaOMCbIC-capital'!W$1,'Cost Breakdowns'!$B$160:$B$160)</f>
        <v>0</v>
      </c>
      <c r="X5" s="77">
        <f>SUMIF('Cost Breakdowns'!$D$160:$D$160,'SoESCaOMCbIC-capital'!X$1,'Cost Breakdowns'!$B$160:$B$160)</f>
        <v>0</v>
      </c>
      <c r="Y5" s="77">
        <f>SUMIF('Cost Breakdowns'!$D$160:$D$160,'SoESCaOMCbIC-capital'!Y$1,'Cost Breakdowns'!$B$160:$B$160)</f>
        <v>0</v>
      </c>
      <c r="Z5" s="77">
        <f>SUMIF('Cost Breakdowns'!$D$160:$D$160,'SoESCaOMCbIC-capital'!Z$1,'Cost Breakdowns'!$B$160:$B$160)</f>
        <v>1</v>
      </c>
      <c r="AA5" s="77">
        <f>SUMIF('Cost Breakdowns'!$D$160:$D$160,'SoESCaOMCbIC-capital'!AA$1,'Cost Breakdowns'!$B$160:$B$160)</f>
        <v>0</v>
      </c>
      <c r="AB5" s="77">
        <f>SUMIF('Cost Breakdowns'!$D$160:$D$160,'SoESCaOMCbIC-capital'!AB$1,'Cost Breakdowns'!$B$160:$B$160)</f>
        <v>0</v>
      </c>
      <c r="AC5" s="77">
        <f>SUMIF('Cost Breakdowns'!$D$160:$D$160,'SoESCaOMCbIC-capital'!AC$1,'Cost Breakdowns'!$B$160:$B$160)</f>
        <v>0</v>
      </c>
      <c r="AD5" s="77">
        <f>SUMIF('Cost Breakdowns'!$D$160:$D$160,'SoESCaOMCbIC-capital'!AD$1,'Cost Breakdowns'!$B$160:$B$160)</f>
        <v>0</v>
      </c>
      <c r="AE5" s="77">
        <f>SUMIF('Cost Breakdowns'!$D$160:$D$160,'SoESCaOMCbIC-capital'!AE$1,'Cost Breakdowns'!$B$160:$B$160)</f>
        <v>0</v>
      </c>
      <c r="AF5" s="77">
        <f>SUMIF('Cost Breakdowns'!$D$160:$D$160,'SoESCaOMCbIC-capital'!AF$1,'Cost Breakdowns'!$B$160:$B$160)</f>
        <v>0</v>
      </c>
      <c r="AG5" s="77">
        <f>SUMIF('Cost Breakdowns'!$D$160:$D$160,'SoESCaOMCbIC-capital'!AG$1,'Cost Breakdowns'!$B$160:$B$160)</f>
        <v>0</v>
      </c>
      <c r="AH5" s="77">
        <f>SUMIF('Cost Breakdowns'!$D$160:$D$160,'SoESCaOMCbIC-capital'!AH$1,'Cost Breakdowns'!$B$160:$B$160)</f>
        <v>0</v>
      </c>
      <c r="AI5" s="77">
        <f>SUMIF('Cost Breakdowns'!$D$160:$D$160,'SoESCaOMCbIC-capital'!AI$1,'Cost Breakdowns'!$B$160:$B$160)</f>
        <v>0</v>
      </c>
      <c r="AJ5" s="77">
        <f>SUMIF('Cost Breakdowns'!$D$160:$D$160,'SoESCaOMCbIC-capital'!AJ$1,'Cost Breakdowns'!$B$160:$B$160)</f>
        <v>0</v>
      </c>
      <c r="AK5" s="77">
        <f>SUMIF('Cost Breakdowns'!$D$160:$D$160,'SoESCaOMCbIC-capital'!AK$1,'Cost Breakdowns'!$B$160:$B$160)</f>
        <v>0</v>
      </c>
      <c r="AL5" s="77">
        <f>SUMIF('Cost Breakdowns'!$D$160:$D$160,'SoESCaOMCbIC-capital'!AL$1,'Cost Breakdowns'!$B$160:$B$160)</f>
        <v>0</v>
      </c>
      <c r="AM5" s="77">
        <f>SUMIF('Cost Breakdowns'!$D$160:$D$160,'SoESCaOMCbIC-capital'!AM$1,'Cost Breakdowns'!$B$160:$B$160)</f>
        <v>0</v>
      </c>
      <c r="AN5" s="77">
        <f>SUMIF('Cost Breakdowns'!$D$160:$D$160,'SoESCaOMCbIC-capital'!AN$1,'Cost Breakdowns'!$B$160:$B$160)</f>
        <v>0</v>
      </c>
      <c r="AO5" s="77">
        <f>SUMIF('Cost Breakdowns'!$D$160:$D$160,'SoESCaOMCbIC-capital'!AO$1,'Cost Breakdowns'!$B$160:$B$160)</f>
        <v>0</v>
      </c>
      <c r="AP5" s="77">
        <f>SUMIF('Cost Breakdowns'!$D$160:$D$160,'SoESCaOMCbIC-capital'!AP$1,'Cost Breakdowns'!$B$160:$B$160)</f>
        <v>0</v>
      </c>
      <c r="AQ5" s="77">
        <f>SUMIF('Cost Breakdowns'!$D$160:$D$160,'SoESCaOMCbIC-capital'!AQ$1,'Cost Breakdowns'!$B$160:$B$160)</f>
        <v>0</v>
      </c>
    </row>
    <row r="6" spans="1:43" x14ac:dyDescent="0.25">
      <c r="A6" t="s">
        <v>201</v>
      </c>
      <c r="B6" s="77">
        <f>SUMIF('Cost Breakdowns'!$D$204:$D$211,'SoESCaOMCbIC-capital'!B$1,'Cost Breakdowns'!$B$204:$B$211)</f>
        <v>0</v>
      </c>
      <c r="C6" s="77">
        <f>SUMIF('Cost Breakdowns'!$D$204:$D$211,'SoESCaOMCbIC-capital'!C$1,'Cost Breakdowns'!$B$204:$B$211)</f>
        <v>0</v>
      </c>
      <c r="D6" s="77">
        <f>SUMIF('Cost Breakdowns'!$D$204:$D$211,'SoESCaOMCbIC-capital'!D$1,'Cost Breakdowns'!$B$204:$B$211)</f>
        <v>0</v>
      </c>
      <c r="E6" s="77">
        <f>SUMIF('Cost Breakdowns'!$D$204:$D$211,'SoESCaOMCbIC-capital'!E$1,'Cost Breakdowns'!$B$204:$B$211)</f>
        <v>0</v>
      </c>
      <c r="F6" s="77">
        <f>SUMIF('Cost Breakdowns'!$D$204:$D$211,'SoESCaOMCbIC-capital'!F$1,'Cost Breakdowns'!$B$204:$B$211)</f>
        <v>0</v>
      </c>
      <c r="G6" s="77">
        <f>SUMIF('Cost Breakdowns'!$D$204:$D$211,'SoESCaOMCbIC-capital'!G$1,'Cost Breakdowns'!$B$204:$B$211)</f>
        <v>0</v>
      </c>
      <c r="H6" s="77">
        <f>SUMIF('Cost Breakdowns'!$D$204:$D$211,'SoESCaOMCbIC-capital'!H$1,'Cost Breakdowns'!$B$204:$B$211)</f>
        <v>0</v>
      </c>
      <c r="I6" s="77">
        <f>SUMIF('Cost Breakdowns'!$D$204:$D$211,'SoESCaOMCbIC-capital'!I$1,'Cost Breakdowns'!$B$204:$B$211)</f>
        <v>0</v>
      </c>
      <c r="J6" s="77">
        <f>SUMIF('Cost Breakdowns'!$D$204:$D$211,'SoESCaOMCbIC-capital'!J$1,'Cost Breakdowns'!$B$204:$B$211)</f>
        <v>0</v>
      </c>
      <c r="K6" s="77">
        <f>SUMIF('Cost Breakdowns'!$D$204:$D$211,'SoESCaOMCbIC-capital'!K$1,'Cost Breakdowns'!$B$204:$B$211)</f>
        <v>0</v>
      </c>
      <c r="L6" s="77">
        <f>SUMIF('Cost Breakdowns'!$D$204:$D$211,'SoESCaOMCbIC-capital'!L$1,'Cost Breakdowns'!$B$204:$B$211)</f>
        <v>0</v>
      </c>
      <c r="M6" s="77">
        <f>SUMIF('Cost Breakdowns'!$D$204:$D$211,'SoESCaOMCbIC-capital'!M$1,'Cost Breakdowns'!$B$204:$B$211)</f>
        <v>0</v>
      </c>
      <c r="N6" s="77">
        <f>SUMIF('Cost Breakdowns'!$D$204:$D$211,'SoESCaOMCbIC-capital'!N$1,'Cost Breakdowns'!$B$204:$B$211)</f>
        <v>0</v>
      </c>
      <c r="O6" s="77">
        <f>SUMIF('Cost Breakdowns'!$D$204:$D$211,'SoESCaOMCbIC-capital'!O$1,'Cost Breakdowns'!$B$204:$B$211)</f>
        <v>0</v>
      </c>
      <c r="P6" s="77">
        <f>SUMIF('Cost Breakdowns'!$D$204:$D$211,'SoESCaOMCbIC-capital'!P$1,'Cost Breakdowns'!$B$204:$B$211)</f>
        <v>0</v>
      </c>
      <c r="Q6" s="77">
        <f>SUMIF('Cost Breakdowns'!$D$204:$D$211,'SoESCaOMCbIC-capital'!Q$1,'Cost Breakdowns'!$B$204:$B$211)</f>
        <v>0</v>
      </c>
      <c r="R6" s="77">
        <f>SUMIF('Cost Breakdowns'!$D$204:$D$211,'SoESCaOMCbIC-capital'!R$1,'Cost Breakdowns'!$B$204:$B$211)</f>
        <v>0</v>
      </c>
      <c r="S6" s="77">
        <f>SUMIF('Cost Breakdowns'!$D$204:$D$211,'SoESCaOMCbIC-capital'!S$1,'Cost Breakdowns'!$B$204:$B$211)</f>
        <v>0</v>
      </c>
      <c r="T6" s="77">
        <f>SUMIF('Cost Breakdowns'!$D$204:$D$211,'SoESCaOMCbIC-capital'!T$1,'Cost Breakdowns'!$B$204:$B$211)</f>
        <v>0</v>
      </c>
      <c r="U6" s="77">
        <f>SUMIF('Cost Breakdowns'!$D$204:$D$211,'SoESCaOMCbIC-capital'!U$1,'Cost Breakdowns'!$B$204:$B$211)</f>
        <v>0.19317941441524109</v>
      </c>
      <c r="V6" s="77">
        <f>SUMIF('Cost Breakdowns'!$D$204:$D$211,'SoESCaOMCbIC-capital'!V$1,'Cost Breakdowns'!$B$204:$B$211)</f>
        <v>9.6589707207620543E-2</v>
      </c>
      <c r="W6" s="77">
        <f>SUMIF('Cost Breakdowns'!$D$204:$D$211,'SoESCaOMCbIC-capital'!W$1,'Cost Breakdowns'!$B$204:$B$211)</f>
        <v>0</v>
      </c>
      <c r="X6" s="77">
        <f>SUMIF('Cost Breakdowns'!$D$204:$D$211,'SoESCaOMCbIC-capital'!X$1,'Cost Breakdowns'!$B$204:$B$211)</f>
        <v>0</v>
      </c>
      <c r="Y6" s="77">
        <f>SUMIF('Cost Breakdowns'!$D$204:$D$211,'SoESCaOMCbIC-capital'!Y$1,'Cost Breakdowns'!$B$204:$B$211)</f>
        <v>0</v>
      </c>
      <c r="Z6" s="77">
        <f>SUMIF('Cost Breakdowns'!$D$204:$D$211,'SoESCaOMCbIC-capital'!Z$1,'Cost Breakdowns'!$B$204:$B$211)</f>
        <v>0.21705639003696489</v>
      </c>
      <c r="AA6" s="77">
        <f>SUMIF('Cost Breakdowns'!$D$204:$D$211,'SoESCaOMCbIC-capital'!AA$1,'Cost Breakdowns'!$B$204:$B$211)</f>
        <v>0</v>
      </c>
      <c r="AB6" s="77">
        <f>SUMIF('Cost Breakdowns'!$D$204:$D$211,'SoESCaOMCbIC-capital'!AB$1,'Cost Breakdowns'!$B$204:$B$211)</f>
        <v>0</v>
      </c>
      <c r="AC6" s="77">
        <f>SUMIF('Cost Breakdowns'!$D$204:$D$211,'SoESCaOMCbIC-capital'!AC$1,'Cost Breakdowns'!$B$204:$B$211)</f>
        <v>0</v>
      </c>
      <c r="AD6" s="77">
        <f>SUMIF('Cost Breakdowns'!$D$204:$D$211,'SoESCaOMCbIC-capital'!AD$1,'Cost Breakdowns'!$B$204:$B$211)</f>
        <v>0</v>
      </c>
      <c r="AE6" s="77">
        <f>SUMIF('Cost Breakdowns'!$D$204:$D$211,'SoESCaOMCbIC-capital'!AE$1,'Cost Breakdowns'!$B$204:$B$211)</f>
        <v>0</v>
      </c>
      <c r="AF6" s="77">
        <f>SUMIF('Cost Breakdowns'!$D$204:$D$211,'SoESCaOMCbIC-capital'!AF$1,'Cost Breakdowns'!$B$204:$B$211)</f>
        <v>0</v>
      </c>
      <c r="AG6" s="77">
        <f>SUMIF('Cost Breakdowns'!$D$204:$D$211,'SoESCaOMCbIC-capital'!AG$1,'Cost Breakdowns'!$B$204:$B$211)</f>
        <v>0</v>
      </c>
      <c r="AH6" s="77">
        <f>SUMIF('Cost Breakdowns'!$D$204:$D$211,'SoESCaOMCbIC-capital'!AH$1,'Cost Breakdowns'!$B$204:$B$211)</f>
        <v>0</v>
      </c>
      <c r="AI6" s="77">
        <f>SUMIF('Cost Breakdowns'!$D$204:$D$211,'SoESCaOMCbIC-capital'!AI$1,'Cost Breakdowns'!$B$204:$B$211)</f>
        <v>0</v>
      </c>
      <c r="AJ6" s="77">
        <f>SUMIF('Cost Breakdowns'!$D$204:$D$211,'SoESCaOMCbIC-capital'!AJ$1,'Cost Breakdowns'!$B$204:$B$211)</f>
        <v>0.31251599767025628</v>
      </c>
      <c r="AK6" s="77">
        <f>SUMIF('Cost Breakdowns'!$D$204:$D$211,'SoESCaOMCbIC-capital'!AK$1,'Cost Breakdowns'!$B$204:$B$211)</f>
        <v>0</v>
      </c>
      <c r="AL6" s="77">
        <f>SUMIF('Cost Breakdowns'!$D$204:$D$211,'SoESCaOMCbIC-capital'!AL$1,'Cost Breakdowns'!$B$204:$B$211)</f>
        <v>0.18065849066991718</v>
      </c>
      <c r="AM6" s="77">
        <f>SUMIF('Cost Breakdowns'!$D$204:$D$211,'SoESCaOMCbIC-capital'!AM$1,'Cost Breakdowns'!$B$204:$B$211)</f>
        <v>0</v>
      </c>
      <c r="AN6" s="77">
        <f>SUMIF('Cost Breakdowns'!$D$204:$D$211,'SoESCaOMCbIC-capital'!AN$1,'Cost Breakdowns'!$B$204:$B$211)</f>
        <v>0</v>
      </c>
      <c r="AO6" s="77">
        <f>SUMIF('Cost Breakdowns'!$D$204:$D$211,'SoESCaOMCbIC-capital'!AO$1,'Cost Breakdowns'!$B$204:$B$211)</f>
        <v>0</v>
      </c>
      <c r="AP6" s="77">
        <f>SUMIF('Cost Breakdowns'!$D$204:$D$211,'SoESCaOMCbIC-capital'!AP$1,'Cost Breakdowns'!$B$204:$B$211)</f>
        <v>0</v>
      </c>
      <c r="AQ6" s="77">
        <f>SUMIF('Cost Breakdowns'!$D$204:$D$211,'SoESCaOMCbIC-capital'!AQ$1,'Cost Breakdowns'!$B$204:$B$211)</f>
        <v>0</v>
      </c>
    </row>
    <row r="7" spans="1:43" x14ac:dyDescent="0.25">
      <c r="A7" t="s">
        <v>202</v>
      </c>
      <c r="B7" s="77">
        <f>SUMIF('Cost Breakdowns'!$D$57:$D$71,'SoESCaOMCbIC-capital'!B$1,'Cost Breakdowns'!$B$57:$B$71)</f>
        <v>0</v>
      </c>
      <c r="C7" s="77">
        <f>SUMIF('Cost Breakdowns'!$D$57:$D$71,'SoESCaOMCbIC-capital'!C$1,'Cost Breakdowns'!$B$57:$B$71)</f>
        <v>0</v>
      </c>
      <c r="D7" s="77">
        <f>SUMIF('Cost Breakdowns'!$D$57:$D$71,'SoESCaOMCbIC-capital'!D$1,'Cost Breakdowns'!$B$57:$B$71)</f>
        <v>0</v>
      </c>
      <c r="E7" s="77">
        <f>SUMIF('Cost Breakdowns'!$D$57:$D$71,'SoESCaOMCbIC-capital'!E$1,'Cost Breakdowns'!$B$57:$B$71)</f>
        <v>0</v>
      </c>
      <c r="F7" s="77">
        <f>SUMIF('Cost Breakdowns'!$D$57:$D$71,'SoESCaOMCbIC-capital'!F$1,'Cost Breakdowns'!$B$57:$B$71)</f>
        <v>0</v>
      </c>
      <c r="G7" s="77">
        <f>SUMIF('Cost Breakdowns'!$D$57:$D$71,'SoESCaOMCbIC-capital'!G$1,'Cost Breakdowns'!$B$57:$B$71)</f>
        <v>0</v>
      </c>
      <c r="H7" s="77">
        <f>SUMIF('Cost Breakdowns'!$D$57:$D$71,'SoESCaOMCbIC-capital'!H$1,'Cost Breakdowns'!$B$57:$B$71)</f>
        <v>0</v>
      </c>
      <c r="I7" s="77">
        <f>SUMIF('Cost Breakdowns'!$D$57:$D$71,'SoESCaOMCbIC-capital'!I$1,'Cost Breakdowns'!$B$57:$B$71)</f>
        <v>0</v>
      </c>
      <c r="J7" s="77">
        <f>SUMIF('Cost Breakdowns'!$D$57:$D$71,'SoESCaOMCbIC-capital'!J$1,'Cost Breakdowns'!$B$57:$B$71)</f>
        <v>0</v>
      </c>
      <c r="K7" s="77">
        <f>SUMIF('Cost Breakdowns'!$D$57:$D$71,'SoESCaOMCbIC-capital'!K$1,'Cost Breakdowns'!$B$57:$B$71)</f>
        <v>9.5771625191948158E-3</v>
      </c>
      <c r="L7" s="77">
        <f>SUMIF('Cost Breakdowns'!$D$57:$D$71,'SoESCaOMCbIC-capital'!L$1,'Cost Breakdowns'!$B$57:$B$71)</f>
        <v>0</v>
      </c>
      <c r="M7" s="77">
        <f>SUMIF('Cost Breakdowns'!$D$57:$D$71,'SoESCaOMCbIC-capital'!M$1,'Cost Breakdowns'!$B$57:$B$71)</f>
        <v>0</v>
      </c>
      <c r="N7" s="77">
        <f>SUMIF('Cost Breakdowns'!$D$57:$D$71,'SoESCaOMCbIC-capital'!N$1,'Cost Breakdowns'!$B$57:$B$71)</f>
        <v>0</v>
      </c>
      <c r="O7" s="77">
        <f>SUMIF('Cost Breakdowns'!$D$57:$D$71,'SoESCaOMCbIC-capital'!O$1,'Cost Breakdowns'!$B$57:$B$71)</f>
        <v>0</v>
      </c>
      <c r="P7" s="77">
        <f>SUMIF('Cost Breakdowns'!$D$57:$D$71,'SoESCaOMCbIC-capital'!P$1,'Cost Breakdowns'!$B$57:$B$71)</f>
        <v>0</v>
      </c>
      <c r="Q7" s="77">
        <f>SUMIF('Cost Breakdowns'!$D$57:$D$71,'SoESCaOMCbIC-capital'!Q$1,'Cost Breakdowns'!$B$57:$B$71)</f>
        <v>0</v>
      </c>
      <c r="R7" s="77">
        <f>SUMIF('Cost Breakdowns'!$D$57:$D$71,'SoESCaOMCbIC-capital'!R$1,'Cost Breakdowns'!$B$57:$B$71)</f>
        <v>0</v>
      </c>
      <c r="S7" s="77">
        <f>SUMIF('Cost Breakdowns'!$D$57:$D$71,'SoESCaOMCbIC-capital'!S$1,'Cost Breakdowns'!$B$57:$B$71)</f>
        <v>0</v>
      </c>
      <c r="T7" s="77">
        <f>SUMIF('Cost Breakdowns'!$D$57:$D$71,'SoESCaOMCbIC-capital'!T$1,'Cost Breakdowns'!$B$57:$B$71)</f>
        <v>0</v>
      </c>
      <c r="U7" s="77">
        <f>SUMIF('Cost Breakdowns'!$D$57:$D$71,'SoESCaOMCbIC-capital'!U$1,'Cost Breakdowns'!$B$57:$B$71)</f>
        <v>0</v>
      </c>
      <c r="V7" s="77">
        <f>SUMIF('Cost Breakdowns'!$D$57:$D$71,'SoESCaOMCbIC-capital'!V$1,'Cost Breakdowns'!$B$57:$B$71)</f>
        <v>0.54552991118951999</v>
      </c>
      <c r="W7" s="77">
        <f>SUMIF('Cost Breakdowns'!$D$57:$D$71,'SoESCaOMCbIC-capital'!W$1,'Cost Breakdowns'!$B$57:$B$71)</f>
        <v>0</v>
      </c>
      <c r="X7" s="77">
        <f>SUMIF('Cost Breakdowns'!$D$57:$D$71,'SoESCaOMCbIC-capital'!X$1,'Cost Breakdowns'!$B$57:$B$71)</f>
        <v>0</v>
      </c>
      <c r="Y7" s="77">
        <f>SUMIF('Cost Breakdowns'!$D$57:$D$71,'SoESCaOMCbIC-capital'!Y$1,'Cost Breakdowns'!$B$57:$B$71)</f>
        <v>0</v>
      </c>
      <c r="Z7" s="77">
        <f>SUMIF('Cost Breakdowns'!$D$57:$D$71,'SoESCaOMCbIC-capital'!Z$1,'Cost Breakdowns'!$B$57:$B$71)</f>
        <v>0.11938911517015138</v>
      </c>
      <c r="AA7" s="77">
        <f>SUMIF('Cost Breakdowns'!$D$57:$D$71,'SoESCaOMCbIC-capital'!AA$1,'Cost Breakdowns'!$B$57:$B$71)</f>
        <v>0</v>
      </c>
      <c r="AB7" s="77">
        <f>SUMIF('Cost Breakdowns'!$D$57:$D$71,'SoESCaOMCbIC-capital'!AB$1,'Cost Breakdowns'!$B$57:$B$71)</f>
        <v>0</v>
      </c>
      <c r="AC7" s="77">
        <f>SUMIF('Cost Breakdowns'!$D$57:$D$71,'SoESCaOMCbIC-capital'!AC$1,'Cost Breakdowns'!$B$57:$B$71)</f>
        <v>0</v>
      </c>
      <c r="AD7" s="77">
        <f>SUMIF('Cost Breakdowns'!$D$57:$D$71,'SoESCaOMCbIC-capital'!AD$1,'Cost Breakdowns'!$B$57:$B$71)</f>
        <v>8.6808383347060702E-2</v>
      </c>
      <c r="AE7" s="77">
        <f>SUMIF('Cost Breakdowns'!$D$57:$D$71,'SoESCaOMCbIC-capital'!AE$1,'Cost Breakdowns'!$B$57:$B$71)</f>
        <v>0</v>
      </c>
      <c r="AF7" s="77">
        <f>SUMIF('Cost Breakdowns'!$D$57:$D$71,'SoESCaOMCbIC-capital'!AF$1,'Cost Breakdowns'!$B$57:$B$71)</f>
        <v>0</v>
      </c>
      <c r="AG7" s="77">
        <f>SUMIF('Cost Breakdowns'!$D$57:$D$71,'SoESCaOMCbIC-capital'!AG$1,'Cost Breakdowns'!$B$57:$B$71)</f>
        <v>0</v>
      </c>
      <c r="AH7" s="77">
        <f>SUMIF('Cost Breakdowns'!$D$57:$D$71,'SoESCaOMCbIC-capital'!AH$1,'Cost Breakdowns'!$B$57:$B$71)</f>
        <v>0</v>
      </c>
      <c r="AI7" s="77">
        <f>SUMIF('Cost Breakdowns'!$D$57:$D$71,'SoESCaOMCbIC-capital'!AI$1,'Cost Breakdowns'!$B$57:$B$71)</f>
        <v>0</v>
      </c>
      <c r="AJ7" s="77">
        <f>SUMIF('Cost Breakdowns'!$D$57:$D$71,'SoESCaOMCbIC-capital'!AJ$1,'Cost Breakdowns'!$B$57:$B$71)</f>
        <v>0.18417620229220796</v>
      </c>
      <c r="AK7" s="77">
        <f>SUMIF('Cost Breakdowns'!$D$57:$D$71,'SoESCaOMCbIC-capital'!AK$1,'Cost Breakdowns'!$B$57:$B$71)</f>
        <v>0</v>
      </c>
      <c r="AL7" s="77">
        <f>SUMIF('Cost Breakdowns'!$D$57:$D$71,'SoESCaOMCbIC-capital'!AL$1,'Cost Breakdowns'!$B$57:$B$71)</f>
        <v>9.5771625191948158E-3</v>
      </c>
      <c r="AM7" s="77">
        <f>SUMIF('Cost Breakdowns'!$D$57:$D$71,'SoESCaOMCbIC-capital'!AM$1,'Cost Breakdowns'!$B$57:$B$71)</f>
        <v>4.4942062962670282E-2</v>
      </c>
      <c r="AN7" s="77">
        <f>SUMIF('Cost Breakdowns'!$D$57:$D$71,'SoESCaOMCbIC-capital'!AN$1,'Cost Breakdowns'!$B$57:$B$71)</f>
        <v>0</v>
      </c>
      <c r="AO7" s="77">
        <f>SUMIF('Cost Breakdowns'!$D$57:$D$71,'SoESCaOMCbIC-capital'!AO$1,'Cost Breakdowns'!$B$57:$B$71)</f>
        <v>0</v>
      </c>
      <c r="AP7" s="77">
        <f>SUMIF('Cost Breakdowns'!$D$57:$D$71,'SoESCaOMCbIC-capital'!AP$1,'Cost Breakdowns'!$B$57:$B$71)</f>
        <v>0</v>
      </c>
      <c r="AQ7" s="77">
        <f>SUMIF('Cost Breakdowns'!$D$57:$D$71,'SoESCaOMCbIC-capital'!AQ$1,'Cost Breakdowns'!$B$57:$B$71)</f>
        <v>0</v>
      </c>
    </row>
    <row r="8" spans="1:43" x14ac:dyDescent="0.25">
      <c r="A8" t="s">
        <v>203</v>
      </c>
      <c r="B8" s="77">
        <f>SUMIF('Cost Breakdowns'!$D$15:$D$16,'SoESCaOMCbIC-capital'!B$1,'Cost Breakdowns'!$B$15:$B$16)</f>
        <v>0</v>
      </c>
      <c r="C8" s="77">
        <f>SUMIF('Cost Breakdowns'!$D$15:$D$16,'SoESCaOMCbIC-capital'!C$1,'Cost Breakdowns'!$B$15:$B$16)</f>
        <v>0</v>
      </c>
      <c r="D8" s="77">
        <f>SUMIF('Cost Breakdowns'!$D$15:$D$16,'SoESCaOMCbIC-capital'!D$1,'Cost Breakdowns'!$B$15:$B$16)</f>
        <v>0</v>
      </c>
      <c r="E8" s="77">
        <f>SUMIF('Cost Breakdowns'!$D$15:$D$16,'SoESCaOMCbIC-capital'!E$1,'Cost Breakdowns'!$B$15:$B$16)</f>
        <v>0</v>
      </c>
      <c r="F8" s="77">
        <f>SUMIF('Cost Breakdowns'!$D$15:$D$16,'SoESCaOMCbIC-capital'!F$1,'Cost Breakdowns'!$B$15:$B$16)</f>
        <v>0</v>
      </c>
      <c r="G8" s="77">
        <f>SUMIF('Cost Breakdowns'!$D$15:$D$16,'SoESCaOMCbIC-capital'!G$1,'Cost Breakdowns'!$B$15:$B$16)</f>
        <v>0</v>
      </c>
      <c r="H8" s="77">
        <f>SUMIF('Cost Breakdowns'!$D$15:$D$16,'SoESCaOMCbIC-capital'!H$1,'Cost Breakdowns'!$B$15:$B$16)</f>
        <v>0</v>
      </c>
      <c r="I8" s="77">
        <f>SUMIF('Cost Breakdowns'!$D$15:$D$16,'SoESCaOMCbIC-capital'!I$1,'Cost Breakdowns'!$B$15:$B$16)</f>
        <v>0</v>
      </c>
      <c r="J8" s="77">
        <f>SUMIF('Cost Breakdowns'!$D$15:$D$16,'SoESCaOMCbIC-capital'!J$1,'Cost Breakdowns'!$B$15:$B$16)</f>
        <v>0</v>
      </c>
      <c r="K8" s="77">
        <f>SUMIF('Cost Breakdowns'!$D$15:$D$16,'SoESCaOMCbIC-capital'!K$1,'Cost Breakdowns'!$B$15:$B$16)</f>
        <v>0</v>
      </c>
      <c r="L8" s="77">
        <f>SUMIF('Cost Breakdowns'!$D$15:$D$16,'SoESCaOMCbIC-capital'!L$1,'Cost Breakdowns'!$B$15:$B$16)</f>
        <v>0</v>
      </c>
      <c r="M8" s="77">
        <f>SUMIF('Cost Breakdowns'!$D$15:$D$16,'SoESCaOMCbIC-capital'!M$1,'Cost Breakdowns'!$B$15:$B$16)</f>
        <v>0</v>
      </c>
      <c r="N8" s="77">
        <f>SUMIF('Cost Breakdowns'!$D$15:$D$16,'SoESCaOMCbIC-capital'!N$1,'Cost Breakdowns'!$B$15:$B$16)</f>
        <v>0</v>
      </c>
      <c r="O8" s="77">
        <f>SUMIF('Cost Breakdowns'!$D$15:$D$16,'SoESCaOMCbIC-capital'!O$1,'Cost Breakdowns'!$B$15:$B$16)</f>
        <v>0</v>
      </c>
      <c r="P8" s="77">
        <f>SUMIF('Cost Breakdowns'!$D$15:$D$16,'SoESCaOMCbIC-capital'!P$1,'Cost Breakdowns'!$B$15:$B$16)</f>
        <v>0</v>
      </c>
      <c r="Q8" s="77">
        <f>SUMIF('Cost Breakdowns'!$D$15:$D$16,'SoESCaOMCbIC-capital'!Q$1,'Cost Breakdowns'!$B$15:$B$16)</f>
        <v>0</v>
      </c>
      <c r="R8" s="77">
        <f>SUMIF('Cost Breakdowns'!$D$15:$D$16,'SoESCaOMCbIC-capital'!R$1,'Cost Breakdowns'!$B$15:$B$16)</f>
        <v>0</v>
      </c>
      <c r="S8" s="77">
        <f>SUMIF('Cost Breakdowns'!$D$15:$D$16,'SoESCaOMCbIC-capital'!S$1,'Cost Breakdowns'!$B$15:$B$16)</f>
        <v>0</v>
      </c>
      <c r="T8" s="77">
        <f>SUMIF('Cost Breakdowns'!$D$15:$D$16,'SoESCaOMCbIC-capital'!T$1,'Cost Breakdowns'!$B$15:$B$16)</f>
        <v>0.46466666666666567</v>
      </c>
      <c r="U8" s="77">
        <f>SUMIF('Cost Breakdowns'!$D$15:$D$16,'SoESCaOMCbIC-capital'!U$1,'Cost Breakdowns'!$B$15:$B$16)</f>
        <v>0</v>
      </c>
      <c r="V8" s="77">
        <f>SUMIF('Cost Breakdowns'!$D$15:$D$16,'SoESCaOMCbIC-capital'!V$1,'Cost Breakdowns'!$B$15:$B$16)</f>
        <v>0</v>
      </c>
      <c r="W8" s="77">
        <f>SUMIF('Cost Breakdowns'!$D$15:$D$16,'SoESCaOMCbIC-capital'!W$1,'Cost Breakdowns'!$B$15:$B$16)</f>
        <v>0</v>
      </c>
      <c r="X8" s="77">
        <f>SUMIF('Cost Breakdowns'!$D$15:$D$16,'SoESCaOMCbIC-capital'!X$1,'Cost Breakdowns'!$B$15:$B$16)</f>
        <v>0</v>
      </c>
      <c r="Y8" s="77">
        <f>SUMIF('Cost Breakdowns'!$D$15:$D$16,'SoESCaOMCbIC-capital'!Y$1,'Cost Breakdowns'!$B$15:$B$16)</f>
        <v>0</v>
      </c>
      <c r="Z8" s="77">
        <f>SUMIF('Cost Breakdowns'!$D$15:$D$16,'SoESCaOMCbIC-capital'!Z$1,'Cost Breakdowns'!$B$15:$B$16)</f>
        <v>0</v>
      </c>
      <c r="AA8" s="77">
        <f>SUMIF('Cost Breakdowns'!$D$15:$D$16,'SoESCaOMCbIC-capital'!AA$1,'Cost Breakdowns'!$B$15:$B$16)</f>
        <v>0</v>
      </c>
      <c r="AB8" s="77">
        <f>SUMIF('Cost Breakdowns'!$D$15:$D$16,'SoESCaOMCbIC-capital'!AB$1,'Cost Breakdowns'!$B$15:$B$16)</f>
        <v>0</v>
      </c>
      <c r="AC8" s="77">
        <f>SUMIF('Cost Breakdowns'!$D$15:$D$16,'SoESCaOMCbIC-capital'!AC$1,'Cost Breakdowns'!$B$15:$B$16)</f>
        <v>0.53533333333333433</v>
      </c>
      <c r="AD8" s="77">
        <f>SUMIF('Cost Breakdowns'!$D$15:$D$16,'SoESCaOMCbIC-capital'!AD$1,'Cost Breakdowns'!$B$15:$B$16)</f>
        <v>0</v>
      </c>
      <c r="AE8" s="77">
        <f>SUMIF('Cost Breakdowns'!$D$15:$D$16,'SoESCaOMCbIC-capital'!AE$1,'Cost Breakdowns'!$B$15:$B$16)</f>
        <v>0</v>
      </c>
      <c r="AF8" s="77">
        <f>SUMIF('Cost Breakdowns'!$D$15:$D$16,'SoESCaOMCbIC-capital'!AF$1,'Cost Breakdowns'!$B$15:$B$16)</f>
        <v>0</v>
      </c>
      <c r="AG8" s="77">
        <f>SUMIF('Cost Breakdowns'!$D$15:$D$16,'SoESCaOMCbIC-capital'!AG$1,'Cost Breakdowns'!$B$15:$B$16)</f>
        <v>0</v>
      </c>
      <c r="AH8" s="77">
        <f>SUMIF('Cost Breakdowns'!$D$15:$D$16,'SoESCaOMCbIC-capital'!AH$1,'Cost Breakdowns'!$B$15:$B$16)</f>
        <v>0</v>
      </c>
      <c r="AI8" s="77">
        <f>SUMIF('Cost Breakdowns'!$D$15:$D$16,'SoESCaOMCbIC-capital'!AI$1,'Cost Breakdowns'!$B$15:$B$16)</f>
        <v>0</v>
      </c>
      <c r="AJ8" s="77">
        <f>SUMIF('Cost Breakdowns'!$D$15:$D$16,'SoESCaOMCbIC-capital'!AJ$1,'Cost Breakdowns'!$B$15:$B$16)</f>
        <v>0</v>
      </c>
      <c r="AK8" s="77">
        <f>SUMIF('Cost Breakdowns'!$D$15:$D$16,'SoESCaOMCbIC-capital'!AK$1,'Cost Breakdowns'!$B$15:$B$16)</f>
        <v>0</v>
      </c>
      <c r="AL8" s="77">
        <f>SUMIF('Cost Breakdowns'!$D$15:$D$16,'SoESCaOMCbIC-capital'!AL$1,'Cost Breakdowns'!$B$15:$B$16)</f>
        <v>0</v>
      </c>
      <c r="AM8" s="77">
        <f>SUMIF('Cost Breakdowns'!$D$15:$D$16,'SoESCaOMCbIC-capital'!AM$1,'Cost Breakdowns'!$B$15:$B$16)</f>
        <v>0</v>
      </c>
      <c r="AN8" s="77">
        <f>SUMIF('Cost Breakdowns'!$D$15:$D$16,'SoESCaOMCbIC-capital'!AN$1,'Cost Breakdowns'!$B$15:$B$16)</f>
        <v>0</v>
      </c>
      <c r="AO8" s="77">
        <f>SUMIF('Cost Breakdowns'!$D$15:$D$16,'SoESCaOMCbIC-capital'!AO$1,'Cost Breakdowns'!$B$15:$B$16)</f>
        <v>0</v>
      </c>
      <c r="AP8" s="77">
        <f>SUMIF('Cost Breakdowns'!$D$15:$D$16,'SoESCaOMCbIC-capital'!AP$1,'Cost Breakdowns'!$B$15:$B$16)</f>
        <v>0</v>
      </c>
      <c r="AQ8" s="77">
        <f>SUMIF('Cost Breakdowns'!$D$15:$D$16,'SoESCaOMCbIC-capital'!AQ$1,'Cost Breakdowns'!$B$15:$B$16)</f>
        <v>0</v>
      </c>
    </row>
    <row r="9" spans="1:43" x14ac:dyDescent="0.25">
      <c r="A9" t="s">
        <v>204</v>
      </c>
      <c r="B9" s="77">
        <f>SUMIF('Cost Breakdowns'!$D$274:$D$287,'SoESCaOMCbIC-capital'!B$1,'Cost Breakdowns'!$B$274:$B$287)</f>
        <v>0</v>
      </c>
      <c r="C9" s="77">
        <f>SUMIF('Cost Breakdowns'!$D$274:$D$287,'SoESCaOMCbIC-capital'!C$1,'Cost Breakdowns'!$B$274:$B$287)</f>
        <v>0</v>
      </c>
      <c r="D9" s="77">
        <f>SUMIF('Cost Breakdowns'!$D$274:$D$287,'SoESCaOMCbIC-capital'!D$1,'Cost Breakdowns'!$B$274:$B$287)</f>
        <v>0</v>
      </c>
      <c r="E9" s="77">
        <f>SUMIF('Cost Breakdowns'!$D$274:$D$287,'SoESCaOMCbIC-capital'!E$1,'Cost Breakdowns'!$B$274:$B$287)</f>
        <v>0</v>
      </c>
      <c r="F9" s="77">
        <f>SUMIF('Cost Breakdowns'!$D$274:$D$287,'SoESCaOMCbIC-capital'!F$1,'Cost Breakdowns'!$B$274:$B$287)</f>
        <v>0</v>
      </c>
      <c r="G9" s="77">
        <f>SUMIF('Cost Breakdowns'!$D$274:$D$287,'SoESCaOMCbIC-capital'!G$1,'Cost Breakdowns'!$B$274:$B$287)</f>
        <v>0</v>
      </c>
      <c r="H9" s="77">
        <f>SUMIF('Cost Breakdowns'!$D$274:$D$287,'SoESCaOMCbIC-capital'!H$1,'Cost Breakdowns'!$B$274:$B$287)</f>
        <v>0</v>
      </c>
      <c r="I9" s="77">
        <f>SUMIF('Cost Breakdowns'!$D$274:$D$287,'SoESCaOMCbIC-capital'!I$1,'Cost Breakdowns'!$B$274:$B$287)</f>
        <v>0</v>
      </c>
      <c r="J9" s="77">
        <f>SUMIF('Cost Breakdowns'!$D$274:$D$287,'SoESCaOMCbIC-capital'!J$1,'Cost Breakdowns'!$B$274:$B$287)</f>
        <v>0</v>
      </c>
      <c r="K9" s="77">
        <f>SUMIF('Cost Breakdowns'!$D$274:$D$287,'SoESCaOMCbIC-capital'!K$1,'Cost Breakdowns'!$B$274:$B$287)</f>
        <v>0</v>
      </c>
      <c r="L9" s="77">
        <f>SUMIF('Cost Breakdowns'!$D$274:$D$287,'SoESCaOMCbIC-capital'!L$1,'Cost Breakdowns'!$B$274:$B$287)</f>
        <v>1.7192251878116429E-2</v>
      </c>
      <c r="M9" s="77">
        <f>SUMIF('Cost Breakdowns'!$D$274:$D$287,'SoESCaOMCbIC-capital'!M$1,'Cost Breakdowns'!$B$274:$B$287)</f>
        <v>0</v>
      </c>
      <c r="N9" s="77">
        <f>SUMIF('Cost Breakdowns'!$D$274:$D$287,'SoESCaOMCbIC-capital'!N$1,'Cost Breakdowns'!$B$274:$B$287)</f>
        <v>0</v>
      </c>
      <c r="O9" s="77">
        <f>SUMIF('Cost Breakdowns'!$D$274:$D$287,'SoESCaOMCbIC-capital'!O$1,'Cost Breakdowns'!$B$274:$B$287)</f>
        <v>0</v>
      </c>
      <c r="P9" s="77">
        <f>SUMIF('Cost Breakdowns'!$D$274:$D$287,'SoESCaOMCbIC-capital'!P$1,'Cost Breakdowns'!$B$274:$B$287)</f>
        <v>0</v>
      </c>
      <c r="Q9" s="77">
        <f>SUMIF('Cost Breakdowns'!$D$274:$D$287,'SoESCaOMCbIC-capital'!Q$1,'Cost Breakdowns'!$B$274:$B$287)</f>
        <v>0</v>
      </c>
      <c r="R9" s="77">
        <f>SUMIF('Cost Breakdowns'!$D$274:$D$287,'SoESCaOMCbIC-capital'!R$1,'Cost Breakdowns'!$B$274:$B$287)</f>
        <v>0</v>
      </c>
      <c r="S9" s="77">
        <f>SUMIF('Cost Breakdowns'!$D$274:$D$287,'SoESCaOMCbIC-capital'!S$1,'Cost Breakdowns'!$B$274:$B$287)</f>
        <v>0.42277656301083044</v>
      </c>
      <c r="T9" s="77">
        <f>SUMIF('Cost Breakdowns'!$D$274:$D$287,'SoESCaOMCbIC-capital'!T$1,'Cost Breakdowns'!$B$274:$B$287)</f>
        <v>0</v>
      </c>
      <c r="U9" s="77">
        <f>SUMIF('Cost Breakdowns'!$D$274:$D$287,'SoESCaOMCbIC-capital'!U$1,'Cost Breakdowns'!$B$274:$B$287)</f>
        <v>0</v>
      </c>
      <c r="V9" s="77">
        <f>SUMIF('Cost Breakdowns'!$D$274:$D$287,'SoESCaOMCbIC-capital'!V$1,'Cost Breakdowns'!$B$274:$B$287)</f>
        <v>0</v>
      </c>
      <c r="W9" s="77">
        <f>SUMIF('Cost Breakdowns'!$D$274:$D$287,'SoESCaOMCbIC-capital'!W$1,'Cost Breakdowns'!$B$274:$B$287)</f>
        <v>0</v>
      </c>
      <c r="X9" s="77">
        <f>SUMIF('Cost Breakdowns'!$D$274:$D$287,'SoESCaOMCbIC-capital'!X$1,'Cost Breakdowns'!$B$274:$B$287)</f>
        <v>0</v>
      </c>
      <c r="Y9" s="77">
        <f>SUMIF('Cost Breakdowns'!$D$274:$D$287,'SoESCaOMCbIC-capital'!Y$1,'Cost Breakdowns'!$B$274:$B$287)</f>
        <v>0</v>
      </c>
      <c r="Z9" s="77">
        <f>SUMIF('Cost Breakdowns'!$D$274:$D$287,'SoESCaOMCbIC-capital'!Z$1,'Cost Breakdowns'!$B$274:$B$287)</f>
        <v>0.41615575034208502</v>
      </c>
      <c r="AA9" s="77">
        <f>SUMIF('Cost Breakdowns'!$D$274:$D$287,'SoESCaOMCbIC-capital'!AA$1,'Cost Breakdowns'!$B$274:$B$287)</f>
        <v>0</v>
      </c>
      <c r="AB9" s="77">
        <f>SUMIF('Cost Breakdowns'!$D$274:$D$287,'SoESCaOMCbIC-capital'!AB$1,'Cost Breakdowns'!$B$274:$B$287)</f>
        <v>6.6213883181614627E-2</v>
      </c>
      <c r="AC9" s="77">
        <f>SUMIF('Cost Breakdowns'!$D$274:$D$287,'SoESCaOMCbIC-capital'!AC$1,'Cost Breakdowns'!$B$274:$B$287)</f>
        <v>0</v>
      </c>
      <c r="AD9" s="77">
        <f>SUMIF('Cost Breakdowns'!$D$274:$D$287,'SoESCaOMCbIC-capital'!AD$1,'Cost Breakdowns'!$B$274:$B$287)</f>
        <v>0</v>
      </c>
      <c r="AE9" s="77">
        <f>SUMIF('Cost Breakdowns'!$D$274:$D$287,'SoESCaOMCbIC-capital'!AE$1,'Cost Breakdowns'!$B$274:$B$287)</f>
        <v>0</v>
      </c>
      <c r="AF9" s="77">
        <f>SUMIF('Cost Breakdowns'!$D$274:$D$287,'SoESCaOMCbIC-capital'!AF$1,'Cost Breakdowns'!$B$274:$B$287)</f>
        <v>0</v>
      </c>
      <c r="AG9" s="77">
        <f>SUMIF('Cost Breakdowns'!$D$274:$D$287,'SoESCaOMCbIC-capital'!AG$1,'Cost Breakdowns'!$B$274:$B$287)</f>
        <v>0</v>
      </c>
      <c r="AH9" s="77">
        <f>SUMIF('Cost Breakdowns'!$D$274:$D$287,'SoESCaOMCbIC-capital'!AH$1,'Cost Breakdowns'!$B$274:$B$287)</f>
        <v>0</v>
      </c>
      <c r="AI9" s="77">
        <f>SUMIF('Cost Breakdowns'!$D$274:$D$287,'SoESCaOMCbIC-capital'!AI$1,'Cost Breakdowns'!$B$274:$B$287)</f>
        <v>0</v>
      </c>
      <c r="AJ9" s="77">
        <f>SUMIF('Cost Breakdowns'!$D$274:$D$287,'SoESCaOMCbIC-capital'!AJ$1,'Cost Breakdowns'!$B$274:$B$287)</f>
        <v>0</v>
      </c>
      <c r="AK9" s="77">
        <f>SUMIF('Cost Breakdowns'!$D$274:$D$287,'SoESCaOMCbIC-capital'!AK$1,'Cost Breakdowns'!$B$274:$B$287)</f>
        <v>0</v>
      </c>
      <c r="AL9" s="77">
        <f>SUMIF('Cost Breakdowns'!$D$274:$D$287,'SoESCaOMCbIC-capital'!AL$1,'Cost Breakdowns'!$B$274:$B$287)</f>
        <v>7.7661551587353536E-2</v>
      </c>
      <c r="AM9" s="77">
        <f>SUMIF('Cost Breakdowns'!$D$274:$D$287,'SoESCaOMCbIC-capital'!AM$1,'Cost Breakdowns'!$B$274:$B$287)</f>
        <v>0</v>
      </c>
      <c r="AN9" s="77">
        <f>SUMIF('Cost Breakdowns'!$D$274:$D$287,'SoESCaOMCbIC-capital'!AN$1,'Cost Breakdowns'!$B$274:$B$287)</f>
        <v>0</v>
      </c>
      <c r="AO9" s="77">
        <f>SUMIF('Cost Breakdowns'!$D$274:$D$287,'SoESCaOMCbIC-capital'!AO$1,'Cost Breakdowns'!$B$274:$B$287)</f>
        <v>0</v>
      </c>
      <c r="AP9" s="77">
        <f>SUMIF('Cost Breakdowns'!$D$274:$D$287,'SoESCaOMCbIC-capital'!AP$1,'Cost Breakdowns'!$B$274:$B$287)</f>
        <v>0</v>
      </c>
      <c r="AQ9" s="77">
        <f>SUMIF('Cost Breakdowns'!$D$274:$D$287,'SoESCaOMCbIC-capital'!AQ$1,'Cost Breakdowns'!$B$274:$B$287)</f>
        <v>0</v>
      </c>
    </row>
    <row r="10" spans="1:43" x14ac:dyDescent="0.25">
      <c r="A10" t="s">
        <v>205</v>
      </c>
      <c r="B10" s="77">
        <f>SUMIF('Cost Breakdowns'!$D$229:$D$229,'SoESCaOMCbIC-capital'!B$1,'Cost Breakdowns'!$B$229:$B$229)</f>
        <v>0</v>
      </c>
      <c r="C10" s="77">
        <f>SUMIF('Cost Breakdowns'!$D$229:$D$229,'SoESCaOMCbIC-capital'!C$1,'Cost Breakdowns'!$B$229:$B$229)</f>
        <v>0</v>
      </c>
      <c r="D10" s="77">
        <f>SUMIF('Cost Breakdowns'!$D$229:$D$229,'SoESCaOMCbIC-capital'!D$1,'Cost Breakdowns'!$B$229:$B$229)</f>
        <v>0</v>
      </c>
      <c r="E10" s="77">
        <f>SUMIF('Cost Breakdowns'!$D$229:$D$229,'SoESCaOMCbIC-capital'!E$1,'Cost Breakdowns'!$B$229:$B$229)</f>
        <v>0</v>
      </c>
      <c r="F10" s="77">
        <f>SUMIF('Cost Breakdowns'!$D$229:$D$229,'SoESCaOMCbIC-capital'!F$1,'Cost Breakdowns'!$B$229:$B$229)</f>
        <v>0</v>
      </c>
      <c r="G10" s="77">
        <f>SUMIF('Cost Breakdowns'!$D$229:$D$229,'SoESCaOMCbIC-capital'!G$1,'Cost Breakdowns'!$B$229:$B$229)</f>
        <v>0</v>
      </c>
      <c r="H10" s="77">
        <f>SUMIF('Cost Breakdowns'!$D$229:$D$229,'SoESCaOMCbIC-capital'!H$1,'Cost Breakdowns'!$B$229:$B$229)</f>
        <v>0</v>
      </c>
      <c r="I10" s="77">
        <f>SUMIF('Cost Breakdowns'!$D$229:$D$229,'SoESCaOMCbIC-capital'!I$1,'Cost Breakdowns'!$B$229:$B$229)</f>
        <v>0</v>
      </c>
      <c r="J10" s="77">
        <f>SUMIF('Cost Breakdowns'!$D$229:$D$229,'SoESCaOMCbIC-capital'!J$1,'Cost Breakdowns'!$B$229:$B$229)</f>
        <v>0</v>
      </c>
      <c r="K10" s="77">
        <f>SUMIF('Cost Breakdowns'!$D$229:$D$229,'SoESCaOMCbIC-capital'!K$1,'Cost Breakdowns'!$B$229:$B$229)</f>
        <v>0</v>
      </c>
      <c r="L10" s="77">
        <f>SUMIF('Cost Breakdowns'!$D$229:$D$229,'SoESCaOMCbIC-capital'!L$1,'Cost Breakdowns'!$B$229:$B$229)</f>
        <v>0</v>
      </c>
      <c r="M10" s="77">
        <f>SUMIF('Cost Breakdowns'!$D$229:$D$229,'SoESCaOMCbIC-capital'!M$1,'Cost Breakdowns'!$B$229:$B$229)</f>
        <v>0</v>
      </c>
      <c r="N10" s="77">
        <f>SUMIF('Cost Breakdowns'!$D$229:$D$229,'SoESCaOMCbIC-capital'!N$1,'Cost Breakdowns'!$B$229:$B$229)</f>
        <v>0</v>
      </c>
      <c r="O10" s="77">
        <f>SUMIF('Cost Breakdowns'!$D$229:$D$229,'SoESCaOMCbIC-capital'!O$1,'Cost Breakdowns'!$B$229:$B$229)</f>
        <v>0</v>
      </c>
      <c r="P10" s="77">
        <f>SUMIF('Cost Breakdowns'!$D$229:$D$229,'SoESCaOMCbIC-capital'!P$1,'Cost Breakdowns'!$B$229:$B$229)</f>
        <v>0</v>
      </c>
      <c r="Q10" s="77">
        <f>SUMIF('Cost Breakdowns'!$D$229:$D$229,'SoESCaOMCbIC-capital'!Q$1,'Cost Breakdowns'!$B$229:$B$229)</f>
        <v>0</v>
      </c>
      <c r="R10" s="77">
        <f>SUMIF('Cost Breakdowns'!$D$229:$D$229,'SoESCaOMCbIC-capital'!R$1,'Cost Breakdowns'!$B$229:$B$229)</f>
        <v>0</v>
      </c>
      <c r="S10" s="77">
        <f>SUMIF('Cost Breakdowns'!$D$229:$D$229,'SoESCaOMCbIC-capital'!S$1,'Cost Breakdowns'!$B$229:$B$229)</f>
        <v>0</v>
      </c>
      <c r="T10" s="77">
        <f>SUMIF('Cost Breakdowns'!$D$229:$D$229,'SoESCaOMCbIC-capital'!T$1,'Cost Breakdowns'!$B$229:$B$229)</f>
        <v>0</v>
      </c>
      <c r="U10" s="77">
        <f>SUMIF('Cost Breakdowns'!$D$229:$D$229,'SoESCaOMCbIC-capital'!U$1,'Cost Breakdowns'!$B$229:$B$229)</f>
        <v>0</v>
      </c>
      <c r="V10" s="77">
        <f>SUMIF('Cost Breakdowns'!$D$229:$D$229,'SoESCaOMCbIC-capital'!V$1,'Cost Breakdowns'!$B$229:$B$229)</f>
        <v>0</v>
      </c>
      <c r="W10" s="77">
        <f>SUMIF('Cost Breakdowns'!$D$229:$D$229,'SoESCaOMCbIC-capital'!W$1,'Cost Breakdowns'!$B$229:$B$229)</f>
        <v>0</v>
      </c>
      <c r="X10" s="77">
        <f>SUMIF('Cost Breakdowns'!$D$229:$D$229,'SoESCaOMCbIC-capital'!X$1,'Cost Breakdowns'!$B$229:$B$229)</f>
        <v>0</v>
      </c>
      <c r="Y10" s="77">
        <f>SUMIF('Cost Breakdowns'!$D$229:$D$229,'SoESCaOMCbIC-capital'!Y$1,'Cost Breakdowns'!$B$229:$B$229)</f>
        <v>0</v>
      </c>
      <c r="Z10" s="77">
        <f>SUMIF('Cost Breakdowns'!$D$229:$D$229,'SoESCaOMCbIC-capital'!Z$1,'Cost Breakdowns'!$B$229:$B$229)</f>
        <v>1</v>
      </c>
      <c r="AA10" s="77">
        <f>SUMIF('Cost Breakdowns'!$D$229:$D$229,'SoESCaOMCbIC-capital'!AA$1,'Cost Breakdowns'!$B$229:$B$229)</f>
        <v>0</v>
      </c>
      <c r="AB10" s="77">
        <f>SUMIF('Cost Breakdowns'!$D$229:$D$229,'SoESCaOMCbIC-capital'!AB$1,'Cost Breakdowns'!$B$229:$B$229)</f>
        <v>0</v>
      </c>
      <c r="AC10" s="77">
        <f>SUMIF('Cost Breakdowns'!$D$229:$D$229,'SoESCaOMCbIC-capital'!AC$1,'Cost Breakdowns'!$B$229:$B$229)</f>
        <v>0</v>
      </c>
      <c r="AD10" s="77">
        <f>SUMIF('Cost Breakdowns'!$D$229:$D$229,'SoESCaOMCbIC-capital'!AD$1,'Cost Breakdowns'!$B$229:$B$229)</f>
        <v>0</v>
      </c>
      <c r="AE10" s="77">
        <f>SUMIF('Cost Breakdowns'!$D$229:$D$229,'SoESCaOMCbIC-capital'!AE$1,'Cost Breakdowns'!$B$229:$B$229)</f>
        <v>0</v>
      </c>
      <c r="AF10" s="77">
        <f>SUMIF('Cost Breakdowns'!$D$229:$D$229,'SoESCaOMCbIC-capital'!AF$1,'Cost Breakdowns'!$B$229:$B$229)</f>
        <v>0</v>
      </c>
      <c r="AG10" s="77">
        <f>SUMIF('Cost Breakdowns'!$D$229:$D$229,'SoESCaOMCbIC-capital'!AG$1,'Cost Breakdowns'!$B$229:$B$229)</f>
        <v>0</v>
      </c>
      <c r="AH10" s="77">
        <f>SUMIF('Cost Breakdowns'!$D$229:$D$229,'SoESCaOMCbIC-capital'!AH$1,'Cost Breakdowns'!$B$229:$B$229)</f>
        <v>0</v>
      </c>
      <c r="AI10" s="77">
        <f>SUMIF('Cost Breakdowns'!$D$229:$D$229,'SoESCaOMCbIC-capital'!AI$1,'Cost Breakdowns'!$B$229:$B$229)</f>
        <v>0</v>
      </c>
      <c r="AJ10" s="77">
        <f>SUMIF('Cost Breakdowns'!$D$229:$D$229,'SoESCaOMCbIC-capital'!AJ$1,'Cost Breakdowns'!$B$229:$B$229)</f>
        <v>0</v>
      </c>
      <c r="AK10" s="77">
        <f>SUMIF('Cost Breakdowns'!$D$229:$D$229,'SoESCaOMCbIC-capital'!AK$1,'Cost Breakdowns'!$B$229:$B$229)</f>
        <v>0</v>
      </c>
      <c r="AL10" s="77">
        <f>SUMIF('Cost Breakdowns'!$D$229:$D$229,'SoESCaOMCbIC-capital'!AL$1,'Cost Breakdowns'!$B$229:$B$229)</f>
        <v>0</v>
      </c>
      <c r="AM10" s="77">
        <f>SUMIF('Cost Breakdowns'!$D$229:$D$229,'SoESCaOMCbIC-capital'!AM$1,'Cost Breakdowns'!$B$229:$B$229)</f>
        <v>0</v>
      </c>
      <c r="AN10" s="77">
        <f>SUMIF('Cost Breakdowns'!$D$229:$D$229,'SoESCaOMCbIC-capital'!AN$1,'Cost Breakdowns'!$B$229:$B$229)</f>
        <v>0</v>
      </c>
      <c r="AO10" s="77">
        <f>SUMIF('Cost Breakdowns'!$D$229:$D$229,'SoESCaOMCbIC-capital'!AO$1,'Cost Breakdowns'!$B$229:$B$229)</f>
        <v>0</v>
      </c>
      <c r="AP10" s="77">
        <f>SUMIF('Cost Breakdowns'!$D$229:$D$229,'SoESCaOMCbIC-capital'!AP$1,'Cost Breakdowns'!$B$229:$B$229)</f>
        <v>0</v>
      </c>
      <c r="AQ10" s="77">
        <f>SUMIF('Cost Breakdowns'!$D$229:$D$229,'SoESCaOMCbIC-capital'!AQ$1,'Cost Breakdowns'!$B$229:$B$229)</f>
        <v>0</v>
      </c>
    </row>
    <row r="11" spans="1:43" x14ac:dyDescent="0.25">
      <c r="A11" t="s">
        <v>206</v>
      </c>
      <c r="B11" s="77">
        <f>SUMIF('Cost Breakdowns'!$D$308:$D$311,'SoESCaOMCbIC-capital'!B$1,'Cost Breakdowns'!$B$308:$B$311)</f>
        <v>0</v>
      </c>
      <c r="C11" s="77">
        <f>SUMIF('Cost Breakdowns'!$D$308:$D$311,'SoESCaOMCbIC-capital'!C$1,'Cost Breakdowns'!$B$308:$B$311)</f>
        <v>0</v>
      </c>
      <c r="D11" s="77">
        <f>SUMIF('Cost Breakdowns'!$D$308:$D$311,'SoESCaOMCbIC-capital'!D$1,'Cost Breakdowns'!$B$308:$B$311)</f>
        <v>0</v>
      </c>
      <c r="E11" s="77">
        <f>SUMIF('Cost Breakdowns'!$D$308:$D$311,'SoESCaOMCbIC-capital'!E$1,'Cost Breakdowns'!$B$308:$B$311)</f>
        <v>0</v>
      </c>
      <c r="F11" s="77">
        <f>SUMIF('Cost Breakdowns'!$D$308:$D$311,'SoESCaOMCbIC-capital'!F$1,'Cost Breakdowns'!$B$308:$B$311)</f>
        <v>0</v>
      </c>
      <c r="G11" s="77">
        <f>SUMIF('Cost Breakdowns'!$D$308:$D$311,'SoESCaOMCbIC-capital'!G$1,'Cost Breakdowns'!$B$308:$B$311)</f>
        <v>0</v>
      </c>
      <c r="H11" s="77">
        <f>SUMIF('Cost Breakdowns'!$D$308:$D$311,'SoESCaOMCbIC-capital'!H$1,'Cost Breakdowns'!$B$308:$B$311)</f>
        <v>0</v>
      </c>
      <c r="I11" s="77">
        <f>SUMIF('Cost Breakdowns'!$D$308:$D$311,'SoESCaOMCbIC-capital'!I$1,'Cost Breakdowns'!$B$308:$B$311)</f>
        <v>0</v>
      </c>
      <c r="J11" s="77">
        <f>SUMIF('Cost Breakdowns'!$D$308:$D$311,'SoESCaOMCbIC-capital'!J$1,'Cost Breakdowns'!$B$308:$B$311)</f>
        <v>0</v>
      </c>
      <c r="K11" s="77">
        <f>SUMIF('Cost Breakdowns'!$D$308:$D$311,'SoESCaOMCbIC-capital'!K$1,'Cost Breakdowns'!$B$308:$B$311)</f>
        <v>0</v>
      </c>
      <c r="L11" s="77">
        <f>SUMIF('Cost Breakdowns'!$D$308:$D$311,'SoESCaOMCbIC-capital'!L$1,'Cost Breakdowns'!$B$308:$B$311)</f>
        <v>0</v>
      </c>
      <c r="M11" s="77">
        <f>SUMIF('Cost Breakdowns'!$D$308:$D$311,'SoESCaOMCbIC-capital'!M$1,'Cost Breakdowns'!$B$308:$B$311)</f>
        <v>0</v>
      </c>
      <c r="N11" s="77">
        <f>SUMIF('Cost Breakdowns'!$D$308:$D$311,'SoESCaOMCbIC-capital'!N$1,'Cost Breakdowns'!$B$308:$B$311)</f>
        <v>0</v>
      </c>
      <c r="O11" s="77">
        <f>SUMIF('Cost Breakdowns'!$D$308:$D$311,'SoESCaOMCbIC-capital'!O$1,'Cost Breakdowns'!$B$308:$B$311)</f>
        <v>0</v>
      </c>
      <c r="P11" s="77">
        <f>SUMIF('Cost Breakdowns'!$D$308:$D$311,'SoESCaOMCbIC-capital'!P$1,'Cost Breakdowns'!$B$308:$B$311)</f>
        <v>0</v>
      </c>
      <c r="Q11" s="77">
        <f>SUMIF('Cost Breakdowns'!$D$308:$D$311,'SoESCaOMCbIC-capital'!Q$1,'Cost Breakdowns'!$B$308:$B$311)</f>
        <v>0</v>
      </c>
      <c r="R11" s="77">
        <f>SUMIF('Cost Breakdowns'!$D$308:$D$311,'SoESCaOMCbIC-capital'!R$1,'Cost Breakdowns'!$B$308:$B$311)</f>
        <v>0</v>
      </c>
      <c r="S11" s="77">
        <f>SUMIF('Cost Breakdowns'!$D$308:$D$311,'SoESCaOMCbIC-capital'!S$1,'Cost Breakdowns'!$B$308:$B$311)</f>
        <v>0</v>
      </c>
      <c r="T11" s="77">
        <f>SUMIF('Cost Breakdowns'!$D$308:$D$311,'SoESCaOMCbIC-capital'!T$1,'Cost Breakdowns'!$B$308:$B$311)</f>
        <v>0</v>
      </c>
      <c r="U11" s="77">
        <f>SUMIF('Cost Breakdowns'!$D$308:$D$311,'SoESCaOMCbIC-capital'!U$1,'Cost Breakdowns'!$B$308:$B$311)</f>
        <v>0</v>
      </c>
      <c r="V11" s="77">
        <f>SUMIF('Cost Breakdowns'!$D$308:$D$311,'SoESCaOMCbIC-capital'!V$1,'Cost Breakdowns'!$B$308:$B$311)</f>
        <v>0</v>
      </c>
      <c r="W11" s="77">
        <f>SUMIF('Cost Breakdowns'!$D$308:$D$311,'SoESCaOMCbIC-capital'!W$1,'Cost Breakdowns'!$B$308:$B$311)</f>
        <v>0</v>
      </c>
      <c r="X11" s="77">
        <f>SUMIF('Cost Breakdowns'!$D$308:$D$311,'SoESCaOMCbIC-capital'!X$1,'Cost Breakdowns'!$B$308:$B$311)</f>
        <v>0</v>
      </c>
      <c r="Y11" s="77">
        <f>SUMIF('Cost Breakdowns'!$D$308:$D$311,'SoESCaOMCbIC-capital'!Y$1,'Cost Breakdowns'!$B$308:$B$311)</f>
        <v>0.58345780433159067</v>
      </c>
      <c r="Z11" s="77">
        <f>SUMIF('Cost Breakdowns'!$D$308:$D$311,'SoESCaOMCbIC-capital'!Z$1,'Cost Breakdowns'!$B$308:$B$311)</f>
        <v>0.31357356235997008</v>
      </c>
      <c r="AA11" s="77">
        <f>SUMIF('Cost Breakdowns'!$D$308:$D$311,'SoESCaOMCbIC-capital'!AA$1,'Cost Breakdowns'!$B$308:$B$311)</f>
        <v>0</v>
      </c>
      <c r="AB11" s="77">
        <f>SUMIF('Cost Breakdowns'!$D$308:$D$311,'SoESCaOMCbIC-capital'!AB$1,'Cost Breakdowns'!$B$308:$B$311)</f>
        <v>0</v>
      </c>
      <c r="AC11" s="77">
        <f>SUMIF('Cost Breakdowns'!$D$308:$D$311,'SoESCaOMCbIC-capital'!AC$1,'Cost Breakdowns'!$B$308:$B$311)</f>
        <v>0</v>
      </c>
      <c r="AD11" s="77">
        <f>SUMIF('Cost Breakdowns'!$D$308:$D$311,'SoESCaOMCbIC-capital'!AD$1,'Cost Breakdowns'!$B$308:$B$311)</f>
        <v>0</v>
      </c>
      <c r="AE11" s="77">
        <f>SUMIF('Cost Breakdowns'!$D$308:$D$311,'SoESCaOMCbIC-capital'!AE$1,'Cost Breakdowns'!$B$308:$B$311)</f>
        <v>0</v>
      </c>
      <c r="AF11" s="77">
        <f>SUMIF('Cost Breakdowns'!$D$308:$D$311,'SoESCaOMCbIC-capital'!AF$1,'Cost Breakdowns'!$B$308:$B$311)</f>
        <v>0</v>
      </c>
      <c r="AG11" s="77">
        <f>SUMIF('Cost Breakdowns'!$D$308:$D$311,'SoESCaOMCbIC-capital'!AG$1,'Cost Breakdowns'!$B$308:$B$311)</f>
        <v>0</v>
      </c>
      <c r="AH11" s="77">
        <f>SUMIF('Cost Breakdowns'!$D$308:$D$311,'SoESCaOMCbIC-capital'!AH$1,'Cost Breakdowns'!$B$308:$B$311)</f>
        <v>0</v>
      </c>
      <c r="AI11" s="77">
        <f>SUMIF('Cost Breakdowns'!$D$308:$D$311,'SoESCaOMCbIC-capital'!AI$1,'Cost Breakdowns'!$B$308:$B$311)</f>
        <v>0</v>
      </c>
      <c r="AJ11" s="77">
        <f>SUMIF('Cost Breakdowns'!$D$308:$D$311,'SoESCaOMCbIC-capital'!AJ$1,'Cost Breakdowns'!$B$308:$B$311)</f>
        <v>0</v>
      </c>
      <c r="AK11" s="77">
        <f>SUMIF('Cost Breakdowns'!$D$308:$D$311,'SoESCaOMCbIC-capital'!AK$1,'Cost Breakdowns'!$B$308:$B$311)</f>
        <v>0</v>
      </c>
      <c r="AL11" s="77">
        <f>SUMIF('Cost Breakdowns'!$D$308:$D$311,'SoESCaOMCbIC-capital'!AL$1,'Cost Breakdowns'!$B$308:$B$311)</f>
        <v>0.10296863330843913</v>
      </c>
      <c r="AM11" s="77">
        <f>SUMIF('Cost Breakdowns'!$D$308:$D$311,'SoESCaOMCbIC-capital'!AM$1,'Cost Breakdowns'!$B$308:$B$311)</f>
        <v>0</v>
      </c>
      <c r="AN11" s="77">
        <f>SUMIF('Cost Breakdowns'!$D$308:$D$311,'SoESCaOMCbIC-capital'!AN$1,'Cost Breakdowns'!$B$308:$B$311)</f>
        <v>0</v>
      </c>
      <c r="AO11" s="77">
        <f>SUMIF('Cost Breakdowns'!$D$308:$D$311,'SoESCaOMCbIC-capital'!AO$1,'Cost Breakdowns'!$B$308:$B$311)</f>
        <v>0</v>
      </c>
      <c r="AP11" s="77">
        <f>SUMIF('Cost Breakdowns'!$D$308:$D$311,'SoESCaOMCbIC-capital'!AP$1,'Cost Breakdowns'!$B$308:$B$311)</f>
        <v>0</v>
      </c>
      <c r="AQ11" s="77">
        <f>SUMIF('Cost Breakdowns'!$D$308:$D$311,'SoESCaOMCbIC-capital'!AQ$1,'Cost Breakdowns'!$B$308:$B$311)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6.0604166666666646E-2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0.41820000000000018</v>
      </c>
      <c r="AA12" s="100">
        <f t="shared" si="1"/>
        <v>0</v>
      </c>
      <c r="AB12" s="100">
        <f t="shared" si="1"/>
        <v>0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0.52119583333333308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6.0604166666666646E-2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0.41820000000000018</v>
      </c>
      <c r="AA13" s="100">
        <f t="shared" si="1"/>
        <v>0</v>
      </c>
      <c r="AB13" s="100">
        <f t="shared" si="1"/>
        <v>0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0.52119583333333308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Breakdowns'!$D$100:$D$102,'SoESCaOMCbIC-capital'!B$1,'Cost Breakdowns'!$B$100:$B$102)</f>
        <v>0</v>
      </c>
      <c r="C14" s="77">
        <f>SUMIF('Cost Breakdowns'!$D$100:$D$102,'SoESCaOMCbIC-capital'!C$1,'Cost Breakdowns'!$B$100:$B$102)</f>
        <v>0</v>
      </c>
      <c r="D14" s="77">
        <f>SUMIF('Cost Breakdowns'!$D$100:$D$102,'SoESCaOMCbIC-capital'!D$1,'Cost Breakdowns'!$B$100:$B$102)</f>
        <v>0</v>
      </c>
      <c r="E14" s="77">
        <f>SUMIF('Cost Breakdowns'!$D$100:$D$102,'SoESCaOMCbIC-capital'!E$1,'Cost Breakdowns'!$B$100:$B$102)</f>
        <v>0</v>
      </c>
      <c r="F14" s="77">
        <f>SUMIF('Cost Breakdowns'!$D$100:$D$102,'SoESCaOMCbIC-capital'!F$1,'Cost Breakdowns'!$B$100:$B$102)</f>
        <v>0</v>
      </c>
      <c r="G14" s="77">
        <f>SUMIF('Cost Breakdowns'!$D$100:$D$102,'SoESCaOMCbIC-capital'!G$1,'Cost Breakdowns'!$B$100:$B$102)</f>
        <v>0</v>
      </c>
      <c r="H14" s="77">
        <f>SUMIF('Cost Breakdowns'!$D$100:$D$102,'SoESCaOMCbIC-capital'!H$1,'Cost Breakdowns'!$B$100:$B$102)</f>
        <v>0</v>
      </c>
      <c r="I14" s="77">
        <f>SUMIF('Cost Breakdowns'!$D$100:$D$102,'SoESCaOMCbIC-capital'!I$1,'Cost Breakdowns'!$B$100:$B$102)</f>
        <v>0</v>
      </c>
      <c r="J14" s="77">
        <f>SUMIF('Cost Breakdowns'!$D$100:$D$102,'SoESCaOMCbIC-capital'!J$1,'Cost Breakdowns'!$B$100:$B$102)</f>
        <v>0</v>
      </c>
      <c r="K14" s="77">
        <f>SUMIF('Cost Breakdowns'!$D$100:$D$102,'SoESCaOMCbIC-capital'!K$1,'Cost Breakdowns'!$B$100:$B$102)</f>
        <v>0</v>
      </c>
      <c r="L14" s="77">
        <f>SUMIF('Cost Breakdowns'!$D$100:$D$102,'SoESCaOMCbIC-capital'!L$1,'Cost Breakdowns'!$B$100:$B$102)</f>
        <v>0</v>
      </c>
      <c r="M14" s="77">
        <f>SUMIF('Cost Breakdowns'!$D$100:$D$102,'SoESCaOMCbIC-capital'!M$1,'Cost Breakdowns'!$B$100:$B$102)</f>
        <v>0</v>
      </c>
      <c r="N14" s="77">
        <f>SUMIF('Cost Breakdowns'!$D$100:$D$102,'SoESCaOMCbIC-capital'!N$1,'Cost Breakdowns'!$B$100:$B$102)</f>
        <v>0</v>
      </c>
      <c r="O14" s="77">
        <f>SUMIF('Cost Breakdowns'!$D$100:$D$102,'SoESCaOMCbIC-capital'!O$1,'Cost Breakdowns'!$B$100:$B$102)</f>
        <v>0</v>
      </c>
      <c r="P14" s="77">
        <f>SUMIF('Cost Breakdowns'!$D$100:$D$102,'SoESCaOMCbIC-capital'!P$1,'Cost Breakdowns'!$B$100:$B$102)</f>
        <v>0</v>
      </c>
      <c r="Q14" s="77">
        <f>SUMIF('Cost Breakdowns'!$D$100:$D$102,'SoESCaOMCbIC-capital'!Q$1,'Cost Breakdowns'!$B$100:$B$102)</f>
        <v>0</v>
      </c>
      <c r="R14" s="77">
        <f>SUMIF('Cost Breakdowns'!$D$100:$D$102,'SoESCaOMCbIC-capital'!R$1,'Cost Breakdowns'!$B$100:$B$102)</f>
        <v>0</v>
      </c>
      <c r="S14" s="77">
        <f>SUMIF('Cost Breakdowns'!$D$100:$D$102,'SoESCaOMCbIC-capital'!S$1,'Cost Breakdowns'!$B$100:$B$102)</f>
        <v>0</v>
      </c>
      <c r="T14" s="77">
        <f>SUMIF('Cost Breakdowns'!$D$100:$D$102,'SoESCaOMCbIC-capital'!T$1,'Cost Breakdowns'!$B$100:$B$102)</f>
        <v>0</v>
      </c>
      <c r="U14" s="77">
        <f>SUMIF('Cost Breakdowns'!$D$100:$D$102,'SoESCaOMCbIC-capital'!U$1,'Cost Breakdowns'!$B$100:$B$102)</f>
        <v>0</v>
      </c>
      <c r="V14" s="77">
        <f>SUMIF('Cost Breakdowns'!$D$100:$D$102,'SoESCaOMCbIC-capital'!V$1,'Cost Breakdowns'!$B$100:$B$102)</f>
        <v>0.25108225108225107</v>
      </c>
      <c r="W14" s="77">
        <f>SUMIF('Cost Breakdowns'!$D$100:$D$102,'SoESCaOMCbIC-capital'!W$1,'Cost Breakdowns'!$B$100:$B$102)</f>
        <v>0</v>
      </c>
      <c r="X14" s="77">
        <f>SUMIF('Cost Breakdowns'!$D$100:$D$102,'SoESCaOMCbIC-capital'!X$1,'Cost Breakdowns'!$B$100:$B$102)</f>
        <v>0</v>
      </c>
      <c r="Y14" s="77">
        <f>SUMIF('Cost Breakdowns'!$D$100:$D$102,'SoESCaOMCbIC-capital'!Y$1,'Cost Breakdowns'!$B$100:$B$102)</f>
        <v>0</v>
      </c>
      <c r="Z14" s="77">
        <f>SUMIF('Cost Breakdowns'!$D$100:$D$102,'SoESCaOMCbIC-capital'!Z$1,'Cost Breakdowns'!$B$100:$B$102)</f>
        <v>0.59740259740259738</v>
      </c>
      <c r="AA14" s="77">
        <f>SUMIF('Cost Breakdowns'!$D$100:$D$102,'SoESCaOMCbIC-capital'!AA$1,'Cost Breakdowns'!$B$100:$B$102)</f>
        <v>0</v>
      </c>
      <c r="AB14" s="77">
        <f>SUMIF('Cost Breakdowns'!$D$100:$D$102,'SoESCaOMCbIC-capital'!AB$1,'Cost Breakdowns'!$B$100:$B$102)</f>
        <v>0</v>
      </c>
      <c r="AC14" s="77">
        <f>SUMIF('Cost Breakdowns'!$D$100:$D$102,'SoESCaOMCbIC-capital'!AC$1,'Cost Breakdowns'!$B$100:$B$102)</f>
        <v>0</v>
      </c>
      <c r="AD14" s="77">
        <f>SUMIF('Cost Breakdowns'!$D$100:$D$102,'SoESCaOMCbIC-capital'!AD$1,'Cost Breakdowns'!$B$100:$B$102)</f>
        <v>0</v>
      </c>
      <c r="AE14" s="77">
        <f>SUMIF('Cost Breakdowns'!$D$100:$D$102,'SoESCaOMCbIC-capital'!AE$1,'Cost Breakdowns'!$B$100:$B$102)</f>
        <v>0</v>
      </c>
      <c r="AF14" s="77">
        <f>SUMIF('Cost Breakdowns'!$D$100:$D$102,'SoESCaOMCbIC-capital'!AF$1,'Cost Breakdowns'!$B$100:$B$102)</f>
        <v>0</v>
      </c>
      <c r="AG14" s="77">
        <f>SUMIF('Cost Breakdowns'!$D$100:$D$102,'SoESCaOMCbIC-capital'!AG$1,'Cost Breakdowns'!$B$100:$B$102)</f>
        <v>0</v>
      </c>
      <c r="AH14" s="77">
        <f>SUMIF('Cost Breakdowns'!$D$100:$D$102,'SoESCaOMCbIC-capital'!AH$1,'Cost Breakdowns'!$B$100:$B$102)</f>
        <v>0</v>
      </c>
      <c r="AI14" s="77">
        <f>SUMIF('Cost Breakdowns'!$D$100:$D$102,'SoESCaOMCbIC-capital'!AI$1,'Cost Breakdowns'!$B$100:$B$102)</f>
        <v>0</v>
      </c>
      <c r="AJ14" s="77">
        <f>SUMIF('Cost Breakdowns'!$D$100:$D$102,'SoESCaOMCbIC-capital'!AJ$1,'Cost Breakdowns'!$B$100:$B$102)</f>
        <v>0</v>
      </c>
      <c r="AK14" s="77">
        <f>SUMIF('Cost Breakdowns'!$D$100:$D$102,'SoESCaOMCbIC-capital'!AK$1,'Cost Breakdowns'!$B$100:$B$102)</f>
        <v>0</v>
      </c>
      <c r="AL14" s="77">
        <f>SUMIF('Cost Breakdowns'!$D$100:$D$102,'SoESCaOMCbIC-capital'!AL$1,'Cost Breakdowns'!$B$100:$B$102)</f>
        <v>0.15151515151515152</v>
      </c>
      <c r="AM14" s="77">
        <f>SUMIF('Cost Breakdowns'!$D$100:$D$102,'SoESCaOMCbIC-capital'!AM$1,'Cost Breakdowns'!$B$100:$B$102)</f>
        <v>0</v>
      </c>
      <c r="AN14" s="77">
        <f>SUMIF('Cost Breakdowns'!$D$100:$D$102,'SoESCaOMCbIC-capital'!AN$1,'Cost Breakdowns'!$B$100:$B$102)</f>
        <v>0</v>
      </c>
      <c r="AO14" s="77">
        <f>SUMIF('Cost Breakdowns'!$D$100:$D$102,'SoESCaOMCbIC-capital'!AO$1,'Cost Breakdowns'!$B$100:$B$102)</f>
        <v>0</v>
      </c>
      <c r="AP14" s="77">
        <f>SUMIF('Cost Breakdowns'!$D$100:$D$102,'SoESCaOMCbIC-capital'!AP$1,'Cost Breakdowns'!$B$100:$B$102)</f>
        <v>0</v>
      </c>
      <c r="AQ14" s="77">
        <f>SUMIF('Cost Breakdowns'!$D$100:$D$102,'SoESCaOMCbIC-capital'!AQ$1,'Cost Breakdowns'!$B$100:$B$102)</f>
        <v>0</v>
      </c>
    </row>
    <row r="15" spans="1:43" x14ac:dyDescent="0.25">
      <c r="A15" t="s">
        <v>210</v>
      </c>
      <c r="B15" s="77">
        <f>SUMIF('Cost Breakdowns'!$D$367:$D$380,'SoESCaOMCbIC-capital'!B$1,'Cost Breakdowns'!$B$367:$B$380)</f>
        <v>0</v>
      </c>
      <c r="C15" s="77">
        <f>SUMIF('Cost Breakdowns'!$D$367:$D$380,'SoESCaOMCbIC-capital'!C$1,'Cost Breakdowns'!$B$367:$B$380)</f>
        <v>0</v>
      </c>
      <c r="D15" s="77">
        <f>SUMIF('Cost Breakdowns'!$D$367:$D$380,'SoESCaOMCbIC-capital'!D$1,'Cost Breakdowns'!$B$367:$B$380)</f>
        <v>0</v>
      </c>
      <c r="E15" s="77">
        <f>SUMIF('Cost Breakdowns'!$D$367:$D$380,'SoESCaOMCbIC-capital'!E$1,'Cost Breakdowns'!$B$367:$B$380)</f>
        <v>0</v>
      </c>
      <c r="F15" s="77">
        <f>SUMIF('Cost Breakdowns'!$D$367:$D$380,'SoESCaOMCbIC-capital'!F$1,'Cost Breakdowns'!$B$367:$B$380)</f>
        <v>0</v>
      </c>
      <c r="G15" s="77">
        <f>SUMIF('Cost Breakdowns'!$D$367:$D$380,'SoESCaOMCbIC-capital'!G$1,'Cost Breakdowns'!$B$367:$B$380)</f>
        <v>0</v>
      </c>
      <c r="H15" s="77">
        <f>SUMIF('Cost Breakdowns'!$D$367:$D$380,'SoESCaOMCbIC-capital'!H$1,'Cost Breakdowns'!$B$367:$B$380)</f>
        <v>0</v>
      </c>
      <c r="I15" s="77">
        <f>SUMIF('Cost Breakdowns'!$D$367:$D$380,'SoESCaOMCbIC-capital'!I$1,'Cost Breakdowns'!$B$367:$B$380)</f>
        <v>0</v>
      </c>
      <c r="J15" s="77">
        <f>SUMIF('Cost Breakdowns'!$D$367:$D$380,'SoESCaOMCbIC-capital'!J$1,'Cost Breakdowns'!$B$367:$B$380)</f>
        <v>0</v>
      </c>
      <c r="K15" s="77">
        <f>SUMIF('Cost Breakdowns'!$D$367:$D$380,'SoESCaOMCbIC-capital'!K$1,'Cost Breakdowns'!$B$367:$B$380)</f>
        <v>0</v>
      </c>
      <c r="L15" s="77">
        <f>SUMIF('Cost Breakdowns'!$D$367:$D$380,'SoESCaOMCbIC-capital'!L$1,'Cost Breakdowns'!$B$367:$B$380)</f>
        <v>0</v>
      </c>
      <c r="M15" s="77">
        <f>SUMIF('Cost Breakdowns'!$D$367:$D$380,'SoESCaOMCbIC-capital'!M$1,'Cost Breakdowns'!$B$367:$B$380)</f>
        <v>0</v>
      </c>
      <c r="N15" s="77">
        <f>SUMIF('Cost Breakdowns'!$D$367:$D$380,'SoESCaOMCbIC-capital'!N$1,'Cost Breakdowns'!$B$367:$B$380)</f>
        <v>0</v>
      </c>
      <c r="O15" s="77">
        <f>SUMIF('Cost Breakdowns'!$D$367:$D$380,'SoESCaOMCbIC-capital'!O$1,'Cost Breakdowns'!$B$367:$B$380)</f>
        <v>0</v>
      </c>
      <c r="P15" s="77">
        <f>SUMIF('Cost Breakdowns'!$D$367:$D$380,'SoESCaOMCbIC-capital'!P$1,'Cost Breakdowns'!$B$367:$B$380)</f>
        <v>0</v>
      </c>
      <c r="Q15" s="77">
        <f>SUMIF('Cost Breakdowns'!$D$367:$D$380,'SoESCaOMCbIC-capital'!Q$1,'Cost Breakdowns'!$B$367:$B$380)</f>
        <v>0</v>
      </c>
      <c r="R15" s="77">
        <f>SUMIF('Cost Breakdowns'!$D$367:$D$380,'SoESCaOMCbIC-capital'!R$1,'Cost Breakdowns'!$B$367:$B$380)</f>
        <v>0</v>
      </c>
      <c r="S15" s="77">
        <f>SUMIF('Cost Breakdowns'!$D$367:$D$380,'SoESCaOMCbIC-capital'!S$1,'Cost Breakdowns'!$B$367:$B$380)</f>
        <v>0</v>
      </c>
      <c r="T15" s="77">
        <f>SUMIF('Cost Breakdowns'!$D$367:$D$380,'SoESCaOMCbIC-capital'!T$1,'Cost Breakdowns'!$B$367:$B$380)</f>
        <v>0</v>
      </c>
      <c r="U15" s="77">
        <f>SUMIF('Cost Breakdowns'!$D$367:$D$380,'SoESCaOMCbIC-capital'!U$1,'Cost Breakdowns'!$B$367:$B$380)</f>
        <v>0</v>
      </c>
      <c r="V15" s="77">
        <f>SUMIF('Cost Breakdowns'!$D$367:$D$380,'SoESCaOMCbIC-capital'!V$1,'Cost Breakdowns'!$B$367:$B$380)</f>
        <v>0.50570276670805148</v>
      </c>
      <c r="W15" s="77">
        <f>SUMIF('Cost Breakdowns'!$D$367:$D$380,'SoESCaOMCbIC-capital'!W$1,'Cost Breakdowns'!$B$367:$B$380)</f>
        <v>0</v>
      </c>
      <c r="X15" s="77">
        <f>SUMIF('Cost Breakdowns'!$D$367:$D$380,'SoESCaOMCbIC-capital'!X$1,'Cost Breakdowns'!$B$367:$B$380)</f>
        <v>0</v>
      </c>
      <c r="Y15" s="77">
        <f>SUMIF('Cost Breakdowns'!$D$367:$D$380,'SoESCaOMCbIC-capital'!Y$1,'Cost Breakdowns'!$B$367:$B$380)</f>
        <v>0</v>
      </c>
      <c r="Z15" s="77">
        <f>SUMIF('Cost Breakdowns'!$D$367:$D$380,'SoESCaOMCbIC-capital'!Z$1,'Cost Breakdowns'!$B$367:$B$380)</f>
        <v>0.13104595016362994</v>
      </c>
      <c r="AA15" s="77">
        <f>SUMIF('Cost Breakdowns'!$D$367:$D$380,'SoESCaOMCbIC-capital'!AA$1,'Cost Breakdowns'!$B$367:$B$380)</f>
        <v>0</v>
      </c>
      <c r="AB15" s="77">
        <f>SUMIF('Cost Breakdowns'!$D$367:$D$380,'SoESCaOMCbIC-capital'!AB$1,'Cost Breakdowns'!$B$367:$B$380)</f>
        <v>0</v>
      </c>
      <c r="AC15" s="77">
        <f>SUMIF('Cost Breakdowns'!$D$367:$D$380,'SoESCaOMCbIC-capital'!AC$1,'Cost Breakdowns'!$B$367:$B$380)</f>
        <v>6.4103167610879766E-2</v>
      </c>
      <c r="AD15" s="77">
        <f>SUMIF('Cost Breakdowns'!$D$367:$D$380,'SoESCaOMCbIC-capital'!AD$1,'Cost Breakdowns'!$B$367:$B$380)</f>
        <v>0</v>
      </c>
      <c r="AE15" s="77">
        <f>SUMIF('Cost Breakdowns'!$D$367:$D$380,'SoESCaOMCbIC-capital'!AE$1,'Cost Breakdowns'!$B$367:$B$380)</f>
        <v>0.19943207701162591</v>
      </c>
      <c r="AF15" s="77">
        <f>SUMIF('Cost Breakdowns'!$D$367:$D$380,'SoESCaOMCbIC-capital'!AF$1,'Cost Breakdowns'!$B$367:$B$380)</f>
        <v>0</v>
      </c>
      <c r="AG15" s="77">
        <f>SUMIF('Cost Breakdowns'!$D$367:$D$380,'SoESCaOMCbIC-capital'!AG$1,'Cost Breakdowns'!$B$367:$B$380)</f>
        <v>0</v>
      </c>
      <c r="AH15" s="77">
        <f>SUMIF('Cost Breakdowns'!$D$367:$D$380,'SoESCaOMCbIC-capital'!AH$1,'Cost Breakdowns'!$B$367:$B$380)</f>
        <v>0</v>
      </c>
      <c r="AI15" s="77">
        <f>SUMIF('Cost Breakdowns'!$D$367:$D$380,'SoESCaOMCbIC-capital'!AI$1,'Cost Breakdowns'!$B$367:$B$380)</f>
        <v>0</v>
      </c>
      <c r="AJ15" s="77">
        <f>SUMIF('Cost Breakdowns'!$D$367:$D$380,'SoESCaOMCbIC-capital'!AJ$1,'Cost Breakdowns'!$B$367:$B$380)</f>
        <v>0</v>
      </c>
      <c r="AK15" s="77">
        <f>SUMIF('Cost Breakdowns'!$D$367:$D$380,'SoESCaOMCbIC-capital'!AK$1,'Cost Breakdowns'!$B$367:$B$380)</f>
        <v>0</v>
      </c>
      <c r="AL15" s="77">
        <f>SUMIF('Cost Breakdowns'!$D$367:$D$380,'SoESCaOMCbIC-capital'!AL$1,'Cost Breakdowns'!$B$367:$B$380)</f>
        <v>9.9716038505812954E-2</v>
      </c>
      <c r="AM15" s="77">
        <f>SUMIF('Cost Breakdowns'!$D$367:$D$380,'SoESCaOMCbIC-capital'!AM$1,'Cost Breakdowns'!$B$367:$B$380)</f>
        <v>0</v>
      </c>
      <c r="AN15" s="77">
        <f>SUMIF('Cost Breakdowns'!$D$367:$D$380,'SoESCaOMCbIC-capital'!AN$1,'Cost Breakdowns'!$B$367:$B$380)</f>
        <v>0</v>
      </c>
      <c r="AO15" s="77">
        <f>SUMIF('Cost Breakdowns'!$D$367:$D$380,'SoESCaOMCbIC-capital'!AO$1,'Cost Breakdowns'!$B$367:$B$380)</f>
        <v>0</v>
      </c>
      <c r="AP15" s="77">
        <f>SUMIF('Cost Breakdowns'!$D$367:$D$380,'SoESCaOMCbIC-capital'!AP$1,'Cost Breakdowns'!$B$367:$B$380)</f>
        <v>0</v>
      </c>
      <c r="AQ15" s="77">
        <f>SUMIF('Cost Breakdowns'!$D$367:$D$380,'SoESCaOMCbIC-capital'!AQ$1,'Cost Breakdowns'!$B$367:$B$380)</f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6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6.0604166666666646E-2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0.41820000000000018</v>
      </c>
      <c r="AA16" s="100">
        <f t="shared" si="2"/>
        <v>0</v>
      </c>
      <c r="AB16" s="100">
        <f t="shared" si="2"/>
        <v>0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0.52119583333333308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ref="C17:AQ17" si="3">C$3</f>
        <v>0</v>
      </c>
      <c r="D17" s="100">
        <f t="shared" si="3"/>
        <v>0</v>
      </c>
      <c r="E17" s="100">
        <f t="shared" si="3"/>
        <v>0</v>
      </c>
      <c r="F17" s="100">
        <f t="shared" si="3"/>
        <v>0</v>
      </c>
      <c r="G17" s="100">
        <f t="shared" si="3"/>
        <v>0</v>
      </c>
      <c r="H17" s="100">
        <f t="shared" si="3"/>
        <v>0</v>
      </c>
      <c r="I17" s="100">
        <f t="shared" si="3"/>
        <v>0</v>
      </c>
      <c r="J17" s="100">
        <f t="shared" si="3"/>
        <v>0</v>
      </c>
      <c r="K17" s="100">
        <f t="shared" si="3"/>
        <v>0</v>
      </c>
      <c r="L17" s="100">
        <f t="shared" si="3"/>
        <v>0</v>
      </c>
      <c r="M17" s="100">
        <f t="shared" si="3"/>
        <v>0</v>
      </c>
      <c r="N17" s="100">
        <f t="shared" si="3"/>
        <v>0</v>
      </c>
      <c r="O17" s="100">
        <f t="shared" si="3"/>
        <v>0</v>
      </c>
      <c r="P17" s="100">
        <f t="shared" si="3"/>
        <v>0</v>
      </c>
      <c r="Q17" s="100">
        <f t="shared" si="3"/>
        <v>0</v>
      </c>
      <c r="R17" s="100">
        <f t="shared" si="3"/>
        <v>0</v>
      </c>
      <c r="S17" s="100">
        <f t="shared" si="3"/>
        <v>0</v>
      </c>
      <c r="T17" s="100">
        <f t="shared" si="3"/>
        <v>0</v>
      </c>
      <c r="U17" s="100">
        <f t="shared" si="3"/>
        <v>0</v>
      </c>
      <c r="V17" s="100">
        <f t="shared" si="3"/>
        <v>6.0604166666666646E-2</v>
      </c>
      <c r="W17" s="100">
        <f t="shared" si="3"/>
        <v>0</v>
      </c>
      <c r="X17" s="100">
        <f t="shared" si="3"/>
        <v>0</v>
      </c>
      <c r="Y17" s="100">
        <f t="shared" si="3"/>
        <v>0</v>
      </c>
      <c r="Z17" s="100">
        <f t="shared" si="3"/>
        <v>0.41820000000000018</v>
      </c>
      <c r="AA17" s="100">
        <f t="shared" si="3"/>
        <v>0</v>
      </c>
      <c r="AB17" s="100">
        <f t="shared" si="3"/>
        <v>0</v>
      </c>
      <c r="AC17" s="100">
        <f t="shared" si="3"/>
        <v>0</v>
      </c>
      <c r="AD17" s="100">
        <f t="shared" si="3"/>
        <v>0</v>
      </c>
      <c r="AE17" s="100">
        <f t="shared" si="3"/>
        <v>0</v>
      </c>
      <c r="AF17" s="100">
        <f t="shared" si="3"/>
        <v>0</v>
      </c>
      <c r="AG17" s="100">
        <f t="shared" si="3"/>
        <v>0</v>
      </c>
      <c r="AH17" s="100">
        <f t="shared" si="3"/>
        <v>0</v>
      </c>
      <c r="AI17" s="100">
        <f t="shared" si="3"/>
        <v>0</v>
      </c>
      <c r="AJ17" s="100">
        <f t="shared" si="3"/>
        <v>0</v>
      </c>
      <c r="AK17" s="100">
        <f t="shared" si="3"/>
        <v>0</v>
      </c>
      <c r="AL17" s="100">
        <f t="shared" si="3"/>
        <v>0.52119583333333308</v>
      </c>
      <c r="AM17" s="100">
        <f t="shared" si="3"/>
        <v>0</v>
      </c>
      <c r="AN17" s="100">
        <f t="shared" si="3"/>
        <v>0</v>
      </c>
      <c r="AO17" s="100">
        <f t="shared" si="3"/>
        <v>0</v>
      </c>
      <c r="AP17" s="100">
        <f t="shared" si="3"/>
        <v>0</v>
      </c>
      <c r="AQ17" s="100">
        <f t="shared" si="3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4">C10</f>
        <v>0</v>
      </c>
      <c r="D18" s="100">
        <f t="shared" ref="D18" si="5">D10</f>
        <v>0</v>
      </c>
      <c r="E18" s="100">
        <f t="shared" si="4"/>
        <v>0</v>
      </c>
      <c r="F18" s="100">
        <f t="shared" si="4"/>
        <v>0</v>
      </c>
      <c r="G18" s="100">
        <f t="shared" si="4"/>
        <v>0</v>
      </c>
      <c r="H18" s="100">
        <f t="shared" si="4"/>
        <v>0</v>
      </c>
      <c r="I18" s="100">
        <f t="shared" si="4"/>
        <v>0</v>
      </c>
      <c r="J18" s="100">
        <f t="shared" si="4"/>
        <v>0</v>
      </c>
      <c r="K18" s="100">
        <f t="shared" si="4"/>
        <v>0</v>
      </c>
      <c r="L18" s="100">
        <f t="shared" si="4"/>
        <v>0</v>
      </c>
      <c r="M18" s="100">
        <f t="shared" ref="M18" si="6">M10</f>
        <v>0</v>
      </c>
      <c r="N18" s="100">
        <f t="shared" si="4"/>
        <v>0</v>
      </c>
      <c r="O18" s="100">
        <f t="shared" si="4"/>
        <v>0</v>
      </c>
      <c r="P18" s="100">
        <f t="shared" ref="P18" si="7">P10</f>
        <v>0</v>
      </c>
      <c r="Q18" s="100">
        <f t="shared" si="4"/>
        <v>0</v>
      </c>
      <c r="R18" s="100">
        <f t="shared" ref="R18" si="8">R10</f>
        <v>0</v>
      </c>
      <c r="S18" s="100">
        <f t="shared" si="4"/>
        <v>0</v>
      </c>
      <c r="T18" s="100">
        <f t="shared" si="4"/>
        <v>0</v>
      </c>
      <c r="U18" s="100">
        <f t="shared" si="4"/>
        <v>0</v>
      </c>
      <c r="V18" s="100">
        <f t="shared" si="4"/>
        <v>0</v>
      </c>
      <c r="W18" s="100">
        <f t="shared" si="4"/>
        <v>0</v>
      </c>
      <c r="X18" s="100">
        <f t="shared" si="4"/>
        <v>0</v>
      </c>
      <c r="Y18" s="100">
        <f t="shared" si="4"/>
        <v>0</v>
      </c>
      <c r="Z18" s="100">
        <f t="shared" si="4"/>
        <v>1</v>
      </c>
      <c r="AA18" s="100">
        <f t="shared" ref="AA18" si="9">AA10</f>
        <v>0</v>
      </c>
      <c r="AB18" s="100">
        <f t="shared" ref="AB18" si="10">AB10</f>
        <v>0</v>
      </c>
      <c r="AC18" s="100">
        <f t="shared" si="4"/>
        <v>0</v>
      </c>
      <c r="AD18" s="100">
        <f t="shared" si="4"/>
        <v>0</v>
      </c>
      <c r="AE18" s="100">
        <f t="shared" si="4"/>
        <v>0</v>
      </c>
      <c r="AF18" s="100">
        <f t="shared" si="4"/>
        <v>0</v>
      </c>
      <c r="AG18" s="100">
        <f t="shared" si="4"/>
        <v>0</v>
      </c>
      <c r="AH18" s="100">
        <f t="shared" si="4"/>
        <v>0</v>
      </c>
      <c r="AI18" s="100">
        <f t="shared" si="4"/>
        <v>0</v>
      </c>
      <c r="AJ18" s="100">
        <f t="shared" si="4"/>
        <v>0</v>
      </c>
      <c r="AK18" s="100">
        <f t="shared" si="4"/>
        <v>0</v>
      </c>
      <c r="AL18" s="100">
        <f t="shared" si="4"/>
        <v>0</v>
      </c>
      <c r="AM18" s="100">
        <f t="shared" si="4"/>
        <v>0</v>
      </c>
      <c r="AN18" s="100">
        <f t="shared" si="4"/>
        <v>0</v>
      </c>
      <c r="AO18" s="100">
        <f t="shared" si="4"/>
        <v>0</v>
      </c>
      <c r="AP18" s="100">
        <f t="shared" si="4"/>
        <v>0</v>
      </c>
      <c r="AQ18" s="100">
        <f t="shared" si="4"/>
        <v>0</v>
      </c>
    </row>
    <row r="19" spans="1:43" x14ac:dyDescent="0.25">
      <c r="A19" t="s">
        <v>472</v>
      </c>
      <c r="B19" s="77">
        <f>B2</f>
        <v>0</v>
      </c>
      <c r="C19" s="77">
        <f t="shared" ref="C19:AQ19" si="11">C2</f>
        <v>0</v>
      </c>
      <c r="D19" s="77">
        <f t="shared" si="11"/>
        <v>0</v>
      </c>
      <c r="E19" s="77">
        <f t="shared" si="11"/>
        <v>0</v>
      </c>
      <c r="F19" s="77">
        <f t="shared" si="11"/>
        <v>0</v>
      </c>
      <c r="G19" s="77">
        <f t="shared" si="11"/>
        <v>0</v>
      </c>
      <c r="H19" s="77">
        <f t="shared" si="11"/>
        <v>0</v>
      </c>
      <c r="I19" s="77">
        <f t="shared" si="11"/>
        <v>0</v>
      </c>
      <c r="J19" s="77">
        <f t="shared" si="11"/>
        <v>0</v>
      </c>
      <c r="K19" s="77">
        <f t="shared" si="11"/>
        <v>0</v>
      </c>
      <c r="L19" s="77">
        <f t="shared" si="11"/>
        <v>0</v>
      </c>
      <c r="M19" s="77">
        <f t="shared" si="11"/>
        <v>0</v>
      </c>
      <c r="N19" s="77">
        <f t="shared" si="11"/>
        <v>0</v>
      </c>
      <c r="O19" s="77">
        <f t="shared" si="11"/>
        <v>0</v>
      </c>
      <c r="P19" s="77">
        <f t="shared" si="11"/>
        <v>0</v>
      </c>
      <c r="Q19" s="77">
        <f t="shared" si="11"/>
        <v>0</v>
      </c>
      <c r="R19" s="77">
        <f t="shared" si="11"/>
        <v>0</v>
      </c>
      <c r="S19" s="77">
        <f t="shared" si="11"/>
        <v>0</v>
      </c>
      <c r="T19" s="77">
        <f t="shared" si="11"/>
        <v>0</v>
      </c>
      <c r="U19" s="77">
        <f t="shared" si="11"/>
        <v>0</v>
      </c>
      <c r="V19" s="77">
        <f t="shared" si="11"/>
        <v>0.25108225108225107</v>
      </c>
      <c r="W19" s="77">
        <f t="shared" si="11"/>
        <v>0</v>
      </c>
      <c r="X19" s="77">
        <f t="shared" si="11"/>
        <v>0</v>
      </c>
      <c r="Y19" s="77">
        <f t="shared" si="11"/>
        <v>0</v>
      </c>
      <c r="Z19" s="77">
        <f t="shared" si="11"/>
        <v>0.59740259740259738</v>
      </c>
      <c r="AA19" s="77">
        <f t="shared" si="11"/>
        <v>0</v>
      </c>
      <c r="AB19" s="77">
        <f t="shared" si="11"/>
        <v>0</v>
      </c>
      <c r="AC19" s="77">
        <f t="shared" si="11"/>
        <v>0</v>
      </c>
      <c r="AD19" s="77">
        <f t="shared" si="11"/>
        <v>0</v>
      </c>
      <c r="AE19" s="77">
        <f t="shared" si="11"/>
        <v>0</v>
      </c>
      <c r="AF19" s="77">
        <f t="shared" si="11"/>
        <v>0</v>
      </c>
      <c r="AG19" s="77">
        <f t="shared" si="11"/>
        <v>0</v>
      </c>
      <c r="AH19" s="77">
        <f t="shared" si="11"/>
        <v>0</v>
      </c>
      <c r="AI19" s="77">
        <f t="shared" si="11"/>
        <v>0</v>
      </c>
      <c r="AJ19" s="77">
        <f t="shared" si="11"/>
        <v>0</v>
      </c>
      <c r="AK19" s="77">
        <f t="shared" si="11"/>
        <v>0</v>
      </c>
      <c r="AL19" s="77">
        <f t="shared" si="11"/>
        <v>0.15151515151515152</v>
      </c>
      <c r="AM19" s="77">
        <f t="shared" si="11"/>
        <v>0</v>
      </c>
      <c r="AN19" s="77">
        <f t="shared" si="11"/>
        <v>0</v>
      </c>
      <c r="AO19" s="77">
        <f t="shared" si="11"/>
        <v>0</v>
      </c>
      <c r="AP19" s="77">
        <f t="shared" si="11"/>
        <v>0</v>
      </c>
      <c r="AQ19" s="77">
        <f t="shared" si="11"/>
        <v>0</v>
      </c>
    </row>
    <row r="20" spans="1:43" x14ac:dyDescent="0.25">
      <c r="A20" t="s">
        <v>473</v>
      </c>
      <c r="B20" s="77">
        <f>B4</f>
        <v>0</v>
      </c>
      <c r="C20" s="77">
        <f t="shared" ref="C20:AQ20" si="12">C4</f>
        <v>0</v>
      </c>
      <c r="D20" s="77">
        <f t="shared" si="12"/>
        <v>0</v>
      </c>
      <c r="E20" s="77">
        <f t="shared" si="12"/>
        <v>0</v>
      </c>
      <c r="F20" s="77">
        <f t="shared" si="12"/>
        <v>0</v>
      </c>
      <c r="G20" s="77">
        <f t="shared" si="12"/>
        <v>0</v>
      </c>
      <c r="H20" s="77">
        <f t="shared" si="12"/>
        <v>0</v>
      </c>
      <c r="I20" s="77">
        <f t="shared" si="12"/>
        <v>0</v>
      </c>
      <c r="J20" s="77">
        <f t="shared" si="12"/>
        <v>0</v>
      </c>
      <c r="K20" s="77">
        <f t="shared" si="12"/>
        <v>0</v>
      </c>
      <c r="L20" s="77">
        <f t="shared" si="12"/>
        <v>0</v>
      </c>
      <c r="M20" s="77">
        <f t="shared" si="12"/>
        <v>0</v>
      </c>
      <c r="N20" s="77">
        <f t="shared" si="12"/>
        <v>0</v>
      </c>
      <c r="O20" s="77">
        <f t="shared" si="12"/>
        <v>0</v>
      </c>
      <c r="P20" s="77">
        <f t="shared" si="12"/>
        <v>0</v>
      </c>
      <c r="Q20" s="77">
        <f t="shared" si="12"/>
        <v>0</v>
      </c>
      <c r="R20" s="77">
        <f t="shared" si="12"/>
        <v>0</v>
      </c>
      <c r="S20" s="77">
        <f t="shared" si="12"/>
        <v>0</v>
      </c>
      <c r="T20" s="77">
        <f t="shared" si="12"/>
        <v>0</v>
      </c>
      <c r="U20" s="77">
        <f t="shared" si="12"/>
        <v>0</v>
      </c>
      <c r="V20" s="77">
        <f t="shared" si="12"/>
        <v>6.0604166666666646E-2</v>
      </c>
      <c r="W20" s="77">
        <f t="shared" si="12"/>
        <v>0</v>
      </c>
      <c r="X20" s="77">
        <f t="shared" si="12"/>
        <v>0</v>
      </c>
      <c r="Y20" s="77">
        <f t="shared" si="12"/>
        <v>0</v>
      </c>
      <c r="Z20" s="77">
        <f t="shared" si="12"/>
        <v>0.41820000000000018</v>
      </c>
      <c r="AA20" s="77">
        <f t="shared" si="12"/>
        <v>0</v>
      </c>
      <c r="AB20" s="77">
        <f t="shared" si="12"/>
        <v>0</v>
      </c>
      <c r="AC20" s="77">
        <f t="shared" si="12"/>
        <v>0</v>
      </c>
      <c r="AD20" s="77">
        <f t="shared" si="12"/>
        <v>0</v>
      </c>
      <c r="AE20" s="77">
        <f t="shared" si="12"/>
        <v>0</v>
      </c>
      <c r="AF20" s="77">
        <f t="shared" si="12"/>
        <v>0</v>
      </c>
      <c r="AG20" s="77">
        <f t="shared" si="12"/>
        <v>0</v>
      </c>
      <c r="AH20" s="77">
        <f t="shared" si="12"/>
        <v>0</v>
      </c>
      <c r="AI20" s="77">
        <f t="shared" si="12"/>
        <v>0</v>
      </c>
      <c r="AJ20" s="77">
        <f t="shared" si="12"/>
        <v>0</v>
      </c>
      <c r="AK20" s="77">
        <f t="shared" si="12"/>
        <v>0</v>
      </c>
      <c r="AL20" s="77">
        <f t="shared" si="12"/>
        <v>0.52119583333333308</v>
      </c>
      <c r="AM20" s="77">
        <f t="shared" si="12"/>
        <v>0</v>
      </c>
      <c r="AN20" s="77">
        <f t="shared" si="12"/>
        <v>0</v>
      </c>
      <c r="AO20" s="77">
        <f t="shared" si="12"/>
        <v>0</v>
      </c>
      <c r="AP20" s="77">
        <f t="shared" si="12"/>
        <v>0</v>
      </c>
      <c r="AQ20" s="77">
        <f t="shared" si="12"/>
        <v>0</v>
      </c>
    </row>
    <row r="21" spans="1:43" x14ac:dyDescent="0.25">
      <c r="A21" t="s">
        <v>474</v>
      </c>
      <c r="B21" s="77">
        <f>B10</f>
        <v>0</v>
      </c>
      <c r="C21" s="77">
        <f t="shared" ref="C21:AQ21" si="13">C10</f>
        <v>0</v>
      </c>
      <c r="D21" s="77">
        <f t="shared" si="13"/>
        <v>0</v>
      </c>
      <c r="E21" s="77">
        <f t="shared" si="13"/>
        <v>0</v>
      </c>
      <c r="F21" s="77">
        <f t="shared" si="13"/>
        <v>0</v>
      </c>
      <c r="G21" s="77">
        <f t="shared" si="13"/>
        <v>0</v>
      </c>
      <c r="H21" s="77">
        <f t="shared" si="13"/>
        <v>0</v>
      </c>
      <c r="I21" s="77">
        <f t="shared" si="13"/>
        <v>0</v>
      </c>
      <c r="J21" s="77">
        <f t="shared" si="13"/>
        <v>0</v>
      </c>
      <c r="K21" s="77">
        <f t="shared" si="13"/>
        <v>0</v>
      </c>
      <c r="L21" s="77">
        <f t="shared" si="13"/>
        <v>0</v>
      </c>
      <c r="M21" s="77">
        <f t="shared" si="13"/>
        <v>0</v>
      </c>
      <c r="N21" s="77">
        <f t="shared" si="13"/>
        <v>0</v>
      </c>
      <c r="O21" s="77">
        <f t="shared" si="13"/>
        <v>0</v>
      </c>
      <c r="P21" s="77">
        <f t="shared" si="13"/>
        <v>0</v>
      </c>
      <c r="Q21" s="77">
        <f t="shared" si="13"/>
        <v>0</v>
      </c>
      <c r="R21" s="77">
        <f t="shared" si="13"/>
        <v>0</v>
      </c>
      <c r="S21" s="77">
        <f t="shared" si="13"/>
        <v>0</v>
      </c>
      <c r="T21" s="77">
        <f t="shared" si="13"/>
        <v>0</v>
      </c>
      <c r="U21" s="77">
        <f t="shared" si="13"/>
        <v>0</v>
      </c>
      <c r="V21" s="77">
        <f t="shared" si="13"/>
        <v>0</v>
      </c>
      <c r="W21" s="77">
        <f t="shared" si="13"/>
        <v>0</v>
      </c>
      <c r="X21" s="77">
        <f t="shared" si="13"/>
        <v>0</v>
      </c>
      <c r="Y21" s="77">
        <f t="shared" si="13"/>
        <v>0</v>
      </c>
      <c r="Z21" s="77">
        <f t="shared" si="13"/>
        <v>1</v>
      </c>
      <c r="AA21" s="77">
        <f t="shared" si="13"/>
        <v>0</v>
      </c>
      <c r="AB21" s="77">
        <f t="shared" si="13"/>
        <v>0</v>
      </c>
      <c r="AC21" s="77">
        <f t="shared" si="13"/>
        <v>0</v>
      </c>
      <c r="AD21" s="77">
        <f t="shared" si="13"/>
        <v>0</v>
      </c>
      <c r="AE21" s="77">
        <f t="shared" si="13"/>
        <v>0</v>
      </c>
      <c r="AF21" s="77">
        <f t="shared" si="13"/>
        <v>0</v>
      </c>
      <c r="AG21" s="77">
        <f t="shared" si="13"/>
        <v>0</v>
      </c>
      <c r="AH21" s="77">
        <f t="shared" si="13"/>
        <v>0</v>
      </c>
      <c r="AI21" s="77">
        <f t="shared" si="13"/>
        <v>0</v>
      </c>
      <c r="AJ21" s="77">
        <f t="shared" si="13"/>
        <v>0</v>
      </c>
      <c r="AK21" s="77">
        <f t="shared" si="13"/>
        <v>0</v>
      </c>
      <c r="AL21" s="77">
        <f t="shared" si="13"/>
        <v>0</v>
      </c>
      <c r="AM21" s="77">
        <f t="shared" si="13"/>
        <v>0</v>
      </c>
      <c r="AN21" s="77">
        <f t="shared" si="13"/>
        <v>0</v>
      </c>
      <c r="AO21" s="77">
        <f t="shared" si="13"/>
        <v>0</v>
      </c>
      <c r="AP21" s="77">
        <f t="shared" si="13"/>
        <v>0</v>
      </c>
      <c r="AQ21" s="77">
        <f t="shared" si="13"/>
        <v>0</v>
      </c>
    </row>
    <row r="22" spans="1:43" x14ac:dyDescent="0.25">
      <c r="A22" t="s">
        <v>475</v>
      </c>
      <c r="B22" s="77">
        <f>B14</f>
        <v>0</v>
      </c>
      <c r="C22" s="77">
        <f t="shared" ref="C22:AQ22" si="14">C14</f>
        <v>0</v>
      </c>
      <c r="D22" s="77">
        <f t="shared" si="14"/>
        <v>0</v>
      </c>
      <c r="E22" s="77">
        <f t="shared" si="14"/>
        <v>0</v>
      </c>
      <c r="F22" s="77">
        <f t="shared" si="14"/>
        <v>0</v>
      </c>
      <c r="G22" s="77">
        <f t="shared" si="14"/>
        <v>0</v>
      </c>
      <c r="H22" s="77">
        <f t="shared" si="14"/>
        <v>0</v>
      </c>
      <c r="I22" s="77">
        <f t="shared" si="14"/>
        <v>0</v>
      </c>
      <c r="J22" s="77">
        <f t="shared" si="14"/>
        <v>0</v>
      </c>
      <c r="K22" s="77">
        <f t="shared" si="14"/>
        <v>0</v>
      </c>
      <c r="L22" s="77">
        <f t="shared" si="14"/>
        <v>0</v>
      </c>
      <c r="M22" s="77">
        <f t="shared" si="14"/>
        <v>0</v>
      </c>
      <c r="N22" s="77">
        <f t="shared" si="14"/>
        <v>0</v>
      </c>
      <c r="O22" s="77">
        <f t="shared" si="14"/>
        <v>0</v>
      </c>
      <c r="P22" s="77">
        <f t="shared" si="14"/>
        <v>0</v>
      </c>
      <c r="Q22" s="77">
        <f t="shared" si="14"/>
        <v>0</v>
      </c>
      <c r="R22" s="77">
        <f t="shared" si="14"/>
        <v>0</v>
      </c>
      <c r="S22" s="77">
        <f t="shared" si="14"/>
        <v>0</v>
      </c>
      <c r="T22" s="77">
        <f t="shared" si="14"/>
        <v>0</v>
      </c>
      <c r="U22" s="77">
        <f t="shared" si="14"/>
        <v>0</v>
      </c>
      <c r="V22" s="77">
        <f t="shared" si="14"/>
        <v>0.25108225108225107</v>
      </c>
      <c r="W22" s="77">
        <f t="shared" si="14"/>
        <v>0</v>
      </c>
      <c r="X22" s="77">
        <f t="shared" si="14"/>
        <v>0</v>
      </c>
      <c r="Y22" s="77">
        <f t="shared" si="14"/>
        <v>0</v>
      </c>
      <c r="Z22" s="77">
        <f t="shared" si="14"/>
        <v>0.59740259740259738</v>
      </c>
      <c r="AA22" s="77">
        <f t="shared" si="14"/>
        <v>0</v>
      </c>
      <c r="AB22" s="77">
        <f t="shared" si="14"/>
        <v>0</v>
      </c>
      <c r="AC22" s="77">
        <f t="shared" si="14"/>
        <v>0</v>
      </c>
      <c r="AD22" s="77">
        <f t="shared" si="14"/>
        <v>0</v>
      </c>
      <c r="AE22" s="77">
        <f t="shared" si="14"/>
        <v>0</v>
      </c>
      <c r="AF22" s="77">
        <f t="shared" si="14"/>
        <v>0</v>
      </c>
      <c r="AG22" s="77">
        <f t="shared" si="14"/>
        <v>0</v>
      </c>
      <c r="AH22" s="77">
        <f t="shared" si="14"/>
        <v>0</v>
      </c>
      <c r="AI22" s="77">
        <f t="shared" si="14"/>
        <v>0</v>
      </c>
      <c r="AJ22" s="77">
        <f t="shared" si="14"/>
        <v>0</v>
      </c>
      <c r="AK22" s="77">
        <f t="shared" si="14"/>
        <v>0</v>
      </c>
      <c r="AL22" s="77">
        <f t="shared" si="14"/>
        <v>0.15151515151515152</v>
      </c>
      <c r="AM22" s="77">
        <f t="shared" si="14"/>
        <v>0</v>
      </c>
      <c r="AN22" s="77">
        <f t="shared" si="14"/>
        <v>0</v>
      </c>
      <c r="AO22" s="77">
        <f t="shared" si="14"/>
        <v>0</v>
      </c>
      <c r="AP22" s="77">
        <f t="shared" si="14"/>
        <v>0</v>
      </c>
      <c r="AQ22" s="77">
        <f t="shared" si="14"/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15">C5</f>
        <v>0</v>
      </c>
      <c r="D23" s="77">
        <f t="shared" si="15"/>
        <v>0</v>
      </c>
      <c r="E23" s="77">
        <f t="shared" si="15"/>
        <v>0</v>
      </c>
      <c r="F23" s="77">
        <f t="shared" si="15"/>
        <v>0</v>
      </c>
      <c r="G23" s="77">
        <f t="shared" si="15"/>
        <v>0</v>
      </c>
      <c r="H23" s="77">
        <f t="shared" si="15"/>
        <v>0</v>
      </c>
      <c r="I23" s="77">
        <f t="shared" si="15"/>
        <v>0</v>
      </c>
      <c r="J23" s="77">
        <f t="shared" si="15"/>
        <v>0</v>
      </c>
      <c r="K23" s="77">
        <f t="shared" si="15"/>
        <v>0</v>
      </c>
      <c r="L23" s="77">
        <f t="shared" si="15"/>
        <v>0</v>
      </c>
      <c r="M23" s="77">
        <f t="shared" si="15"/>
        <v>0</v>
      </c>
      <c r="N23" s="77">
        <f t="shared" si="15"/>
        <v>0</v>
      </c>
      <c r="O23" s="77">
        <f t="shared" si="15"/>
        <v>0</v>
      </c>
      <c r="P23" s="77">
        <f t="shared" si="15"/>
        <v>0</v>
      </c>
      <c r="Q23" s="77">
        <f t="shared" si="15"/>
        <v>0</v>
      </c>
      <c r="R23" s="77">
        <f t="shared" si="15"/>
        <v>0</v>
      </c>
      <c r="S23" s="77">
        <f t="shared" si="15"/>
        <v>0</v>
      </c>
      <c r="T23" s="77">
        <f t="shared" si="15"/>
        <v>0</v>
      </c>
      <c r="U23" s="77">
        <f t="shared" si="15"/>
        <v>0</v>
      </c>
      <c r="V23" s="77">
        <f t="shared" si="15"/>
        <v>0</v>
      </c>
      <c r="W23" s="77">
        <f t="shared" si="15"/>
        <v>0</v>
      </c>
      <c r="X23" s="77">
        <f t="shared" si="15"/>
        <v>0</v>
      </c>
      <c r="Y23" s="77">
        <f t="shared" si="15"/>
        <v>0</v>
      </c>
      <c r="Z23" s="77">
        <f t="shared" si="15"/>
        <v>1</v>
      </c>
      <c r="AA23" s="77">
        <f t="shared" si="15"/>
        <v>0</v>
      </c>
      <c r="AB23" s="77">
        <f t="shared" si="15"/>
        <v>0</v>
      </c>
      <c r="AC23" s="77">
        <f t="shared" si="15"/>
        <v>0</v>
      </c>
      <c r="AD23" s="77">
        <f t="shared" si="15"/>
        <v>0</v>
      </c>
      <c r="AE23" s="77">
        <f t="shared" si="15"/>
        <v>0</v>
      </c>
      <c r="AF23" s="77">
        <f t="shared" si="15"/>
        <v>0</v>
      </c>
      <c r="AG23" s="77">
        <f t="shared" si="15"/>
        <v>0</v>
      </c>
      <c r="AH23" s="77">
        <f t="shared" si="15"/>
        <v>0</v>
      </c>
      <c r="AI23" s="77">
        <f t="shared" si="15"/>
        <v>0</v>
      </c>
      <c r="AJ23" s="77">
        <f t="shared" si="15"/>
        <v>0</v>
      </c>
      <c r="AK23" s="77">
        <f t="shared" si="15"/>
        <v>0</v>
      </c>
      <c r="AL23" s="77">
        <f t="shared" si="15"/>
        <v>0</v>
      </c>
      <c r="AM23" s="77">
        <f t="shared" si="15"/>
        <v>0</v>
      </c>
      <c r="AN23" s="77">
        <f t="shared" si="15"/>
        <v>0</v>
      </c>
      <c r="AO23" s="77">
        <f t="shared" si="15"/>
        <v>0</v>
      </c>
      <c r="AP23" s="77">
        <f t="shared" si="15"/>
        <v>0</v>
      </c>
      <c r="AQ23" s="77">
        <f t="shared" si="15"/>
        <v>0</v>
      </c>
    </row>
    <row r="24" spans="1:43" x14ac:dyDescent="0.25">
      <c r="A24" t="s">
        <v>477</v>
      </c>
      <c r="B24" s="77">
        <f>B4</f>
        <v>0</v>
      </c>
      <c r="C24" s="77">
        <f t="shared" ref="C24:AQ24" si="16">C4</f>
        <v>0</v>
      </c>
      <c r="D24" s="77">
        <f t="shared" si="16"/>
        <v>0</v>
      </c>
      <c r="E24" s="77">
        <f t="shared" si="16"/>
        <v>0</v>
      </c>
      <c r="F24" s="77">
        <f t="shared" si="16"/>
        <v>0</v>
      </c>
      <c r="G24" s="77">
        <f t="shared" si="16"/>
        <v>0</v>
      </c>
      <c r="H24" s="77">
        <f t="shared" si="16"/>
        <v>0</v>
      </c>
      <c r="I24" s="77">
        <f t="shared" si="16"/>
        <v>0</v>
      </c>
      <c r="J24" s="77">
        <f t="shared" si="16"/>
        <v>0</v>
      </c>
      <c r="K24" s="77">
        <f t="shared" si="16"/>
        <v>0</v>
      </c>
      <c r="L24" s="77">
        <f t="shared" si="16"/>
        <v>0</v>
      </c>
      <c r="M24" s="77">
        <f t="shared" si="16"/>
        <v>0</v>
      </c>
      <c r="N24" s="77">
        <f t="shared" si="16"/>
        <v>0</v>
      </c>
      <c r="O24" s="77">
        <f t="shared" si="16"/>
        <v>0</v>
      </c>
      <c r="P24" s="77">
        <f t="shared" si="16"/>
        <v>0</v>
      </c>
      <c r="Q24" s="77">
        <f t="shared" si="16"/>
        <v>0</v>
      </c>
      <c r="R24" s="77">
        <f t="shared" si="16"/>
        <v>0</v>
      </c>
      <c r="S24" s="77">
        <f t="shared" si="16"/>
        <v>0</v>
      </c>
      <c r="T24" s="77">
        <f t="shared" si="16"/>
        <v>0</v>
      </c>
      <c r="U24" s="77">
        <f t="shared" si="16"/>
        <v>0</v>
      </c>
      <c r="V24" s="77">
        <f t="shared" si="16"/>
        <v>6.0604166666666646E-2</v>
      </c>
      <c r="W24" s="77">
        <f t="shared" si="16"/>
        <v>0</v>
      </c>
      <c r="X24" s="77">
        <f t="shared" si="16"/>
        <v>0</v>
      </c>
      <c r="Y24" s="77">
        <f t="shared" si="16"/>
        <v>0</v>
      </c>
      <c r="Z24" s="77">
        <f t="shared" si="16"/>
        <v>0.41820000000000018</v>
      </c>
      <c r="AA24" s="77">
        <f t="shared" si="16"/>
        <v>0</v>
      </c>
      <c r="AB24" s="77">
        <f t="shared" si="16"/>
        <v>0</v>
      </c>
      <c r="AC24" s="77">
        <f t="shared" si="16"/>
        <v>0</v>
      </c>
      <c r="AD24" s="77">
        <f t="shared" si="16"/>
        <v>0</v>
      </c>
      <c r="AE24" s="77">
        <f t="shared" si="16"/>
        <v>0</v>
      </c>
      <c r="AF24" s="77">
        <f t="shared" si="16"/>
        <v>0</v>
      </c>
      <c r="AG24" s="77">
        <f t="shared" si="16"/>
        <v>0</v>
      </c>
      <c r="AH24" s="77">
        <f t="shared" si="16"/>
        <v>0</v>
      </c>
      <c r="AI24" s="77">
        <f t="shared" si="16"/>
        <v>0</v>
      </c>
      <c r="AJ24" s="77">
        <f t="shared" si="16"/>
        <v>0</v>
      </c>
      <c r="AK24" s="77">
        <f t="shared" si="16"/>
        <v>0</v>
      </c>
      <c r="AL24" s="77">
        <f t="shared" si="16"/>
        <v>0.52119583333333308</v>
      </c>
      <c r="AM24" s="77">
        <f t="shared" si="16"/>
        <v>0</v>
      </c>
      <c r="AN24" s="77">
        <f t="shared" si="16"/>
        <v>0</v>
      </c>
      <c r="AO24" s="77">
        <f t="shared" si="16"/>
        <v>0</v>
      </c>
      <c r="AP24" s="77">
        <f t="shared" si="16"/>
        <v>0</v>
      </c>
      <c r="AQ24" s="77">
        <f t="shared" si="1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24"/>
  <sheetViews>
    <sheetView workbookViewId="0">
      <selection activeCell="C39" sqref="C39"/>
    </sheetView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25">
      <c r="A2" t="s">
        <v>199</v>
      </c>
      <c r="B2" s="77">
        <f>SUMIF('Cost Breakdowns'!$D$105:$D$107,'SoESCaOMCbIC-capital'!B$1,'Cost Breakdowns'!$B$105:$B$107)</f>
        <v>0</v>
      </c>
      <c r="C2" s="77">
        <f>SUMIF('Cost Breakdowns'!$D$105:$D$107,'SoESCaOMCbIC-capital'!C$1,'Cost Breakdowns'!$B$105:$B$107)</f>
        <v>0</v>
      </c>
      <c r="D2" s="77">
        <f>SUMIF('Cost Breakdowns'!$D$105:$D$107,'SoESCaOMCbIC-capital'!D$1,'Cost Breakdowns'!$B$105:$B$107)</f>
        <v>0</v>
      </c>
      <c r="E2" s="77">
        <f>SUMIF('Cost Breakdowns'!$D$105:$D$107,'SoESCaOMCbIC-capital'!E$1,'Cost Breakdowns'!$B$105:$B$107)</f>
        <v>0</v>
      </c>
      <c r="F2" s="77">
        <f>SUMIF('Cost Breakdowns'!$D$105:$D$107,'SoESCaOMCbIC-capital'!F$1,'Cost Breakdowns'!$B$105:$B$107)</f>
        <v>0</v>
      </c>
      <c r="G2" s="77">
        <f>SUMIF('Cost Breakdowns'!$D$105:$D$107,'SoESCaOMCbIC-capital'!G$1,'Cost Breakdowns'!$B$105:$B$107)</f>
        <v>0</v>
      </c>
      <c r="H2" s="77">
        <f>SUMIF('Cost Breakdowns'!$D$105:$D$107,'SoESCaOMCbIC-capital'!H$1,'Cost Breakdowns'!$B$105:$B$107)</f>
        <v>0</v>
      </c>
      <c r="I2" s="77">
        <f>SUMIF('Cost Breakdowns'!$D$105:$D$107,'SoESCaOMCbIC-capital'!I$1,'Cost Breakdowns'!$B$105:$B$107)</f>
        <v>0</v>
      </c>
      <c r="J2" s="77">
        <f>SUMIF('Cost Breakdowns'!$D$105:$D$107,'SoESCaOMCbIC-capital'!J$1,'Cost Breakdowns'!$B$105:$B$107)</f>
        <v>0</v>
      </c>
      <c r="K2" s="77">
        <f>SUMIF('Cost Breakdowns'!$D$105:$D$107,'SoESCaOMCbIC-capital'!K$1,'Cost Breakdowns'!$B$105:$B$107)</f>
        <v>0</v>
      </c>
      <c r="L2" s="77">
        <f>SUMIF('Cost Breakdowns'!$D$105:$D$107,'SoESCaOMCbIC-capital'!L$1,'Cost Breakdowns'!$B$105:$B$107)</f>
        <v>0.16393442622950818</v>
      </c>
      <c r="M2" s="77">
        <f>SUMIF('Cost Breakdowns'!$D$105:$D$107,'SoESCaOMCbIC-capital'!M$1,'Cost Breakdowns'!$B$105:$B$107)</f>
        <v>0</v>
      </c>
      <c r="N2" s="77">
        <f>SUMIF('Cost Breakdowns'!$D$105:$D$107,'SoESCaOMCbIC-capital'!N$1,'Cost Breakdowns'!$B$105:$B$107)</f>
        <v>0</v>
      </c>
      <c r="O2" s="77">
        <f>SUMIF('Cost Breakdowns'!$D$105:$D$107,'SoESCaOMCbIC-capital'!O$1,'Cost Breakdowns'!$B$105:$B$107)</f>
        <v>0</v>
      </c>
      <c r="P2" s="77">
        <f>SUMIF('Cost Breakdowns'!$D$105:$D$107,'SoESCaOMCbIC-capital'!P$1,'Cost Breakdowns'!$B$105:$B$107)</f>
        <v>0</v>
      </c>
      <c r="Q2" s="77">
        <f>SUMIF('Cost Breakdowns'!$D$105:$D$107,'SoESCaOMCbIC-capital'!Q$1,'Cost Breakdowns'!$B$105:$B$107)</f>
        <v>0</v>
      </c>
      <c r="R2" s="77">
        <f>SUMIF('Cost Breakdowns'!$D$105:$D$107,'SoESCaOMCbIC-capital'!R$1,'Cost Breakdowns'!$B$105:$B$107)</f>
        <v>0</v>
      </c>
      <c r="S2" s="77">
        <f>SUMIF('Cost Breakdowns'!$D$105:$D$107,'SoESCaOMCbIC-capital'!S$1,'Cost Breakdowns'!$B$105:$B$107)</f>
        <v>0</v>
      </c>
      <c r="T2" s="77">
        <f>SUMIF('Cost Breakdowns'!$D$105:$D$107,'SoESCaOMCbIC-capital'!T$1,'Cost Breakdowns'!$B$105:$B$107)</f>
        <v>0</v>
      </c>
      <c r="U2" s="77">
        <f>SUMIF('Cost Breakdowns'!$D$105:$D$107,'SoESCaOMCbIC-capital'!U$1,'Cost Breakdowns'!$B$105:$B$107)</f>
        <v>0</v>
      </c>
      <c r="V2" s="77">
        <f>SUMIF('Cost Breakdowns'!$D$105:$D$107,'SoESCaOMCbIC-capital'!V$1,'Cost Breakdowns'!$B$105:$B$107)</f>
        <v>0</v>
      </c>
      <c r="W2" s="77">
        <f>SUMIF('Cost Breakdowns'!$D$105:$D$107,'SoESCaOMCbIC-capital'!W$1,'Cost Breakdowns'!$B$105:$B$107)</f>
        <v>0</v>
      </c>
      <c r="X2" s="77">
        <f>SUMIF('Cost Breakdowns'!$D$105:$D$107,'SoESCaOMCbIC-capital'!X$1,'Cost Breakdowns'!$B$105:$B$107)</f>
        <v>0</v>
      </c>
      <c r="Y2" s="77">
        <f>SUMIF('Cost Breakdowns'!$D$105:$D$107,'SoESCaOMCbIC-capital'!Y$1,'Cost Breakdowns'!$B$105:$B$107)</f>
        <v>0</v>
      </c>
      <c r="Z2" s="77">
        <f>SUMIF('Cost Breakdowns'!$D$105:$D$107,'SoESCaOMCbIC-capital'!Z$1,'Cost Breakdowns'!$B$105:$B$107)</f>
        <v>0</v>
      </c>
      <c r="AA2" s="77">
        <f>SUMIF('Cost Breakdowns'!$D$105:$D$107,'SoESCaOMCbIC-capital'!AA$1,'Cost Breakdowns'!$B$105:$B$107)</f>
        <v>0</v>
      </c>
      <c r="AB2" s="77">
        <f>SUMIF('Cost Breakdowns'!$D$105:$D$107,'SoESCaOMCbIC-capital'!AB$1,'Cost Breakdowns'!$B$105:$B$107)</f>
        <v>0.76502732240437155</v>
      </c>
      <c r="AC2" s="77">
        <f>SUMIF('Cost Breakdowns'!$D$105:$D$107,'SoESCaOMCbIC-capital'!AC$1,'Cost Breakdowns'!$B$105:$B$107)</f>
        <v>0</v>
      </c>
      <c r="AD2" s="77">
        <f>SUMIF('Cost Breakdowns'!$D$105:$D$107,'SoESCaOMCbIC-capital'!AD$1,'Cost Breakdowns'!$B$105:$B$107)</f>
        <v>0</v>
      </c>
      <c r="AE2" s="77">
        <f>SUMIF('Cost Breakdowns'!$D$105:$D$107,'SoESCaOMCbIC-capital'!AE$1,'Cost Breakdowns'!$B$105:$B$107)</f>
        <v>0</v>
      </c>
      <c r="AF2" s="77">
        <f>SUMIF('Cost Breakdowns'!$D$105:$D$107,'SoESCaOMCbIC-capital'!AF$1,'Cost Breakdowns'!$B$105:$B$107)</f>
        <v>0</v>
      </c>
      <c r="AG2" s="77">
        <f>SUMIF('Cost Breakdowns'!$D$105:$D$107,'SoESCaOMCbIC-capital'!AG$1,'Cost Breakdowns'!$B$105:$B$107)</f>
        <v>0</v>
      </c>
      <c r="AH2" s="77">
        <f>SUMIF('Cost Breakdowns'!$D$105:$D$107,'SoESCaOMCbIC-capital'!AH$1,'Cost Breakdowns'!$B$105:$B$107)</f>
        <v>0</v>
      </c>
      <c r="AI2" s="77">
        <f>SUMIF('Cost Breakdowns'!$D$105:$D$107,'SoESCaOMCbIC-capital'!AI$1,'Cost Breakdowns'!$B$105:$B$107)</f>
        <v>0</v>
      </c>
      <c r="AJ2" s="77">
        <f>SUMIF('Cost Breakdowns'!$D$105:$D$107,'SoESCaOMCbIC-capital'!AJ$1,'Cost Breakdowns'!$B$105:$B$107)</f>
        <v>0</v>
      </c>
      <c r="AK2" s="77">
        <f>SUMIF('Cost Breakdowns'!$D$105:$D$107,'SoESCaOMCbIC-capital'!AK$1,'Cost Breakdowns'!$B$105:$B$107)</f>
        <v>0</v>
      </c>
      <c r="AL2" s="77">
        <f>SUMIF('Cost Breakdowns'!$D$105:$D$107,'SoESCaOMCbIC-capital'!AL$1,'Cost Breakdowns'!$B$105:$B$107)</f>
        <v>7.1038251366120214E-2</v>
      </c>
      <c r="AM2" s="77">
        <f>SUMIF('Cost Breakdowns'!$D$105:$D$107,'SoESCaOMCbIC-capital'!AM$1,'Cost Breakdowns'!$B$105:$B$107)</f>
        <v>0</v>
      </c>
      <c r="AN2" s="77">
        <f>SUMIF('Cost Breakdowns'!$D$105:$D$107,'SoESCaOMCbIC-capital'!AN$1,'Cost Breakdowns'!$B$105:$B$107)</f>
        <v>0</v>
      </c>
      <c r="AO2" s="77">
        <f>SUMIF('Cost Breakdowns'!$D$105:$D$107,'SoESCaOMCbIC-capital'!AO$1,'Cost Breakdowns'!$B$105:$B$107)</f>
        <v>0</v>
      </c>
      <c r="AP2" s="77">
        <f>SUMIF('Cost Breakdowns'!$D$105:$D$107,'SoESCaOMCbIC-capital'!AP$1,'Cost Breakdowns'!$B$105:$B$107)</f>
        <v>0</v>
      </c>
      <c r="AQ2" s="77">
        <f>SUMIF('Cost Breakdowns'!$D$105:$D$107,'SoESCaOMCbIC-capital'!AQ$1,'Cost Breakdowns'!$B$105:$B$107)</f>
        <v>0</v>
      </c>
    </row>
    <row r="3" spans="1:43" x14ac:dyDescent="0.25">
      <c r="A3" t="s">
        <v>469</v>
      </c>
      <c r="B3" s="77">
        <f>SUMIF('Cost Breakdowns'!$D$140:$D$142,'SoESCaOMCbIC-capital'!B$1,'Cost Breakdowns'!$B$140:$B$142)</f>
        <v>0</v>
      </c>
      <c r="C3" s="77">
        <f>SUMIF('Cost Breakdowns'!$D$140:$D$142,'SoESCaOMCbIC-capital'!C$1,'Cost Breakdowns'!$B$140:$B$142)</f>
        <v>0</v>
      </c>
      <c r="D3" s="77">
        <f>SUMIF('Cost Breakdowns'!$D$140:$D$142,'SoESCaOMCbIC-capital'!D$1,'Cost Breakdowns'!$B$140:$B$142)</f>
        <v>0</v>
      </c>
      <c r="E3" s="77">
        <f>SUMIF('Cost Breakdowns'!$D$140:$D$142,'SoESCaOMCbIC-capital'!E$1,'Cost Breakdowns'!$B$140:$B$142)</f>
        <v>0</v>
      </c>
      <c r="F3" s="77">
        <f>SUMIF('Cost Breakdowns'!$D$140:$D$142,'SoESCaOMCbIC-capital'!F$1,'Cost Breakdowns'!$B$140:$B$142)</f>
        <v>0</v>
      </c>
      <c r="G3" s="77">
        <f>SUMIF('Cost Breakdowns'!$D$140:$D$142,'SoESCaOMCbIC-capital'!G$1,'Cost Breakdowns'!$B$140:$B$142)</f>
        <v>0</v>
      </c>
      <c r="H3" s="77">
        <f>SUMIF('Cost Breakdowns'!$D$140:$D$142,'SoESCaOMCbIC-capital'!H$1,'Cost Breakdowns'!$B$140:$B$142)</f>
        <v>0</v>
      </c>
      <c r="I3" s="77">
        <f>SUMIF('Cost Breakdowns'!$D$140:$D$142,'SoESCaOMCbIC-capital'!I$1,'Cost Breakdowns'!$B$140:$B$142)</f>
        <v>0</v>
      </c>
      <c r="J3" s="77">
        <f>SUMIF('Cost Breakdowns'!$D$140:$D$142,'SoESCaOMCbIC-capital'!J$1,'Cost Breakdowns'!$B$140:$B$142)</f>
        <v>0</v>
      </c>
      <c r="K3" s="77">
        <f>SUMIF('Cost Breakdowns'!$D$140:$D$142,'SoESCaOMCbIC-capital'!K$1,'Cost Breakdowns'!$B$140:$B$142)</f>
        <v>0</v>
      </c>
      <c r="L3" s="77">
        <f>SUMIF('Cost Breakdowns'!$D$140:$D$142,'SoESCaOMCbIC-capital'!L$1,'Cost Breakdowns'!$B$140:$B$142)</f>
        <v>0.10344827586206895</v>
      </c>
      <c r="M3" s="77">
        <f>SUMIF('Cost Breakdowns'!$D$140:$D$142,'SoESCaOMCbIC-capital'!M$1,'Cost Breakdowns'!$B$140:$B$142)</f>
        <v>0</v>
      </c>
      <c r="N3" s="77">
        <f>SUMIF('Cost Breakdowns'!$D$140:$D$142,'SoESCaOMCbIC-capital'!N$1,'Cost Breakdowns'!$B$140:$B$142)</f>
        <v>0</v>
      </c>
      <c r="O3" s="77">
        <f>SUMIF('Cost Breakdowns'!$D$140:$D$142,'SoESCaOMCbIC-capital'!O$1,'Cost Breakdowns'!$B$140:$B$142)</f>
        <v>0</v>
      </c>
      <c r="P3" s="77">
        <f>SUMIF('Cost Breakdowns'!$D$140:$D$142,'SoESCaOMCbIC-capital'!P$1,'Cost Breakdowns'!$B$140:$B$142)</f>
        <v>0</v>
      </c>
      <c r="Q3" s="77">
        <f>SUMIF('Cost Breakdowns'!$D$140:$D$142,'SoESCaOMCbIC-capital'!Q$1,'Cost Breakdowns'!$B$140:$B$142)</f>
        <v>0</v>
      </c>
      <c r="R3" s="77">
        <f>SUMIF('Cost Breakdowns'!$D$140:$D$142,'SoESCaOMCbIC-capital'!R$1,'Cost Breakdowns'!$B$140:$B$142)</f>
        <v>0</v>
      </c>
      <c r="S3" s="77">
        <f>SUMIF('Cost Breakdowns'!$D$140:$D$142,'SoESCaOMCbIC-capital'!S$1,'Cost Breakdowns'!$B$140:$B$142)</f>
        <v>0</v>
      </c>
      <c r="T3" s="77">
        <f>SUMIF('Cost Breakdowns'!$D$140:$D$142,'SoESCaOMCbIC-capital'!T$1,'Cost Breakdowns'!$B$140:$B$142)</f>
        <v>0</v>
      </c>
      <c r="U3" s="77">
        <f>SUMIF('Cost Breakdowns'!$D$140:$D$142,'SoESCaOMCbIC-capital'!U$1,'Cost Breakdowns'!$B$140:$B$142)</f>
        <v>0</v>
      </c>
      <c r="V3" s="77">
        <f>SUMIF('Cost Breakdowns'!$D$140:$D$142,'SoESCaOMCbIC-capital'!V$1,'Cost Breakdowns'!$B$140:$B$142)</f>
        <v>0</v>
      </c>
      <c r="W3" s="77">
        <f>SUMIF('Cost Breakdowns'!$D$140:$D$142,'SoESCaOMCbIC-capital'!W$1,'Cost Breakdowns'!$B$140:$B$142)</f>
        <v>0</v>
      </c>
      <c r="X3" s="77">
        <f>SUMIF('Cost Breakdowns'!$D$140:$D$142,'SoESCaOMCbIC-capital'!X$1,'Cost Breakdowns'!$B$140:$B$142)</f>
        <v>0</v>
      </c>
      <c r="Y3" s="77">
        <f>SUMIF('Cost Breakdowns'!$D$140:$D$142,'SoESCaOMCbIC-capital'!Y$1,'Cost Breakdowns'!$B$140:$B$142)</f>
        <v>0.84482758620689657</v>
      </c>
      <c r="Z3" s="77">
        <f>SUMIF('Cost Breakdowns'!$D$140:$D$142,'SoESCaOMCbIC-capital'!Z$1,'Cost Breakdowns'!$B$140:$B$142)</f>
        <v>0</v>
      </c>
      <c r="AA3" s="77">
        <f>SUMIF('Cost Breakdowns'!$D$140:$D$142,'SoESCaOMCbIC-capital'!AA$1,'Cost Breakdowns'!$B$140:$B$142)</f>
        <v>0</v>
      </c>
      <c r="AB3" s="77">
        <f>SUMIF('Cost Breakdowns'!$D$140:$D$142,'SoESCaOMCbIC-capital'!AB$1,'Cost Breakdowns'!$B$140:$B$142)</f>
        <v>5.1724137931034475E-2</v>
      </c>
      <c r="AC3" s="77">
        <f>SUMIF('Cost Breakdowns'!$D$140:$D$142,'SoESCaOMCbIC-capital'!AC$1,'Cost Breakdowns'!$B$140:$B$142)</f>
        <v>0</v>
      </c>
      <c r="AD3" s="77">
        <f>SUMIF('Cost Breakdowns'!$D$140:$D$142,'SoESCaOMCbIC-capital'!AD$1,'Cost Breakdowns'!$B$140:$B$142)</f>
        <v>0</v>
      </c>
      <c r="AE3" s="77">
        <f>SUMIF('Cost Breakdowns'!$D$140:$D$142,'SoESCaOMCbIC-capital'!AE$1,'Cost Breakdowns'!$B$140:$B$142)</f>
        <v>0</v>
      </c>
      <c r="AF3" s="77">
        <f>SUMIF('Cost Breakdowns'!$D$140:$D$142,'SoESCaOMCbIC-capital'!AF$1,'Cost Breakdowns'!$B$140:$B$142)</f>
        <v>0</v>
      </c>
      <c r="AG3" s="77">
        <f>SUMIF('Cost Breakdowns'!$D$140:$D$142,'SoESCaOMCbIC-capital'!AG$1,'Cost Breakdowns'!$B$140:$B$142)</f>
        <v>0</v>
      </c>
      <c r="AH3" s="77">
        <f>SUMIF('Cost Breakdowns'!$D$140:$D$142,'SoESCaOMCbIC-capital'!AH$1,'Cost Breakdowns'!$B$140:$B$142)</f>
        <v>0</v>
      </c>
      <c r="AI3" s="77">
        <f>SUMIF('Cost Breakdowns'!$D$140:$D$142,'SoESCaOMCbIC-capital'!AI$1,'Cost Breakdowns'!$B$140:$B$142)</f>
        <v>0</v>
      </c>
      <c r="AJ3" s="77">
        <f>SUMIF('Cost Breakdowns'!$D$140:$D$142,'SoESCaOMCbIC-capital'!AJ$1,'Cost Breakdowns'!$B$140:$B$142)</f>
        <v>0</v>
      </c>
      <c r="AK3" s="77">
        <f>SUMIF('Cost Breakdowns'!$D$140:$D$142,'SoESCaOMCbIC-capital'!AK$1,'Cost Breakdowns'!$B$140:$B$142)</f>
        <v>0</v>
      </c>
      <c r="AL3" s="77">
        <f>SUMIF('Cost Breakdowns'!$D$140:$D$142,'SoESCaOMCbIC-capital'!AL$1,'Cost Breakdowns'!$B$140:$B$142)</f>
        <v>0</v>
      </c>
      <c r="AM3" s="77">
        <f>SUMIF('Cost Breakdowns'!$D$140:$D$142,'SoESCaOMCbIC-capital'!AM$1,'Cost Breakdowns'!$B$140:$B$142)</f>
        <v>0</v>
      </c>
      <c r="AN3" s="77">
        <f>SUMIF('Cost Breakdowns'!$D$140:$D$142,'SoESCaOMCbIC-capital'!AN$1,'Cost Breakdowns'!$B$140:$B$142)</f>
        <v>0</v>
      </c>
      <c r="AO3" s="77">
        <f>SUMIF('Cost Breakdowns'!$D$140:$D$142,'SoESCaOMCbIC-capital'!AO$1,'Cost Breakdowns'!$B$140:$B$142)</f>
        <v>0</v>
      </c>
      <c r="AP3" s="77">
        <f>SUMIF('Cost Breakdowns'!$D$140:$D$142,'SoESCaOMCbIC-capital'!AP$1,'Cost Breakdowns'!$B$140:$B$142)</f>
        <v>0</v>
      </c>
      <c r="AQ3" s="77">
        <f>SUMIF('Cost Breakdowns'!$D$140:$D$142,'SoESCaOMCbIC-capital'!AQ$1,'Cost Breakdowns'!$B$140:$B$142)</f>
        <v>0</v>
      </c>
    </row>
    <row r="4" spans="1:43" x14ac:dyDescent="0.2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0.10344827586206895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</v>
      </c>
      <c r="W4" s="100">
        <f t="shared" si="0"/>
        <v>0</v>
      </c>
      <c r="X4" s="100">
        <f t="shared" si="0"/>
        <v>0</v>
      </c>
      <c r="Y4" s="100">
        <f t="shared" si="0"/>
        <v>0.84482758620689657</v>
      </c>
      <c r="Z4" s="100">
        <f t="shared" si="0"/>
        <v>0</v>
      </c>
      <c r="AA4" s="100">
        <f t="shared" si="0"/>
        <v>0</v>
      </c>
      <c r="AB4" s="100">
        <f t="shared" si="0"/>
        <v>5.1724137931034475E-2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25">
      <c r="A5" t="s">
        <v>200</v>
      </c>
      <c r="B5" s="77">
        <f>SUMIF('Cost Breakdowns'!$D$162:$D$162,'SoESCaOMCbIC-capital'!B$1,'Cost Breakdowns'!$B$162:$B$162)</f>
        <v>0</v>
      </c>
      <c r="C5" s="77">
        <f>SUMIF('Cost Breakdowns'!$D$162:$D$162,'SoESCaOMCbIC-capital'!C$1,'Cost Breakdowns'!$B$162:$B$162)</f>
        <v>0</v>
      </c>
      <c r="D5" s="77">
        <f>SUMIF('Cost Breakdowns'!$D$162:$D$162,'SoESCaOMCbIC-capital'!D$1,'Cost Breakdowns'!$B$162:$B$162)</f>
        <v>0</v>
      </c>
      <c r="E5" s="77">
        <f>SUMIF('Cost Breakdowns'!$D$162:$D$162,'SoESCaOMCbIC-capital'!E$1,'Cost Breakdowns'!$B$162:$B$162)</f>
        <v>0</v>
      </c>
      <c r="F5" s="77">
        <f>SUMIF('Cost Breakdowns'!$D$162:$D$162,'SoESCaOMCbIC-capital'!F$1,'Cost Breakdowns'!$B$162:$B$162)</f>
        <v>0</v>
      </c>
      <c r="G5" s="77">
        <f>SUMIF('Cost Breakdowns'!$D$162:$D$162,'SoESCaOMCbIC-capital'!G$1,'Cost Breakdowns'!$B$162:$B$162)</f>
        <v>0</v>
      </c>
      <c r="H5" s="77">
        <f>SUMIF('Cost Breakdowns'!$D$162:$D$162,'SoESCaOMCbIC-capital'!H$1,'Cost Breakdowns'!$B$162:$B$162)</f>
        <v>0</v>
      </c>
      <c r="I5" s="77">
        <f>SUMIF('Cost Breakdowns'!$D$162:$D$162,'SoESCaOMCbIC-capital'!I$1,'Cost Breakdowns'!$B$162:$B$162)</f>
        <v>0</v>
      </c>
      <c r="J5" s="77">
        <f>SUMIF('Cost Breakdowns'!$D$162:$D$162,'SoESCaOMCbIC-capital'!J$1,'Cost Breakdowns'!$B$162:$B$162)</f>
        <v>0</v>
      </c>
      <c r="K5" s="77">
        <f>SUMIF('Cost Breakdowns'!$D$162:$D$162,'SoESCaOMCbIC-capital'!K$1,'Cost Breakdowns'!$B$162:$B$162)</f>
        <v>0</v>
      </c>
      <c r="L5" s="77">
        <f>SUMIF('Cost Breakdowns'!$D$162:$D$162,'SoESCaOMCbIC-capital'!L$1,'Cost Breakdowns'!$B$162:$B$162)</f>
        <v>0</v>
      </c>
      <c r="M5" s="77">
        <f>SUMIF('Cost Breakdowns'!$D$162:$D$162,'SoESCaOMCbIC-capital'!M$1,'Cost Breakdowns'!$B$162:$B$162)</f>
        <v>0</v>
      </c>
      <c r="N5" s="77">
        <f>SUMIF('Cost Breakdowns'!$D$162:$D$162,'SoESCaOMCbIC-capital'!N$1,'Cost Breakdowns'!$B$162:$B$162)</f>
        <v>0</v>
      </c>
      <c r="O5" s="77">
        <f>SUMIF('Cost Breakdowns'!$D$162:$D$162,'SoESCaOMCbIC-capital'!O$1,'Cost Breakdowns'!$B$162:$B$162)</f>
        <v>0</v>
      </c>
      <c r="P5" s="77">
        <f>SUMIF('Cost Breakdowns'!$D$162:$D$162,'SoESCaOMCbIC-capital'!P$1,'Cost Breakdowns'!$B$162:$B$162)</f>
        <v>0</v>
      </c>
      <c r="Q5" s="77">
        <f>SUMIF('Cost Breakdowns'!$D$162:$D$162,'SoESCaOMCbIC-capital'!Q$1,'Cost Breakdowns'!$B$162:$B$162)</f>
        <v>0</v>
      </c>
      <c r="R5" s="77">
        <f>SUMIF('Cost Breakdowns'!$D$162:$D$162,'SoESCaOMCbIC-capital'!R$1,'Cost Breakdowns'!$B$162:$B$162)</f>
        <v>0</v>
      </c>
      <c r="S5" s="77">
        <f>SUMIF('Cost Breakdowns'!$D$162:$D$162,'SoESCaOMCbIC-capital'!S$1,'Cost Breakdowns'!$B$162:$B$162)</f>
        <v>0</v>
      </c>
      <c r="T5" s="77">
        <f>SUMIF('Cost Breakdowns'!$D$162:$D$162,'SoESCaOMCbIC-capital'!T$1,'Cost Breakdowns'!$B$162:$B$162)</f>
        <v>0</v>
      </c>
      <c r="U5" s="77">
        <f>SUMIF('Cost Breakdowns'!$D$162:$D$162,'SoESCaOMCbIC-capital'!U$1,'Cost Breakdowns'!$B$162:$B$162)</f>
        <v>0</v>
      </c>
      <c r="V5" s="77">
        <f>SUMIF('Cost Breakdowns'!$D$162:$D$162,'SoESCaOMCbIC-capital'!V$1,'Cost Breakdowns'!$B$162:$B$162)</f>
        <v>0</v>
      </c>
      <c r="W5" s="77">
        <f>SUMIF('Cost Breakdowns'!$D$162:$D$162,'SoESCaOMCbIC-capital'!W$1,'Cost Breakdowns'!$B$162:$B$162)</f>
        <v>0</v>
      </c>
      <c r="X5" s="77">
        <f>SUMIF('Cost Breakdowns'!$D$162:$D$162,'SoESCaOMCbIC-capital'!X$1,'Cost Breakdowns'!$B$162:$B$162)</f>
        <v>0</v>
      </c>
      <c r="Y5" s="77">
        <f>SUMIF('Cost Breakdowns'!$D$162:$D$162,'SoESCaOMCbIC-capital'!Y$1,'Cost Breakdowns'!$B$162:$B$162)</f>
        <v>0</v>
      </c>
      <c r="Z5" s="77">
        <f>SUMIF('Cost Breakdowns'!$D$162:$D$162,'SoESCaOMCbIC-capital'!Z$1,'Cost Breakdowns'!$B$162:$B$162)</f>
        <v>0</v>
      </c>
      <c r="AA5" s="77">
        <f>SUMIF('Cost Breakdowns'!$D$162:$D$162,'SoESCaOMCbIC-capital'!AA$1,'Cost Breakdowns'!$B$162:$B$162)</f>
        <v>0</v>
      </c>
      <c r="AB5" s="77">
        <f>SUMIF('Cost Breakdowns'!$D$162:$D$162,'SoESCaOMCbIC-capital'!AB$1,'Cost Breakdowns'!$B$162:$B$162)</f>
        <v>1</v>
      </c>
      <c r="AC5" s="77">
        <f>SUMIF('Cost Breakdowns'!$D$162:$D$162,'SoESCaOMCbIC-capital'!AC$1,'Cost Breakdowns'!$B$162:$B$162)</f>
        <v>0</v>
      </c>
      <c r="AD5" s="77">
        <f>SUMIF('Cost Breakdowns'!$D$162:$D$162,'SoESCaOMCbIC-capital'!AD$1,'Cost Breakdowns'!$B$162:$B$162)</f>
        <v>0</v>
      </c>
      <c r="AE5" s="77">
        <f>SUMIF('Cost Breakdowns'!$D$162:$D$162,'SoESCaOMCbIC-capital'!AE$1,'Cost Breakdowns'!$B$162:$B$162)</f>
        <v>0</v>
      </c>
      <c r="AF5" s="77">
        <f>SUMIF('Cost Breakdowns'!$D$162:$D$162,'SoESCaOMCbIC-capital'!AF$1,'Cost Breakdowns'!$B$162:$B$162)</f>
        <v>0</v>
      </c>
      <c r="AG5" s="77">
        <f>SUMIF('Cost Breakdowns'!$D$162:$D$162,'SoESCaOMCbIC-capital'!AG$1,'Cost Breakdowns'!$B$162:$B$162)</f>
        <v>0</v>
      </c>
      <c r="AH5" s="77">
        <f>SUMIF('Cost Breakdowns'!$D$162:$D$162,'SoESCaOMCbIC-capital'!AH$1,'Cost Breakdowns'!$B$162:$B$162)</f>
        <v>0</v>
      </c>
      <c r="AI5" s="77">
        <f>SUMIF('Cost Breakdowns'!$D$162:$D$162,'SoESCaOMCbIC-capital'!AI$1,'Cost Breakdowns'!$B$162:$B$162)</f>
        <v>0</v>
      </c>
      <c r="AJ5" s="77">
        <f>SUMIF('Cost Breakdowns'!$D$162:$D$162,'SoESCaOMCbIC-capital'!AJ$1,'Cost Breakdowns'!$B$162:$B$162)</f>
        <v>0</v>
      </c>
      <c r="AK5" s="77">
        <f>SUMIF('Cost Breakdowns'!$D$162:$D$162,'SoESCaOMCbIC-capital'!AK$1,'Cost Breakdowns'!$B$162:$B$162)</f>
        <v>0</v>
      </c>
      <c r="AL5" s="77">
        <f>SUMIF('Cost Breakdowns'!$D$162:$D$162,'SoESCaOMCbIC-capital'!AL$1,'Cost Breakdowns'!$B$162:$B$162)</f>
        <v>0</v>
      </c>
      <c r="AM5" s="77">
        <f>SUMIF('Cost Breakdowns'!$D$162:$D$162,'SoESCaOMCbIC-capital'!AM$1,'Cost Breakdowns'!$B$162:$B$162)</f>
        <v>0</v>
      </c>
      <c r="AN5" s="77">
        <f>SUMIF('Cost Breakdowns'!$D$162:$D$162,'SoESCaOMCbIC-capital'!AN$1,'Cost Breakdowns'!$B$162:$B$162)</f>
        <v>0</v>
      </c>
      <c r="AO5" s="77">
        <f>SUMIF('Cost Breakdowns'!$D$162:$D$162,'SoESCaOMCbIC-capital'!AO$1,'Cost Breakdowns'!$B$162:$B$162)</f>
        <v>0</v>
      </c>
      <c r="AP5" s="77">
        <f>SUMIF('Cost Breakdowns'!$D$162:$D$162,'SoESCaOMCbIC-capital'!AP$1,'Cost Breakdowns'!$B$162:$B$162)</f>
        <v>0</v>
      </c>
      <c r="AQ5" s="77">
        <f>SUMIF('Cost Breakdowns'!$D$162:$D$162,'SoESCaOMCbIC-capital'!AQ$1,'Cost Breakdowns'!$B$162:$B$162)</f>
        <v>0</v>
      </c>
    </row>
    <row r="6" spans="1:43" x14ac:dyDescent="0.25">
      <c r="A6" t="s">
        <v>201</v>
      </c>
      <c r="B6" s="77">
        <f>SUMIF('Cost Breakdowns'!$D$217:$D$217,'SoESCaOMCbIC-capital'!B$1,'Cost Breakdowns'!$B$217:$B$217)</f>
        <v>0</v>
      </c>
      <c r="C6" s="77">
        <f>SUMIF('Cost Breakdowns'!$D$217:$D$217,'SoESCaOMCbIC-capital'!C$1,'Cost Breakdowns'!$B$217:$B$217)</f>
        <v>0</v>
      </c>
      <c r="D6" s="77">
        <f>SUMIF('Cost Breakdowns'!$D$217:$D$217,'SoESCaOMCbIC-capital'!D$1,'Cost Breakdowns'!$B$217:$B$217)</f>
        <v>0</v>
      </c>
      <c r="E6" s="77">
        <f>SUMIF('Cost Breakdowns'!$D$217:$D$217,'SoESCaOMCbIC-capital'!E$1,'Cost Breakdowns'!$B$217:$B$217)</f>
        <v>0</v>
      </c>
      <c r="F6" s="77">
        <f>SUMIF('Cost Breakdowns'!$D$217:$D$217,'SoESCaOMCbIC-capital'!F$1,'Cost Breakdowns'!$B$217:$B$217)</f>
        <v>0</v>
      </c>
      <c r="G6" s="77">
        <f>SUMIF('Cost Breakdowns'!$D$217:$D$217,'SoESCaOMCbIC-capital'!G$1,'Cost Breakdowns'!$B$217:$B$217)</f>
        <v>0</v>
      </c>
      <c r="H6" s="77">
        <f>SUMIF('Cost Breakdowns'!$D$217:$D$217,'SoESCaOMCbIC-capital'!H$1,'Cost Breakdowns'!$B$217:$B$217)</f>
        <v>0</v>
      </c>
      <c r="I6" s="77">
        <f>SUMIF('Cost Breakdowns'!$D$217:$D$217,'SoESCaOMCbIC-capital'!I$1,'Cost Breakdowns'!$B$217:$B$217)</f>
        <v>0</v>
      </c>
      <c r="J6" s="77">
        <f>SUMIF('Cost Breakdowns'!$D$217:$D$217,'SoESCaOMCbIC-capital'!J$1,'Cost Breakdowns'!$B$217:$B$217)</f>
        <v>0</v>
      </c>
      <c r="K6" s="77">
        <f>SUMIF('Cost Breakdowns'!$D$217:$D$217,'SoESCaOMCbIC-capital'!K$1,'Cost Breakdowns'!$B$217:$B$217)</f>
        <v>0</v>
      </c>
      <c r="L6" s="77">
        <f>SUMIF('Cost Breakdowns'!$D$217:$D$217,'SoESCaOMCbIC-capital'!L$1,'Cost Breakdowns'!$B$217:$B$217)</f>
        <v>0</v>
      </c>
      <c r="M6" s="77">
        <f>SUMIF('Cost Breakdowns'!$D$217:$D$217,'SoESCaOMCbIC-capital'!M$1,'Cost Breakdowns'!$B$217:$B$217)</f>
        <v>0</v>
      </c>
      <c r="N6" s="77">
        <f>SUMIF('Cost Breakdowns'!$D$217:$D$217,'SoESCaOMCbIC-capital'!N$1,'Cost Breakdowns'!$B$217:$B$217)</f>
        <v>0</v>
      </c>
      <c r="O6" s="77">
        <f>SUMIF('Cost Breakdowns'!$D$217:$D$217,'SoESCaOMCbIC-capital'!O$1,'Cost Breakdowns'!$B$217:$B$217)</f>
        <v>0</v>
      </c>
      <c r="P6" s="77">
        <f>SUMIF('Cost Breakdowns'!$D$217:$D$217,'SoESCaOMCbIC-capital'!P$1,'Cost Breakdowns'!$B$217:$B$217)</f>
        <v>0</v>
      </c>
      <c r="Q6" s="77">
        <f>SUMIF('Cost Breakdowns'!$D$217:$D$217,'SoESCaOMCbIC-capital'!Q$1,'Cost Breakdowns'!$B$217:$B$217)</f>
        <v>0</v>
      </c>
      <c r="R6" s="77">
        <f>SUMIF('Cost Breakdowns'!$D$217:$D$217,'SoESCaOMCbIC-capital'!R$1,'Cost Breakdowns'!$B$217:$B$217)</f>
        <v>0</v>
      </c>
      <c r="S6" s="77">
        <f>SUMIF('Cost Breakdowns'!$D$217:$D$217,'SoESCaOMCbIC-capital'!S$1,'Cost Breakdowns'!$B$217:$B$217)</f>
        <v>0</v>
      </c>
      <c r="T6" s="77">
        <f>SUMIF('Cost Breakdowns'!$D$217:$D$217,'SoESCaOMCbIC-capital'!T$1,'Cost Breakdowns'!$B$217:$B$217)</f>
        <v>0</v>
      </c>
      <c r="U6" s="77">
        <f>SUMIF('Cost Breakdowns'!$D$217:$D$217,'SoESCaOMCbIC-capital'!U$1,'Cost Breakdowns'!$B$217:$B$217)</f>
        <v>0</v>
      </c>
      <c r="V6" s="77">
        <f>SUMIF('Cost Breakdowns'!$D$217:$D$217,'SoESCaOMCbIC-capital'!V$1,'Cost Breakdowns'!$B$217:$B$217)</f>
        <v>0</v>
      </c>
      <c r="W6" s="77">
        <f>SUMIF('Cost Breakdowns'!$D$217:$D$217,'SoESCaOMCbIC-capital'!W$1,'Cost Breakdowns'!$B$217:$B$217)</f>
        <v>0</v>
      </c>
      <c r="X6" s="77">
        <f>SUMIF('Cost Breakdowns'!$D$217:$D$217,'SoESCaOMCbIC-capital'!X$1,'Cost Breakdowns'!$B$217:$B$217)</f>
        <v>0</v>
      </c>
      <c r="Y6" s="77">
        <f>SUMIF('Cost Breakdowns'!$D$217:$D$217,'SoESCaOMCbIC-capital'!Y$1,'Cost Breakdowns'!$B$217:$B$217)</f>
        <v>0</v>
      </c>
      <c r="Z6" s="77">
        <f>SUMIF('Cost Breakdowns'!$D$217:$D$217,'SoESCaOMCbIC-capital'!Z$1,'Cost Breakdowns'!$B$217:$B$217)</f>
        <v>0</v>
      </c>
      <c r="AA6" s="77">
        <f>SUMIF('Cost Breakdowns'!$D$217:$D$217,'SoESCaOMCbIC-capital'!AA$1,'Cost Breakdowns'!$B$217:$B$217)</f>
        <v>0</v>
      </c>
      <c r="AB6" s="77">
        <f>SUMIF('Cost Breakdowns'!$D$217:$D$217,'SoESCaOMCbIC-capital'!AB$1,'Cost Breakdowns'!$B$217:$B$217)</f>
        <v>1</v>
      </c>
      <c r="AC6" s="77">
        <f>SUMIF('Cost Breakdowns'!$D$217:$D$217,'SoESCaOMCbIC-capital'!AC$1,'Cost Breakdowns'!$B$217:$B$217)</f>
        <v>0</v>
      </c>
      <c r="AD6" s="77">
        <f>SUMIF('Cost Breakdowns'!$D$217:$D$217,'SoESCaOMCbIC-capital'!AD$1,'Cost Breakdowns'!$B$217:$B$217)</f>
        <v>0</v>
      </c>
      <c r="AE6" s="77">
        <f>SUMIF('Cost Breakdowns'!$D$217:$D$217,'SoESCaOMCbIC-capital'!AE$1,'Cost Breakdowns'!$B$217:$B$217)</f>
        <v>0</v>
      </c>
      <c r="AF6" s="77">
        <f>SUMIF('Cost Breakdowns'!$D$217:$D$217,'SoESCaOMCbIC-capital'!AF$1,'Cost Breakdowns'!$B$217:$B$217)</f>
        <v>0</v>
      </c>
      <c r="AG6" s="77">
        <f>SUMIF('Cost Breakdowns'!$D$217:$D$217,'SoESCaOMCbIC-capital'!AG$1,'Cost Breakdowns'!$B$217:$B$217)</f>
        <v>0</v>
      </c>
      <c r="AH6" s="77">
        <f>SUMIF('Cost Breakdowns'!$D$217:$D$217,'SoESCaOMCbIC-capital'!AH$1,'Cost Breakdowns'!$B$217:$B$217)</f>
        <v>0</v>
      </c>
      <c r="AI6" s="77">
        <f>SUMIF('Cost Breakdowns'!$D$217:$D$217,'SoESCaOMCbIC-capital'!AI$1,'Cost Breakdowns'!$B$217:$B$217)</f>
        <v>0</v>
      </c>
      <c r="AJ6" s="77">
        <f>SUMIF('Cost Breakdowns'!$D$217:$D$217,'SoESCaOMCbIC-capital'!AJ$1,'Cost Breakdowns'!$B$217:$B$217)</f>
        <v>0</v>
      </c>
      <c r="AK6" s="77">
        <f>SUMIF('Cost Breakdowns'!$D$217:$D$217,'SoESCaOMCbIC-capital'!AK$1,'Cost Breakdowns'!$B$217:$B$217)</f>
        <v>0</v>
      </c>
      <c r="AL6" s="77">
        <f>SUMIF('Cost Breakdowns'!$D$217:$D$217,'SoESCaOMCbIC-capital'!AL$1,'Cost Breakdowns'!$B$217:$B$217)</f>
        <v>0</v>
      </c>
      <c r="AM6" s="77">
        <f>SUMIF('Cost Breakdowns'!$D$217:$D$217,'SoESCaOMCbIC-capital'!AM$1,'Cost Breakdowns'!$B$217:$B$217)</f>
        <v>0</v>
      </c>
      <c r="AN6" s="77">
        <f>SUMIF('Cost Breakdowns'!$D$217:$D$217,'SoESCaOMCbIC-capital'!AN$1,'Cost Breakdowns'!$B$217:$B$217)</f>
        <v>0</v>
      </c>
      <c r="AO6" s="77">
        <f>SUMIF('Cost Breakdowns'!$D$217:$D$217,'SoESCaOMCbIC-capital'!AO$1,'Cost Breakdowns'!$B$217:$B$217)</f>
        <v>0</v>
      </c>
      <c r="AP6" s="77">
        <f>SUMIF('Cost Breakdowns'!$D$217:$D$217,'SoESCaOMCbIC-capital'!AP$1,'Cost Breakdowns'!$B$217:$B$217)</f>
        <v>0</v>
      </c>
      <c r="AQ6" s="77">
        <f>SUMIF('Cost Breakdowns'!$D$217:$D$217,'SoESCaOMCbIC-capital'!AQ$1,'Cost Breakdowns'!$B$217:$B$217)</f>
        <v>0</v>
      </c>
    </row>
    <row r="7" spans="1:43" x14ac:dyDescent="0.25">
      <c r="A7" t="s">
        <v>202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</row>
    <row r="8" spans="1:43" x14ac:dyDescent="0.25">
      <c r="A8" t="s">
        <v>203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</row>
    <row r="9" spans="1:43" x14ac:dyDescent="0.25">
      <c r="A9" t="s">
        <v>204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</row>
    <row r="10" spans="1:43" x14ac:dyDescent="0.25">
      <c r="A10" t="s">
        <v>205</v>
      </c>
      <c r="B10" s="77">
        <f>SUMIF('Cost Breakdowns'!$D$231:$D$233,'SoESCaOMCbIC-capital'!B$1,'Cost Breakdowns'!$B$231:$B$233)</f>
        <v>0</v>
      </c>
      <c r="C10" s="77">
        <f>SUMIF('Cost Breakdowns'!$D$231:$D$233,'SoESCaOMCbIC-capital'!C$1,'Cost Breakdowns'!$B$231:$B$233)</f>
        <v>0</v>
      </c>
      <c r="D10" s="77">
        <f>SUMIF('Cost Breakdowns'!$D$231:$D$233,'SoESCaOMCbIC-capital'!D$1,'Cost Breakdowns'!$B$231:$B$233)</f>
        <v>0</v>
      </c>
      <c r="E10" s="77">
        <f>SUMIF('Cost Breakdowns'!$D$231:$D$233,'SoESCaOMCbIC-capital'!E$1,'Cost Breakdowns'!$B$231:$B$233)</f>
        <v>0</v>
      </c>
      <c r="F10" s="77">
        <f>SUMIF('Cost Breakdowns'!$D$231:$D$233,'SoESCaOMCbIC-capital'!F$1,'Cost Breakdowns'!$B$231:$B$233)</f>
        <v>0</v>
      </c>
      <c r="G10" s="77">
        <f>SUMIF('Cost Breakdowns'!$D$231:$D$233,'SoESCaOMCbIC-capital'!G$1,'Cost Breakdowns'!$B$231:$B$233)</f>
        <v>0</v>
      </c>
      <c r="H10" s="77">
        <f>SUMIF('Cost Breakdowns'!$D$231:$D$233,'SoESCaOMCbIC-capital'!H$1,'Cost Breakdowns'!$B$231:$B$233)</f>
        <v>0</v>
      </c>
      <c r="I10" s="77">
        <f>SUMIF('Cost Breakdowns'!$D$231:$D$233,'SoESCaOMCbIC-capital'!I$1,'Cost Breakdowns'!$B$231:$B$233)</f>
        <v>0</v>
      </c>
      <c r="J10" s="77">
        <f>SUMIF('Cost Breakdowns'!$D$231:$D$233,'SoESCaOMCbIC-capital'!J$1,'Cost Breakdowns'!$B$231:$B$233)</f>
        <v>0</v>
      </c>
      <c r="K10" s="77">
        <f>SUMIF('Cost Breakdowns'!$D$231:$D$233,'SoESCaOMCbIC-capital'!K$1,'Cost Breakdowns'!$B$231:$B$233)</f>
        <v>0</v>
      </c>
      <c r="L10" s="77">
        <f>SUMIF('Cost Breakdowns'!$D$231:$D$233,'SoESCaOMCbIC-capital'!L$1,'Cost Breakdowns'!$B$231:$B$233)</f>
        <v>0.73616786946062651</v>
      </c>
      <c r="M10" s="77">
        <f>SUMIF('Cost Breakdowns'!$D$231:$D$233,'SoESCaOMCbIC-capital'!M$1,'Cost Breakdowns'!$B$231:$B$233)</f>
        <v>0</v>
      </c>
      <c r="N10" s="77">
        <f>SUMIF('Cost Breakdowns'!$D$231:$D$233,'SoESCaOMCbIC-capital'!N$1,'Cost Breakdowns'!$B$231:$B$233)</f>
        <v>0</v>
      </c>
      <c r="O10" s="77">
        <f>SUMIF('Cost Breakdowns'!$D$231:$D$233,'SoESCaOMCbIC-capital'!O$1,'Cost Breakdowns'!$B$231:$B$233)</f>
        <v>0</v>
      </c>
      <c r="P10" s="77">
        <f>SUMIF('Cost Breakdowns'!$D$231:$D$233,'SoESCaOMCbIC-capital'!P$1,'Cost Breakdowns'!$B$231:$B$233)</f>
        <v>0</v>
      </c>
      <c r="Q10" s="77">
        <f>SUMIF('Cost Breakdowns'!$D$231:$D$233,'SoESCaOMCbIC-capital'!Q$1,'Cost Breakdowns'!$B$231:$B$233)</f>
        <v>0</v>
      </c>
      <c r="R10" s="77">
        <f>SUMIF('Cost Breakdowns'!$D$231:$D$233,'SoESCaOMCbIC-capital'!R$1,'Cost Breakdowns'!$B$231:$B$233)</f>
        <v>0</v>
      </c>
      <c r="S10" s="77">
        <f>SUMIF('Cost Breakdowns'!$D$231:$D$233,'SoESCaOMCbIC-capital'!S$1,'Cost Breakdowns'!$B$231:$B$233)</f>
        <v>0</v>
      </c>
      <c r="T10" s="77">
        <f>SUMIF('Cost Breakdowns'!$D$231:$D$233,'SoESCaOMCbIC-capital'!T$1,'Cost Breakdowns'!$B$231:$B$233)</f>
        <v>0</v>
      </c>
      <c r="U10" s="77">
        <f>SUMIF('Cost Breakdowns'!$D$231:$D$233,'SoESCaOMCbIC-capital'!U$1,'Cost Breakdowns'!$B$231:$B$233)</f>
        <v>0</v>
      </c>
      <c r="V10" s="77">
        <f>SUMIF('Cost Breakdowns'!$D$231:$D$233,'SoESCaOMCbIC-capital'!V$1,'Cost Breakdowns'!$B$231:$B$233)</f>
        <v>0</v>
      </c>
      <c r="W10" s="77">
        <f>SUMIF('Cost Breakdowns'!$D$231:$D$233,'SoESCaOMCbIC-capital'!W$1,'Cost Breakdowns'!$B$231:$B$233)</f>
        <v>0</v>
      </c>
      <c r="X10" s="77">
        <f>SUMIF('Cost Breakdowns'!$D$231:$D$233,'SoESCaOMCbIC-capital'!X$1,'Cost Breakdowns'!$B$231:$B$233)</f>
        <v>0</v>
      </c>
      <c r="Y10" s="77">
        <f>SUMIF('Cost Breakdowns'!$D$231:$D$233,'SoESCaOMCbIC-capital'!Y$1,'Cost Breakdowns'!$B$231:$B$233)</f>
        <v>0</v>
      </c>
      <c r="Z10" s="77">
        <f>SUMIF('Cost Breakdowns'!$D$231:$D$233,'SoESCaOMCbIC-capital'!Z$1,'Cost Breakdowns'!$B$231:$B$233)</f>
        <v>0</v>
      </c>
      <c r="AA10" s="77">
        <f>SUMIF('Cost Breakdowns'!$D$231:$D$233,'SoESCaOMCbIC-capital'!AA$1,'Cost Breakdowns'!$B$231:$B$233)</f>
        <v>0</v>
      </c>
      <c r="AB10" s="77">
        <f>SUMIF('Cost Breakdowns'!$D$231:$D$233,'SoESCaOMCbIC-capital'!AB$1,'Cost Breakdowns'!$B$231:$B$233)</f>
        <v>0.26383213053937338</v>
      </c>
      <c r="AC10" s="77">
        <f>SUMIF('Cost Breakdowns'!$D$231:$D$233,'SoESCaOMCbIC-capital'!AC$1,'Cost Breakdowns'!$B$231:$B$233)</f>
        <v>0</v>
      </c>
      <c r="AD10" s="77">
        <f>SUMIF('Cost Breakdowns'!$D$231:$D$233,'SoESCaOMCbIC-capital'!AD$1,'Cost Breakdowns'!$B$231:$B$233)</f>
        <v>0</v>
      </c>
      <c r="AE10" s="77">
        <f>SUMIF('Cost Breakdowns'!$D$231:$D$233,'SoESCaOMCbIC-capital'!AE$1,'Cost Breakdowns'!$B$231:$B$233)</f>
        <v>0</v>
      </c>
      <c r="AF10" s="77">
        <f>SUMIF('Cost Breakdowns'!$D$231:$D$233,'SoESCaOMCbIC-capital'!AF$1,'Cost Breakdowns'!$B$231:$B$233)</f>
        <v>0</v>
      </c>
      <c r="AG10" s="77">
        <f>SUMIF('Cost Breakdowns'!$D$231:$D$233,'SoESCaOMCbIC-capital'!AG$1,'Cost Breakdowns'!$B$231:$B$233)</f>
        <v>0</v>
      </c>
      <c r="AH10" s="77">
        <f>SUMIF('Cost Breakdowns'!$D$231:$D$233,'SoESCaOMCbIC-capital'!AH$1,'Cost Breakdowns'!$B$231:$B$233)</f>
        <v>0</v>
      </c>
      <c r="AI10" s="77">
        <f>SUMIF('Cost Breakdowns'!$D$231:$D$233,'SoESCaOMCbIC-capital'!AI$1,'Cost Breakdowns'!$B$231:$B$233)</f>
        <v>0</v>
      </c>
      <c r="AJ10" s="77">
        <f>SUMIF('Cost Breakdowns'!$D$231:$D$233,'SoESCaOMCbIC-capital'!AJ$1,'Cost Breakdowns'!$B$231:$B$233)</f>
        <v>0</v>
      </c>
      <c r="AK10" s="77">
        <f>SUMIF('Cost Breakdowns'!$D$231:$D$233,'SoESCaOMCbIC-capital'!AK$1,'Cost Breakdowns'!$B$231:$B$233)</f>
        <v>0</v>
      </c>
      <c r="AL10" s="77">
        <f>SUMIF('Cost Breakdowns'!$D$231:$D$233,'SoESCaOMCbIC-capital'!AL$1,'Cost Breakdowns'!$B$231:$B$233)</f>
        <v>0</v>
      </c>
      <c r="AM10" s="77">
        <f>SUMIF('Cost Breakdowns'!$D$231:$D$233,'SoESCaOMCbIC-capital'!AM$1,'Cost Breakdowns'!$B$231:$B$233)</f>
        <v>0</v>
      </c>
      <c r="AN10" s="77">
        <f>SUMIF('Cost Breakdowns'!$D$231:$D$233,'SoESCaOMCbIC-capital'!AN$1,'Cost Breakdowns'!$B$231:$B$233)</f>
        <v>0</v>
      </c>
      <c r="AO10" s="77">
        <f>SUMIF('Cost Breakdowns'!$D$231:$D$233,'SoESCaOMCbIC-capital'!AO$1,'Cost Breakdowns'!$B$231:$B$233)</f>
        <v>0</v>
      </c>
      <c r="AP10" s="77">
        <f>SUMIF('Cost Breakdowns'!$D$231:$D$233,'SoESCaOMCbIC-capital'!AP$1,'Cost Breakdowns'!$B$231:$B$233)</f>
        <v>0</v>
      </c>
      <c r="AQ10" s="77">
        <f>SUMIF('Cost Breakdowns'!$D$231:$D$233,'SoESCaOMCbIC-capital'!AQ$1,'Cost Breakdowns'!$B$231:$B$233)</f>
        <v>0</v>
      </c>
    </row>
    <row r="11" spans="1:43" x14ac:dyDescent="0.25">
      <c r="A11" t="s">
        <v>206</v>
      </c>
      <c r="B11" s="77">
        <f>SUMIF('Cost Breakdowns'!$D$313:$D$313,'SoESCaOMCbIC-capital'!B$1,'Cost Breakdowns'!$B$313:$B$313)</f>
        <v>0</v>
      </c>
      <c r="C11" s="77">
        <f>SUMIF('Cost Breakdowns'!$D$313:$D$313,'SoESCaOMCbIC-capital'!C$1,'Cost Breakdowns'!$B$313:$B$313)</f>
        <v>0</v>
      </c>
      <c r="D11" s="77">
        <f>SUMIF('Cost Breakdowns'!$D$313:$D$313,'SoESCaOMCbIC-capital'!D$1,'Cost Breakdowns'!$B$313:$B$313)</f>
        <v>0</v>
      </c>
      <c r="E11" s="77">
        <f>SUMIF('Cost Breakdowns'!$D$313:$D$313,'SoESCaOMCbIC-capital'!E$1,'Cost Breakdowns'!$B$313:$B$313)</f>
        <v>0</v>
      </c>
      <c r="F11" s="77">
        <f>SUMIF('Cost Breakdowns'!$D$313:$D$313,'SoESCaOMCbIC-capital'!F$1,'Cost Breakdowns'!$B$313:$B$313)</f>
        <v>0</v>
      </c>
      <c r="G11" s="77">
        <f>SUMIF('Cost Breakdowns'!$D$313:$D$313,'SoESCaOMCbIC-capital'!G$1,'Cost Breakdowns'!$B$313:$B$313)</f>
        <v>0</v>
      </c>
      <c r="H11" s="77">
        <f>SUMIF('Cost Breakdowns'!$D$313:$D$313,'SoESCaOMCbIC-capital'!H$1,'Cost Breakdowns'!$B$313:$B$313)</f>
        <v>0</v>
      </c>
      <c r="I11" s="77">
        <f>SUMIF('Cost Breakdowns'!$D$313:$D$313,'SoESCaOMCbIC-capital'!I$1,'Cost Breakdowns'!$B$313:$B$313)</f>
        <v>0</v>
      </c>
      <c r="J11" s="77">
        <f>SUMIF('Cost Breakdowns'!$D$313:$D$313,'SoESCaOMCbIC-capital'!J$1,'Cost Breakdowns'!$B$313:$B$313)</f>
        <v>0</v>
      </c>
      <c r="K11" s="77">
        <f>SUMIF('Cost Breakdowns'!$D$313:$D$313,'SoESCaOMCbIC-capital'!K$1,'Cost Breakdowns'!$B$313:$B$313)</f>
        <v>0</v>
      </c>
      <c r="L11" s="77">
        <f>SUMIF('Cost Breakdowns'!$D$313:$D$313,'SoESCaOMCbIC-capital'!L$1,'Cost Breakdowns'!$B$313:$B$313)</f>
        <v>0</v>
      </c>
      <c r="M11" s="77">
        <f>SUMIF('Cost Breakdowns'!$D$313:$D$313,'SoESCaOMCbIC-capital'!M$1,'Cost Breakdowns'!$B$313:$B$313)</f>
        <v>0</v>
      </c>
      <c r="N11" s="77">
        <f>SUMIF('Cost Breakdowns'!$D$313:$D$313,'SoESCaOMCbIC-capital'!N$1,'Cost Breakdowns'!$B$313:$B$313)</f>
        <v>0</v>
      </c>
      <c r="O11" s="77">
        <f>SUMIF('Cost Breakdowns'!$D$313:$D$313,'SoESCaOMCbIC-capital'!O$1,'Cost Breakdowns'!$B$313:$B$313)</f>
        <v>0</v>
      </c>
      <c r="P11" s="77">
        <f>SUMIF('Cost Breakdowns'!$D$313:$D$313,'SoESCaOMCbIC-capital'!P$1,'Cost Breakdowns'!$B$313:$B$313)</f>
        <v>0</v>
      </c>
      <c r="Q11" s="77">
        <f>SUMIF('Cost Breakdowns'!$D$313:$D$313,'SoESCaOMCbIC-capital'!Q$1,'Cost Breakdowns'!$B$313:$B$313)</f>
        <v>0</v>
      </c>
      <c r="R11" s="77">
        <f>SUMIF('Cost Breakdowns'!$D$313:$D$313,'SoESCaOMCbIC-capital'!R$1,'Cost Breakdowns'!$B$313:$B$313)</f>
        <v>0</v>
      </c>
      <c r="S11" s="77">
        <f>SUMIF('Cost Breakdowns'!$D$313:$D$313,'SoESCaOMCbIC-capital'!S$1,'Cost Breakdowns'!$B$313:$B$313)</f>
        <v>0</v>
      </c>
      <c r="T11" s="77">
        <f>SUMIF('Cost Breakdowns'!$D$313:$D$313,'SoESCaOMCbIC-capital'!T$1,'Cost Breakdowns'!$B$313:$B$313)</f>
        <v>0</v>
      </c>
      <c r="U11" s="77">
        <f>SUMIF('Cost Breakdowns'!$D$313:$D$313,'SoESCaOMCbIC-capital'!U$1,'Cost Breakdowns'!$B$313:$B$313)</f>
        <v>0</v>
      </c>
      <c r="V11" s="77">
        <f>SUMIF('Cost Breakdowns'!$D$313:$D$313,'SoESCaOMCbIC-capital'!V$1,'Cost Breakdowns'!$B$313:$B$313)</f>
        <v>0</v>
      </c>
      <c r="W11" s="77">
        <f>SUMIF('Cost Breakdowns'!$D$313:$D$313,'SoESCaOMCbIC-capital'!W$1,'Cost Breakdowns'!$B$313:$B$313)</f>
        <v>0</v>
      </c>
      <c r="X11" s="77">
        <f>SUMIF('Cost Breakdowns'!$D$313:$D$313,'SoESCaOMCbIC-capital'!X$1,'Cost Breakdowns'!$B$313:$B$313)</f>
        <v>0</v>
      </c>
      <c r="Y11" s="77">
        <f>SUMIF('Cost Breakdowns'!$D$313:$D$313,'SoESCaOMCbIC-capital'!Y$1,'Cost Breakdowns'!$B$313:$B$313)</f>
        <v>0</v>
      </c>
      <c r="Z11" s="77">
        <f>SUMIF('Cost Breakdowns'!$D$313:$D$313,'SoESCaOMCbIC-capital'!Z$1,'Cost Breakdowns'!$B$313:$B$313)</f>
        <v>0</v>
      </c>
      <c r="AA11" s="77">
        <f>SUMIF('Cost Breakdowns'!$D$313:$D$313,'SoESCaOMCbIC-capital'!AA$1,'Cost Breakdowns'!$B$313:$B$313)</f>
        <v>0</v>
      </c>
      <c r="AB11" s="77">
        <f>SUMIF('Cost Breakdowns'!$D$313:$D$313,'SoESCaOMCbIC-capital'!AB$1,'Cost Breakdowns'!$B$313:$B$313)</f>
        <v>1</v>
      </c>
      <c r="AC11" s="77">
        <f>SUMIF('Cost Breakdowns'!$D$313:$D$313,'SoESCaOMCbIC-capital'!AC$1,'Cost Breakdowns'!$B$313:$B$313)</f>
        <v>0</v>
      </c>
      <c r="AD11" s="77">
        <f>SUMIF('Cost Breakdowns'!$D$313:$D$313,'SoESCaOMCbIC-capital'!AD$1,'Cost Breakdowns'!$B$313:$B$313)</f>
        <v>0</v>
      </c>
      <c r="AE11" s="77">
        <f>SUMIF('Cost Breakdowns'!$D$313:$D$313,'SoESCaOMCbIC-capital'!AE$1,'Cost Breakdowns'!$B$313:$B$313)</f>
        <v>0</v>
      </c>
      <c r="AF11" s="77">
        <f>SUMIF('Cost Breakdowns'!$D$313:$D$313,'SoESCaOMCbIC-capital'!AF$1,'Cost Breakdowns'!$B$313:$B$313)</f>
        <v>0</v>
      </c>
      <c r="AG11" s="77">
        <f>SUMIF('Cost Breakdowns'!$D$313:$D$313,'SoESCaOMCbIC-capital'!AG$1,'Cost Breakdowns'!$B$313:$B$313)</f>
        <v>0</v>
      </c>
      <c r="AH11" s="77">
        <f>SUMIF('Cost Breakdowns'!$D$313:$D$313,'SoESCaOMCbIC-capital'!AH$1,'Cost Breakdowns'!$B$313:$B$313)</f>
        <v>0</v>
      </c>
      <c r="AI11" s="77">
        <f>SUMIF('Cost Breakdowns'!$D$313:$D$313,'SoESCaOMCbIC-capital'!AI$1,'Cost Breakdowns'!$B$313:$B$313)</f>
        <v>0</v>
      </c>
      <c r="AJ11" s="77">
        <f>SUMIF('Cost Breakdowns'!$D$313:$D$313,'SoESCaOMCbIC-capital'!AJ$1,'Cost Breakdowns'!$B$313:$B$313)</f>
        <v>0</v>
      </c>
      <c r="AK11" s="77">
        <f>SUMIF('Cost Breakdowns'!$D$313:$D$313,'SoESCaOMCbIC-capital'!AK$1,'Cost Breakdowns'!$B$313:$B$313)</f>
        <v>0</v>
      </c>
      <c r="AL11" s="77">
        <f>SUMIF('Cost Breakdowns'!$D$313:$D$313,'SoESCaOMCbIC-capital'!AL$1,'Cost Breakdowns'!$B$313:$B$313)</f>
        <v>0</v>
      </c>
      <c r="AM11" s="77">
        <f>SUMIF('Cost Breakdowns'!$D$313:$D$313,'SoESCaOMCbIC-capital'!AM$1,'Cost Breakdowns'!$B$313:$B$313)</f>
        <v>0</v>
      </c>
      <c r="AN11" s="77">
        <f>SUMIF('Cost Breakdowns'!$D$313:$D$313,'SoESCaOMCbIC-capital'!AN$1,'Cost Breakdowns'!$B$313:$B$313)</f>
        <v>0</v>
      </c>
      <c r="AO11" s="77">
        <f>SUMIF('Cost Breakdowns'!$D$313:$D$313,'SoESCaOMCbIC-capital'!AO$1,'Cost Breakdowns'!$B$313:$B$313)</f>
        <v>0</v>
      </c>
      <c r="AP11" s="77">
        <f>SUMIF('Cost Breakdowns'!$D$313:$D$313,'SoESCaOMCbIC-capital'!AP$1,'Cost Breakdowns'!$B$313:$B$313)</f>
        <v>0</v>
      </c>
      <c r="AQ11" s="77">
        <f>SUMIF('Cost Breakdowns'!$D$313:$D$313,'SoESCaOMCbIC-capital'!AQ$1,'Cost Breakdowns'!$B$313:$B$313)</f>
        <v>0</v>
      </c>
    </row>
    <row r="12" spans="1:43" x14ac:dyDescent="0.2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0.10344827586206895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</v>
      </c>
      <c r="W12" s="100">
        <f t="shared" si="1"/>
        <v>0</v>
      </c>
      <c r="X12" s="100">
        <f t="shared" si="1"/>
        <v>0</v>
      </c>
      <c r="Y12" s="100">
        <f t="shared" si="1"/>
        <v>0.84482758620689657</v>
      </c>
      <c r="Z12" s="100">
        <f t="shared" si="1"/>
        <v>0</v>
      </c>
      <c r="AA12" s="100">
        <f t="shared" si="1"/>
        <v>0</v>
      </c>
      <c r="AB12" s="100">
        <f t="shared" si="1"/>
        <v>5.1724137931034475E-2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2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0.10344827586206895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</v>
      </c>
      <c r="W13" s="100">
        <f t="shared" si="1"/>
        <v>0</v>
      </c>
      <c r="X13" s="100">
        <f t="shared" si="1"/>
        <v>0</v>
      </c>
      <c r="Y13" s="100">
        <f t="shared" si="1"/>
        <v>0.84482758620689657</v>
      </c>
      <c r="Z13" s="100">
        <f t="shared" si="1"/>
        <v>0</v>
      </c>
      <c r="AA13" s="100">
        <f t="shared" si="1"/>
        <v>0</v>
      </c>
      <c r="AB13" s="100">
        <f t="shared" si="1"/>
        <v>5.1724137931034475E-2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25">
      <c r="A14" t="s">
        <v>209</v>
      </c>
      <c r="B14" s="77">
        <f>SUMIF('Cost Breakdowns'!$D$105:$D$107,'SoESCaOMCbIC-capital'!B$1,'Cost Breakdowns'!$B$105:$B$107)</f>
        <v>0</v>
      </c>
      <c r="C14" s="77">
        <f>SUMIF('Cost Breakdowns'!$D$105:$D$107,'SoESCaOMCbIC-capital'!C$1,'Cost Breakdowns'!$B$105:$B$107)</f>
        <v>0</v>
      </c>
      <c r="D14" s="77">
        <f>SUMIF('Cost Breakdowns'!$D$105:$D$107,'SoESCaOMCbIC-capital'!D$1,'Cost Breakdowns'!$B$105:$B$107)</f>
        <v>0</v>
      </c>
      <c r="E14" s="77">
        <f>SUMIF('Cost Breakdowns'!$D$105:$D$107,'SoESCaOMCbIC-capital'!E$1,'Cost Breakdowns'!$B$105:$B$107)</f>
        <v>0</v>
      </c>
      <c r="F14" s="77">
        <f>SUMIF('Cost Breakdowns'!$D$105:$D$107,'SoESCaOMCbIC-capital'!F$1,'Cost Breakdowns'!$B$105:$B$107)</f>
        <v>0</v>
      </c>
      <c r="G14" s="77">
        <f>SUMIF('Cost Breakdowns'!$D$105:$D$107,'SoESCaOMCbIC-capital'!G$1,'Cost Breakdowns'!$B$105:$B$107)</f>
        <v>0</v>
      </c>
      <c r="H14" s="77">
        <f>SUMIF('Cost Breakdowns'!$D$105:$D$107,'SoESCaOMCbIC-capital'!H$1,'Cost Breakdowns'!$B$105:$B$107)</f>
        <v>0</v>
      </c>
      <c r="I14" s="77">
        <f>SUMIF('Cost Breakdowns'!$D$105:$D$107,'SoESCaOMCbIC-capital'!I$1,'Cost Breakdowns'!$B$105:$B$107)</f>
        <v>0</v>
      </c>
      <c r="J14" s="77">
        <f>SUMIF('Cost Breakdowns'!$D$105:$D$107,'SoESCaOMCbIC-capital'!J$1,'Cost Breakdowns'!$B$105:$B$107)</f>
        <v>0</v>
      </c>
      <c r="K14" s="77">
        <f>SUMIF('Cost Breakdowns'!$D$105:$D$107,'SoESCaOMCbIC-capital'!K$1,'Cost Breakdowns'!$B$105:$B$107)</f>
        <v>0</v>
      </c>
      <c r="L14" s="77">
        <f>SUMIF('Cost Breakdowns'!$D$105:$D$107,'SoESCaOMCbIC-capital'!L$1,'Cost Breakdowns'!$B$105:$B$107)</f>
        <v>0.16393442622950818</v>
      </c>
      <c r="M14" s="77">
        <f>SUMIF('Cost Breakdowns'!$D$105:$D$107,'SoESCaOMCbIC-capital'!M$1,'Cost Breakdowns'!$B$105:$B$107)</f>
        <v>0</v>
      </c>
      <c r="N14" s="77">
        <f>SUMIF('Cost Breakdowns'!$D$105:$D$107,'SoESCaOMCbIC-capital'!N$1,'Cost Breakdowns'!$B$105:$B$107)</f>
        <v>0</v>
      </c>
      <c r="O14" s="77">
        <f>SUMIF('Cost Breakdowns'!$D$105:$D$107,'SoESCaOMCbIC-capital'!O$1,'Cost Breakdowns'!$B$105:$B$107)</f>
        <v>0</v>
      </c>
      <c r="P14" s="77">
        <f>SUMIF('Cost Breakdowns'!$D$105:$D$107,'SoESCaOMCbIC-capital'!P$1,'Cost Breakdowns'!$B$105:$B$107)</f>
        <v>0</v>
      </c>
      <c r="Q14" s="77">
        <f>SUMIF('Cost Breakdowns'!$D$105:$D$107,'SoESCaOMCbIC-capital'!Q$1,'Cost Breakdowns'!$B$105:$B$107)</f>
        <v>0</v>
      </c>
      <c r="R14" s="77">
        <f>SUMIF('Cost Breakdowns'!$D$105:$D$107,'SoESCaOMCbIC-capital'!R$1,'Cost Breakdowns'!$B$105:$B$107)</f>
        <v>0</v>
      </c>
      <c r="S14" s="77">
        <f>SUMIF('Cost Breakdowns'!$D$105:$D$107,'SoESCaOMCbIC-capital'!S$1,'Cost Breakdowns'!$B$105:$B$107)</f>
        <v>0</v>
      </c>
      <c r="T14" s="77">
        <f>SUMIF('Cost Breakdowns'!$D$105:$D$107,'SoESCaOMCbIC-capital'!T$1,'Cost Breakdowns'!$B$105:$B$107)</f>
        <v>0</v>
      </c>
      <c r="U14" s="77">
        <f>SUMIF('Cost Breakdowns'!$D$105:$D$107,'SoESCaOMCbIC-capital'!U$1,'Cost Breakdowns'!$B$105:$B$107)</f>
        <v>0</v>
      </c>
      <c r="V14" s="77">
        <f>SUMIF('Cost Breakdowns'!$D$105:$D$107,'SoESCaOMCbIC-capital'!V$1,'Cost Breakdowns'!$B$105:$B$107)</f>
        <v>0</v>
      </c>
      <c r="W14" s="77">
        <f>SUMIF('Cost Breakdowns'!$D$105:$D$107,'SoESCaOMCbIC-capital'!W$1,'Cost Breakdowns'!$B$105:$B$107)</f>
        <v>0</v>
      </c>
      <c r="X14" s="77">
        <f>SUMIF('Cost Breakdowns'!$D$105:$D$107,'SoESCaOMCbIC-capital'!X$1,'Cost Breakdowns'!$B$105:$B$107)</f>
        <v>0</v>
      </c>
      <c r="Y14" s="77">
        <f>SUMIF('Cost Breakdowns'!$D$105:$D$107,'SoESCaOMCbIC-capital'!Y$1,'Cost Breakdowns'!$B$105:$B$107)</f>
        <v>0</v>
      </c>
      <c r="Z14" s="77">
        <f>SUMIF('Cost Breakdowns'!$D$105:$D$107,'SoESCaOMCbIC-capital'!Z$1,'Cost Breakdowns'!$B$105:$B$107)</f>
        <v>0</v>
      </c>
      <c r="AA14" s="77">
        <f>SUMIF('Cost Breakdowns'!$D$105:$D$107,'SoESCaOMCbIC-capital'!AA$1,'Cost Breakdowns'!$B$105:$B$107)</f>
        <v>0</v>
      </c>
      <c r="AB14" s="77">
        <f>SUMIF('Cost Breakdowns'!$D$105:$D$107,'SoESCaOMCbIC-capital'!AB$1,'Cost Breakdowns'!$B$105:$B$107)</f>
        <v>0.76502732240437155</v>
      </c>
      <c r="AC14" s="77">
        <f>SUMIF('Cost Breakdowns'!$D$105:$D$107,'SoESCaOMCbIC-capital'!AC$1,'Cost Breakdowns'!$B$105:$B$107)</f>
        <v>0</v>
      </c>
      <c r="AD14" s="77">
        <f>SUMIF('Cost Breakdowns'!$D$105:$D$107,'SoESCaOMCbIC-capital'!AD$1,'Cost Breakdowns'!$B$105:$B$107)</f>
        <v>0</v>
      </c>
      <c r="AE14" s="77">
        <f>SUMIF('Cost Breakdowns'!$D$105:$D$107,'SoESCaOMCbIC-capital'!AE$1,'Cost Breakdowns'!$B$105:$B$107)</f>
        <v>0</v>
      </c>
      <c r="AF14" s="77">
        <f>SUMIF('Cost Breakdowns'!$D$105:$D$107,'SoESCaOMCbIC-capital'!AF$1,'Cost Breakdowns'!$B$105:$B$107)</f>
        <v>0</v>
      </c>
      <c r="AG14" s="77">
        <f>SUMIF('Cost Breakdowns'!$D$105:$D$107,'SoESCaOMCbIC-capital'!AG$1,'Cost Breakdowns'!$B$105:$B$107)</f>
        <v>0</v>
      </c>
      <c r="AH14" s="77">
        <f>SUMIF('Cost Breakdowns'!$D$105:$D$107,'SoESCaOMCbIC-capital'!AH$1,'Cost Breakdowns'!$B$105:$B$107)</f>
        <v>0</v>
      </c>
      <c r="AI14" s="77">
        <f>SUMIF('Cost Breakdowns'!$D$105:$D$107,'SoESCaOMCbIC-capital'!AI$1,'Cost Breakdowns'!$B$105:$B$107)</f>
        <v>0</v>
      </c>
      <c r="AJ14" s="77">
        <f>SUMIF('Cost Breakdowns'!$D$105:$D$107,'SoESCaOMCbIC-capital'!AJ$1,'Cost Breakdowns'!$B$105:$B$107)</f>
        <v>0</v>
      </c>
      <c r="AK14" s="77">
        <f>SUMIF('Cost Breakdowns'!$D$105:$D$107,'SoESCaOMCbIC-capital'!AK$1,'Cost Breakdowns'!$B$105:$B$107)</f>
        <v>0</v>
      </c>
      <c r="AL14" s="77">
        <f>SUMIF('Cost Breakdowns'!$D$105:$D$107,'SoESCaOMCbIC-capital'!AL$1,'Cost Breakdowns'!$B$105:$B$107)</f>
        <v>7.1038251366120214E-2</v>
      </c>
      <c r="AM14" s="77">
        <f>SUMIF('Cost Breakdowns'!$D$105:$D$107,'SoESCaOMCbIC-capital'!AM$1,'Cost Breakdowns'!$B$105:$B$107)</f>
        <v>0</v>
      </c>
      <c r="AN14" s="77">
        <f>SUMIF('Cost Breakdowns'!$D$105:$D$107,'SoESCaOMCbIC-capital'!AN$1,'Cost Breakdowns'!$B$105:$B$107)</f>
        <v>0</v>
      </c>
      <c r="AO14" s="77">
        <f>SUMIF('Cost Breakdowns'!$D$105:$D$107,'SoESCaOMCbIC-capital'!AO$1,'Cost Breakdowns'!$B$105:$B$107)</f>
        <v>0</v>
      </c>
      <c r="AP14" s="77">
        <f>SUMIF('Cost Breakdowns'!$D$105:$D$107,'SoESCaOMCbIC-capital'!AP$1,'Cost Breakdowns'!$B$105:$B$107)</f>
        <v>0</v>
      </c>
      <c r="AQ14" s="77">
        <f>SUMIF('Cost Breakdowns'!$D$105:$D$107,'SoESCaOMCbIC-capital'!AQ$1,'Cost Breakdowns'!$B$105:$B$107)</f>
        <v>0</v>
      </c>
    </row>
    <row r="15" spans="1:43" x14ac:dyDescent="0.25">
      <c r="A15" t="s">
        <v>210</v>
      </c>
      <c r="B15" s="89">
        <v>0</v>
      </c>
      <c r="C15" s="89">
        <v>0</v>
      </c>
      <c r="D15" s="89">
        <v>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1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</row>
    <row r="16" spans="1:43" x14ac:dyDescent="0.2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0.10344827586206895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0.84482758620689657</v>
      </c>
      <c r="Z16" s="100">
        <f t="shared" si="2"/>
        <v>0</v>
      </c>
      <c r="AA16" s="100">
        <f t="shared" si="2"/>
        <v>0</v>
      </c>
      <c r="AB16" s="100">
        <f t="shared" si="2"/>
        <v>5.1724137931034475E-2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2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0.10344827586206895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</v>
      </c>
      <c r="W17" s="100">
        <f t="shared" si="2"/>
        <v>0</v>
      </c>
      <c r="X17" s="100">
        <f t="shared" si="2"/>
        <v>0</v>
      </c>
      <c r="Y17" s="100">
        <f t="shared" si="2"/>
        <v>0.84482758620689657</v>
      </c>
      <c r="Z17" s="100">
        <f t="shared" si="2"/>
        <v>0</v>
      </c>
      <c r="AA17" s="100">
        <f t="shared" si="2"/>
        <v>0</v>
      </c>
      <c r="AB17" s="100">
        <f t="shared" si="2"/>
        <v>5.1724137931034475E-2</v>
      </c>
      <c r="AC17" s="100">
        <f t="shared" si="2"/>
        <v>0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0</v>
      </c>
      <c r="AK17" s="100">
        <f t="shared" si="2"/>
        <v>0</v>
      </c>
      <c r="AL17" s="100">
        <f t="shared" si="2"/>
        <v>0</v>
      </c>
      <c r="AM17" s="100">
        <f t="shared" si="2"/>
        <v>0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2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0.73616786946062651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0.26383213053937338</v>
      </c>
      <c r="AC18" s="100">
        <f t="shared" si="3"/>
        <v>0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25">
      <c r="A19" t="s">
        <v>472</v>
      </c>
      <c r="B19" s="77">
        <f>B2</f>
        <v>0</v>
      </c>
      <c r="C19" s="77">
        <f t="shared" ref="C19:AQ19" si="9">C2</f>
        <v>0</v>
      </c>
      <c r="D19" s="77">
        <f t="shared" si="9"/>
        <v>0</v>
      </c>
      <c r="E19" s="77">
        <f t="shared" si="9"/>
        <v>0</v>
      </c>
      <c r="F19" s="77">
        <f t="shared" si="9"/>
        <v>0</v>
      </c>
      <c r="G19" s="77">
        <f t="shared" si="9"/>
        <v>0</v>
      </c>
      <c r="H19" s="77">
        <f t="shared" si="9"/>
        <v>0</v>
      </c>
      <c r="I19" s="77">
        <f t="shared" si="9"/>
        <v>0</v>
      </c>
      <c r="J19" s="77">
        <f t="shared" si="9"/>
        <v>0</v>
      </c>
      <c r="K19" s="77">
        <f t="shared" si="9"/>
        <v>0</v>
      </c>
      <c r="L19" s="77">
        <f t="shared" si="9"/>
        <v>0.16393442622950818</v>
      </c>
      <c r="M19" s="77">
        <f t="shared" si="9"/>
        <v>0</v>
      </c>
      <c r="N19" s="77">
        <f t="shared" si="9"/>
        <v>0</v>
      </c>
      <c r="O19" s="77">
        <f t="shared" si="9"/>
        <v>0</v>
      </c>
      <c r="P19" s="77">
        <f t="shared" si="9"/>
        <v>0</v>
      </c>
      <c r="Q19" s="77">
        <f t="shared" si="9"/>
        <v>0</v>
      </c>
      <c r="R19" s="77">
        <f t="shared" si="9"/>
        <v>0</v>
      </c>
      <c r="S19" s="77">
        <f t="shared" si="9"/>
        <v>0</v>
      </c>
      <c r="T19" s="77">
        <f t="shared" si="9"/>
        <v>0</v>
      </c>
      <c r="U19" s="77">
        <f t="shared" si="9"/>
        <v>0</v>
      </c>
      <c r="V19" s="77">
        <f t="shared" si="9"/>
        <v>0</v>
      </c>
      <c r="W19" s="77">
        <f t="shared" si="9"/>
        <v>0</v>
      </c>
      <c r="X19" s="77">
        <f t="shared" si="9"/>
        <v>0</v>
      </c>
      <c r="Y19" s="77">
        <f t="shared" si="9"/>
        <v>0</v>
      </c>
      <c r="Z19" s="77">
        <f t="shared" si="9"/>
        <v>0</v>
      </c>
      <c r="AA19" s="77">
        <f t="shared" si="9"/>
        <v>0</v>
      </c>
      <c r="AB19" s="77">
        <f t="shared" si="9"/>
        <v>0.76502732240437155</v>
      </c>
      <c r="AC19" s="77">
        <f t="shared" si="9"/>
        <v>0</v>
      </c>
      <c r="AD19" s="77">
        <f t="shared" si="9"/>
        <v>0</v>
      </c>
      <c r="AE19" s="77">
        <f t="shared" si="9"/>
        <v>0</v>
      </c>
      <c r="AF19" s="77">
        <f t="shared" si="9"/>
        <v>0</v>
      </c>
      <c r="AG19" s="77">
        <f t="shared" si="9"/>
        <v>0</v>
      </c>
      <c r="AH19" s="77">
        <f t="shared" si="9"/>
        <v>0</v>
      </c>
      <c r="AI19" s="77">
        <f t="shared" si="9"/>
        <v>0</v>
      </c>
      <c r="AJ19" s="77">
        <f t="shared" si="9"/>
        <v>0</v>
      </c>
      <c r="AK19" s="77">
        <f t="shared" si="9"/>
        <v>0</v>
      </c>
      <c r="AL19" s="77">
        <f t="shared" si="9"/>
        <v>7.1038251366120214E-2</v>
      </c>
      <c r="AM19" s="77">
        <f t="shared" si="9"/>
        <v>0</v>
      </c>
      <c r="AN19" s="77">
        <f t="shared" si="9"/>
        <v>0</v>
      </c>
      <c r="AO19" s="77">
        <f t="shared" si="9"/>
        <v>0</v>
      </c>
      <c r="AP19" s="77">
        <f t="shared" si="9"/>
        <v>0</v>
      </c>
      <c r="AQ19" s="77">
        <f t="shared" si="9"/>
        <v>0</v>
      </c>
    </row>
    <row r="20" spans="1:43" x14ac:dyDescent="0.25">
      <c r="A20" t="s">
        <v>473</v>
      </c>
      <c r="B20" s="77">
        <f>B4</f>
        <v>0</v>
      </c>
      <c r="C20" s="77">
        <f t="shared" ref="C20:AQ20" si="10">C4</f>
        <v>0</v>
      </c>
      <c r="D20" s="77">
        <f t="shared" si="10"/>
        <v>0</v>
      </c>
      <c r="E20" s="77">
        <f t="shared" si="10"/>
        <v>0</v>
      </c>
      <c r="F20" s="77">
        <f t="shared" si="10"/>
        <v>0</v>
      </c>
      <c r="G20" s="77">
        <f t="shared" si="10"/>
        <v>0</v>
      </c>
      <c r="H20" s="77">
        <f t="shared" si="10"/>
        <v>0</v>
      </c>
      <c r="I20" s="77">
        <f t="shared" si="10"/>
        <v>0</v>
      </c>
      <c r="J20" s="77">
        <f t="shared" si="10"/>
        <v>0</v>
      </c>
      <c r="K20" s="77">
        <f t="shared" si="10"/>
        <v>0</v>
      </c>
      <c r="L20" s="77">
        <f t="shared" si="10"/>
        <v>0.10344827586206895</v>
      </c>
      <c r="M20" s="77">
        <f t="shared" si="10"/>
        <v>0</v>
      </c>
      <c r="N20" s="77">
        <f t="shared" si="10"/>
        <v>0</v>
      </c>
      <c r="O20" s="77">
        <f t="shared" si="10"/>
        <v>0</v>
      </c>
      <c r="P20" s="77">
        <f t="shared" si="10"/>
        <v>0</v>
      </c>
      <c r="Q20" s="77">
        <f t="shared" si="10"/>
        <v>0</v>
      </c>
      <c r="R20" s="77">
        <f t="shared" si="10"/>
        <v>0</v>
      </c>
      <c r="S20" s="77">
        <f t="shared" si="10"/>
        <v>0</v>
      </c>
      <c r="T20" s="77">
        <f t="shared" si="10"/>
        <v>0</v>
      </c>
      <c r="U20" s="77">
        <f t="shared" si="10"/>
        <v>0</v>
      </c>
      <c r="V20" s="77">
        <f t="shared" si="10"/>
        <v>0</v>
      </c>
      <c r="W20" s="77">
        <f t="shared" si="10"/>
        <v>0</v>
      </c>
      <c r="X20" s="77">
        <f t="shared" si="10"/>
        <v>0</v>
      </c>
      <c r="Y20" s="77">
        <f t="shared" si="10"/>
        <v>0.84482758620689657</v>
      </c>
      <c r="Z20" s="77">
        <f t="shared" si="10"/>
        <v>0</v>
      </c>
      <c r="AA20" s="77">
        <f t="shared" si="10"/>
        <v>0</v>
      </c>
      <c r="AB20" s="77">
        <f t="shared" si="10"/>
        <v>5.1724137931034475E-2</v>
      </c>
      <c r="AC20" s="77">
        <f t="shared" si="10"/>
        <v>0</v>
      </c>
      <c r="AD20" s="77">
        <f t="shared" si="10"/>
        <v>0</v>
      </c>
      <c r="AE20" s="77">
        <f t="shared" si="10"/>
        <v>0</v>
      </c>
      <c r="AF20" s="77">
        <f t="shared" si="10"/>
        <v>0</v>
      </c>
      <c r="AG20" s="77">
        <f t="shared" si="10"/>
        <v>0</v>
      </c>
      <c r="AH20" s="77">
        <f t="shared" si="10"/>
        <v>0</v>
      </c>
      <c r="AI20" s="77">
        <f t="shared" si="10"/>
        <v>0</v>
      </c>
      <c r="AJ20" s="77">
        <f t="shared" si="10"/>
        <v>0</v>
      </c>
      <c r="AK20" s="77">
        <f t="shared" si="10"/>
        <v>0</v>
      </c>
      <c r="AL20" s="77">
        <f t="shared" si="10"/>
        <v>0</v>
      </c>
      <c r="AM20" s="77">
        <f t="shared" si="10"/>
        <v>0</v>
      </c>
      <c r="AN20" s="77">
        <f t="shared" si="10"/>
        <v>0</v>
      </c>
      <c r="AO20" s="77">
        <f t="shared" si="10"/>
        <v>0</v>
      </c>
      <c r="AP20" s="77">
        <f t="shared" si="10"/>
        <v>0</v>
      </c>
      <c r="AQ20" s="77">
        <f t="shared" si="10"/>
        <v>0</v>
      </c>
    </row>
    <row r="21" spans="1:43" x14ac:dyDescent="0.25">
      <c r="A21" t="s">
        <v>474</v>
      </c>
      <c r="B21" s="77">
        <f>B10</f>
        <v>0</v>
      </c>
      <c r="C21" s="77">
        <f t="shared" ref="C21:AQ21" si="11">C10</f>
        <v>0</v>
      </c>
      <c r="D21" s="77">
        <f t="shared" si="11"/>
        <v>0</v>
      </c>
      <c r="E21" s="77">
        <f t="shared" si="11"/>
        <v>0</v>
      </c>
      <c r="F21" s="77">
        <f t="shared" si="11"/>
        <v>0</v>
      </c>
      <c r="G21" s="77">
        <f t="shared" si="11"/>
        <v>0</v>
      </c>
      <c r="H21" s="77">
        <f t="shared" si="11"/>
        <v>0</v>
      </c>
      <c r="I21" s="77">
        <f t="shared" si="11"/>
        <v>0</v>
      </c>
      <c r="J21" s="77">
        <f t="shared" si="11"/>
        <v>0</v>
      </c>
      <c r="K21" s="77">
        <f t="shared" si="11"/>
        <v>0</v>
      </c>
      <c r="L21" s="77">
        <f t="shared" si="11"/>
        <v>0.73616786946062651</v>
      </c>
      <c r="M21" s="77">
        <f t="shared" si="11"/>
        <v>0</v>
      </c>
      <c r="N21" s="77">
        <f t="shared" si="11"/>
        <v>0</v>
      </c>
      <c r="O21" s="77">
        <f t="shared" si="11"/>
        <v>0</v>
      </c>
      <c r="P21" s="77">
        <f t="shared" si="11"/>
        <v>0</v>
      </c>
      <c r="Q21" s="77">
        <f t="shared" si="11"/>
        <v>0</v>
      </c>
      <c r="R21" s="77">
        <f t="shared" si="11"/>
        <v>0</v>
      </c>
      <c r="S21" s="77">
        <f t="shared" si="11"/>
        <v>0</v>
      </c>
      <c r="T21" s="77">
        <f t="shared" si="11"/>
        <v>0</v>
      </c>
      <c r="U21" s="77">
        <f t="shared" si="11"/>
        <v>0</v>
      </c>
      <c r="V21" s="77">
        <f t="shared" si="11"/>
        <v>0</v>
      </c>
      <c r="W21" s="77">
        <f t="shared" si="11"/>
        <v>0</v>
      </c>
      <c r="X21" s="77">
        <f t="shared" si="11"/>
        <v>0</v>
      </c>
      <c r="Y21" s="77">
        <f t="shared" si="11"/>
        <v>0</v>
      </c>
      <c r="Z21" s="77">
        <f t="shared" si="11"/>
        <v>0</v>
      </c>
      <c r="AA21" s="77">
        <f t="shared" si="11"/>
        <v>0</v>
      </c>
      <c r="AB21" s="77">
        <f t="shared" si="11"/>
        <v>0.26383213053937338</v>
      </c>
      <c r="AC21" s="77">
        <f t="shared" si="11"/>
        <v>0</v>
      </c>
      <c r="AD21" s="77">
        <f t="shared" si="11"/>
        <v>0</v>
      </c>
      <c r="AE21" s="77">
        <f t="shared" si="11"/>
        <v>0</v>
      </c>
      <c r="AF21" s="77">
        <f t="shared" si="11"/>
        <v>0</v>
      </c>
      <c r="AG21" s="77">
        <f t="shared" si="11"/>
        <v>0</v>
      </c>
      <c r="AH21" s="77">
        <f t="shared" si="11"/>
        <v>0</v>
      </c>
      <c r="AI21" s="77">
        <f t="shared" si="11"/>
        <v>0</v>
      </c>
      <c r="AJ21" s="77">
        <f t="shared" si="11"/>
        <v>0</v>
      </c>
      <c r="AK21" s="77">
        <f t="shared" si="11"/>
        <v>0</v>
      </c>
      <c r="AL21" s="77">
        <f t="shared" si="11"/>
        <v>0</v>
      </c>
      <c r="AM21" s="77">
        <f t="shared" si="11"/>
        <v>0</v>
      </c>
      <c r="AN21" s="77">
        <f t="shared" si="11"/>
        <v>0</v>
      </c>
      <c r="AO21" s="77">
        <f t="shared" si="11"/>
        <v>0</v>
      </c>
      <c r="AP21" s="77">
        <f t="shared" si="11"/>
        <v>0</v>
      </c>
      <c r="AQ21" s="77">
        <f t="shared" si="11"/>
        <v>0</v>
      </c>
    </row>
    <row r="22" spans="1:43" x14ac:dyDescent="0.25">
      <c r="A22" t="s">
        <v>475</v>
      </c>
      <c r="B22" s="77">
        <f>B14</f>
        <v>0</v>
      </c>
      <c r="C22" s="77">
        <f t="shared" ref="C22:AQ22" si="12">C14</f>
        <v>0</v>
      </c>
      <c r="D22" s="77">
        <f t="shared" si="12"/>
        <v>0</v>
      </c>
      <c r="E22" s="77">
        <f t="shared" si="12"/>
        <v>0</v>
      </c>
      <c r="F22" s="77">
        <f t="shared" si="12"/>
        <v>0</v>
      </c>
      <c r="G22" s="77">
        <f t="shared" si="12"/>
        <v>0</v>
      </c>
      <c r="H22" s="77">
        <f t="shared" si="12"/>
        <v>0</v>
      </c>
      <c r="I22" s="77">
        <f t="shared" si="12"/>
        <v>0</v>
      </c>
      <c r="J22" s="77">
        <f t="shared" si="12"/>
        <v>0</v>
      </c>
      <c r="K22" s="77">
        <f t="shared" si="12"/>
        <v>0</v>
      </c>
      <c r="L22" s="77">
        <f t="shared" si="12"/>
        <v>0.16393442622950818</v>
      </c>
      <c r="M22" s="77">
        <f t="shared" si="12"/>
        <v>0</v>
      </c>
      <c r="N22" s="77">
        <f t="shared" si="12"/>
        <v>0</v>
      </c>
      <c r="O22" s="77">
        <f t="shared" si="12"/>
        <v>0</v>
      </c>
      <c r="P22" s="77">
        <f t="shared" si="12"/>
        <v>0</v>
      </c>
      <c r="Q22" s="77">
        <f t="shared" si="12"/>
        <v>0</v>
      </c>
      <c r="R22" s="77">
        <f t="shared" si="12"/>
        <v>0</v>
      </c>
      <c r="S22" s="77">
        <f t="shared" si="12"/>
        <v>0</v>
      </c>
      <c r="T22" s="77">
        <f t="shared" si="12"/>
        <v>0</v>
      </c>
      <c r="U22" s="77">
        <f t="shared" si="12"/>
        <v>0</v>
      </c>
      <c r="V22" s="77">
        <f t="shared" si="12"/>
        <v>0</v>
      </c>
      <c r="W22" s="77">
        <f t="shared" si="12"/>
        <v>0</v>
      </c>
      <c r="X22" s="77">
        <f t="shared" si="12"/>
        <v>0</v>
      </c>
      <c r="Y22" s="77">
        <f t="shared" si="12"/>
        <v>0</v>
      </c>
      <c r="Z22" s="77">
        <f t="shared" si="12"/>
        <v>0</v>
      </c>
      <c r="AA22" s="77">
        <f t="shared" si="12"/>
        <v>0</v>
      </c>
      <c r="AB22" s="77">
        <f t="shared" si="12"/>
        <v>0.76502732240437155</v>
      </c>
      <c r="AC22" s="77">
        <f t="shared" si="12"/>
        <v>0</v>
      </c>
      <c r="AD22" s="77">
        <f t="shared" si="12"/>
        <v>0</v>
      </c>
      <c r="AE22" s="77">
        <f t="shared" si="12"/>
        <v>0</v>
      </c>
      <c r="AF22" s="77">
        <f t="shared" si="12"/>
        <v>0</v>
      </c>
      <c r="AG22" s="77">
        <f t="shared" si="12"/>
        <v>0</v>
      </c>
      <c r="AH22" s="77">
        <f t="shared" si="12"/>
        <v>0</v>
      </c>
      <c r="AI22" s="77">
        <f t="shared" si="12"/>
        <v>0</v>
      </c>
      <c r="AJ22" s="77">
        <f t="shared" si="12"/>
        <v>0</v>
      </c>
      <c r="AK22" s="77">
        <f t="shared" si="12"/>
        <v>0</v>
      </c>
      <c r="AL22" s="77">
        <f t="shared" si="12"/>
        <v>7.1038251366120214E-2</v>
      </c>
      <c r="AM22" s="77">
        <f t="shared" si="12"/>
        <v>0</v>
      </c>
      <c r="AN22" s="77">
        <f t="shared" si="12"/>
        <v>0</v>
      </c>
      <c r="AO22" s="77">
        <f t="shared" si="12"/>
        <v>0</v>
      </c>
      <c r="AP22" s="77">
        <f t="shared" si="12"/>
        <v>0</v>
      </c>
      <c r="AQ22" s="77">
        <f t="shared" si="12"/>
        <v>0</v>
      </c>
    </row>
    <row r="23" spans="1:43" x14ac:dyDescent="0.25">
      <c r="A23" t="s">
        <v>476</v>
      </c>
      <c r="B23" s="77">
        <f>B5</f>
        <v>0</v>
      </c>
      <c r="C23" s="77">
        <f t="shared" ref="C23:AQ23" si="13">C5</f>
        <v>0</v>
      </c>
      <c r="D23" s="77">
        <f t="shared" si="13"/>
        <v>0</v>
      </c>
      <c r="E23" s="77">
        <f t="shared" si="13"/>
        <v>0</v>
      </c>
      <c r="F23" s="77">
        <f t="shared" si="13"/>
        <v>0</v>
      </c>
      <c r="G23" s="77">
        <f t="shared" si="13"/>
        <v>0</v>
      </c>
      <c r="H23" s="77">
        <f t="shared" si="13"/>
        <v>0</v>
      </c>
      <c r="I23" s="77">
        <f t="shared" si="13"/>
        <v>0</v>
      </c>
      <c r="J23" s="77">
        <f t="shared" si="13"/>
        <v>0</v>
      </c>
      <c r="K23" s="77">
        <f t="shared" si="13"/>
        <v>0</v>
      </c>
      <c r="L23" s="77">
        <f t="shared" si="13"/>
        <v>0</v>
      </c>
      <c r="M23" s="77">
        <f t="shared" si="13"/>
        <v>0</v>
      </c>
      <c r="N23" s="77">
        <f t="shared" si="13"/>
        <v>0</v>
      </c>
      <c r="O23" s="77">
        <f t="shared" si="13"/>
        <v>0</v>
      </c>
      <c r="P23" s="77">
        <f t="shared" si="13"/>
        <v>0</v>
      </c>
      <c r="Q23" s="77">
        <f t="shared" si="13"/>
        <v>0</v>
      </c>
      <c r="R23" s="77">
        <f t="shared" si="13"/>
        <v>0</v>
      </c>
      <c r="S23" s="77">
        <f t="shared" si="13"/>
        <v>0</v>
      </c>
      <c r="T23" s="77">
        <f t="shared" si="13"/>
        <v>0</v>
      </c>
      <c r="U23" s="77">
        <f t="shared" si="13"/>
        <v>0</v>
      </c>
      <c r="V23" s="77">
        <f t="shared" si="13"/>
        <v>0</v>
      </c>
      <c r="W23" s="77">
        <f t="shared" si="13"/>
        <v>0</v>
      </c>
      <c r="X23" s="77">
        <f t="shared" si="13"/>
        <v>0</v>
      </c>
      <c r="Y23" s="77">
        <f t="shared" si="13"/>
        <v>0</v>
      </c>
      <c r="Z23" s="77">
        <f t="shared" si="13"/>
        <v>0</v>
      </c>
      <c r="AA23" s="77">
        <f t="shared" si="13"/>
        <v>0</v>
      </c>
      <c r="AB23" s="77">
        <f t="shared" si="13"/>
        <v>1</v>
      </c>
      <c r="AC23" s="77">
        <f t="shared" si="13"/>
        <v>0</v>
      </c>
      <c r="AD23" s="77">
        <f t="shared" si="13"/>
        <v>0</v>
      </c>
      <c r="AE23" s="77">
        <f t="shared" si="13"/>
        <v>0</v>
      </c>
      <c r="AF23" s="77">
        <f t="shared" si="13"/>
        <v>0</v>
      </c>
      <c r="AG23" s="77">
        <f t="shared" si="13"/>
        <v>0</v>
      </c>
      <c r="AH23" s="77">
        <f t="shared" si="13"/>
        <v>0</v>
      </c>
      <c r="AI23" s="77">
        <f t="shared" si="13"/>
        <v>0</v>
      </c>
      <c r="AJ23" s="77">
        <f t="shared" si="13"/>
        <v>0</v>
      </c>
      <c r="AK23" s="77">
        <f t="shared" si="13"/>
        <v>0</v>
      </c>
      <c r="AL23" s="77">
        <f t="shared" si="13"/>
        <v>0</v>
      </c>
      <c r="AM23" s="77">
        <f t="shared" si="13"/>
        <v>0</v>
      </c>
      <c r="AN23" s="77">
        <f t="shared" si="13"/>
        <v>0</v>
      </c>
      <c r="AO23" s="77">
        <f t="shared" si="13"/>
        <v>0</v>
      </c>
      <c r="AP23" s="77">
        <f t="shared" si="13"/>
        <v>0</v>
      </c>
      <c r="AQ23" s="77">
        <f t="shared" si="13"/>
        <v>0</v>
      </c>
    </row>
    <row r="24" spans="1:43" x14ac:dyDescent="0.25">
      <c r="A24" t="s">
        <v>477</v>
      </c>
      <c r="B24" s="77">
        <f>B4</f>
        <v>0</v>
      </c>
      <c r="C24" s="77">
        <f t="shared" ref="C24:AQ24" si="14">C4</f>
        <v>0</v>
      </c>
      <c r="D24" s="77">
        <f t="shared" si="14"/>
        <v>0</v>
      </c>
      <c r="E24" s="77">
        <f t="shared" si="14"/>
        <v>0</v>
      </c>
      <c r="F24" s="77">
        <f t="shared" si="14"/>
        <v>0</v>
      </c>
      <c r="G24" s="77">
        <f t="shared" si="14"/>
        <v>0</v>
      </c>
      <c r="H24" s="77">
        <f t="shared" si="14"/>
        <v>0</v>
      </c>
      <c r="I24" s="77">
        <f t="shared" si="14"/>
        <v>0</v>
      </c>
      <c r="J24" s="77">
        <f t="shared" si="14"/>
        <v>0</v>
      </c>
      <c r="K24" s="77">
        <f t="shared" si="14"/>
        <v>0</v>
      </c>
      <c r="L24" s="77">
        <f t="shared" si="14"/>
        <v>0.10344827586206895</v>
      </c>
      <c r="M24" s="77">
        <f t="shared" si="14"/>
        <v>0</v>
      </c>
      <c r="N24" s="77">
        <f t="shared" si="14"/>
        <v>0</v>
      </c>
      <c r="O24" s="77">
        <f t="shared" si="14"/>
        <v>0</v>
      </c>
      <c r="P24" s="77">
        <f t="shared" si="14"/>
        <v>0</v>
      </c>
      <c r="Q24" s="77">
        <f t="shared" si="14"/>
        <v>0</v>
      </c>
      <c r="R24" s="77">
        <f t="shared" si="14"/>
        <v>0</v>
      </c>
      <c r="S24" s="77">
        <f t="shared" si="14"/>
        <v>0</v>
      </c>
      <c r="T24" s="77">
        <f t="shared" si="14"/>
        <v>0</v>
      </c>
      <c r="U24" s="77">
        <f t="shared" si="14"/>
        <v>0</v>
      </c>
      <c r="V24" s="77">
        <f t="shared" si="14"/>
        <v>0</v>
      </c>
      <c r="W24" s="77">
        <f t="shared" si="14"/>
        <v>0</v>
      </c>
      <c r="X24" s="77">
        <f t="shared" si="14"/>
        <v>0</v>
      </c>
      <c r="Y24" s="77">
        <f t="shared" si="14"/>
        <v>0.84482758620689657</v>
      </c>
      <c r="Z24" s="77">
        <f t="shared" si="14"/>
        <v>0</v>
      </c>
      <c r="AA24" s="77">
        <f t="shared" si="14"/>
        <v>0</v>
      </c>
      <c r="AB24" s="77">
        <f t="shared" si="14"/>
        <v>5.1724137931034475E-2</v>
      </c>
      <c r="AC24" s="77">
        <f t="shared" si="14"/>
        <v>0</v>
      </c>
      <c r="AD24" s="77">
        <f t="shared" si="14"/>
        <v>0</v>
      </c>
      <c r="AE24" s="77">
        <f t="shared" si="14"/>
        <v>0</v>
      </c>
      <c r="AF24" s="77">
        <f t="shared" si="14"/>
        <v>0</v>
      </c>
      <c r="AG24" s="77">
        <f t="shared" si="14"/>
        <v>0</v>
      </c>
      <c r="AH24" s="77">
        <f t="shared" si="14"/>
        <v>0</v>
      </c>
      <c r="AI24" s="77">
        <f t="shared" si="14"/>
        <v>0</v>
      </c>
      <c r="AJ24" s="77">
        <f t="shared" si="14"/>
        <v>0</v>
      </c>
      <c r="AK24" s="77">
        <f t="shared" si="14"/>
        <v>0</v>
      </c>
      <c r="AL24" s="77">
        <f t="shared" si="14"/>
        <v>0</v>
      </c>
      <c r="AM24" s="77">
        <f t="shared" si="14"/>
        <v>0</v>
      </c>
      <c r="AN24" s="77">
        <f t="shared" si="14"/>
        <v>0</v>
      </c>
      <c r="AO24" s="77">
        <f t="shared" si="14"/>
        <v>0</v>
      </c>
      <c r="AP24" s="77">
        <f t="shared" si="14"/>
        <v>0</v>
      </c>
      <c r="AQ24" s="77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graphs_nrel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2023-07-19T17:23:56Z</dcterms:modified>
</cp:coreProperties>
</file>