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bldgs\SoBCaICbIC\"/>
    </mc:Choice>
  </mc:AlternateContent>
  <xr:revisionPtr revIDLastSave="0" documentId="13_ncr:1_{3843B721-B944-4A09-8322-8FE8024BF67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<sst xmlns="http://schemas.openxmlformats.org/spreadsheetml/2006/main" count="2735" uniqueCount="632">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</sst>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8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4" workbookViewId="0">
      <selection activeCell="B20" sqref="B20"/>
    </sheetView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448</v>
      </c>
    </row>
    <row r="3" spans="1:2" x14ac:dyDescent="0.25">
      <c r="A3" s="2" t="s">
        <v>69</v>
      </c>
      <c r="B3" s="3" t="s">
        <v>74</v>
      </c>
    </row>
    <row r="4" spans="1:2" x14ac:dyDescent="0.25">
      <c r="B4" t="s">
        <v>73</v>
      </c>
    </row>
    <row r="5" spans="1:2" x14ac:dyDescent="0.25">
      <c r="B5" s="4">
        <v>2018</v>
      </c>
    </row>
    <row r="6" spans="1:2" x14ac:dyDescent="0.25">
      <c r="B6" t="s">
        <v>75</v>
      </c>
    </row>
    <row r="7" spans="1:2" x14ac:dyDescent="0.25">
      <c r="B7" s="1" t="s">
        <v>76</v>
      </c>
    </row>
    <row r="10" spans="1:2" x14ac:dyDescent="0.25">
      <c r="B10" s="3" t="s">
        <v>77</v>
      </c>
    </row>
    <row r="11" spans="1:2" x14ac:dyDescent="0.25">
      <c r="B11" t="s">
        <v>73</v>
      </c>
    </row>
    <row r="12" spans="1:2" x14ac:dyDescent="0.25">
      <c r="B12" s="4">
        <v>2016</v>
      </c>
    </row>
    <row r="13" spans="1:2" x14ac:dyDescent="0.25">
      <c r="B13" t="s">
        <v>355</v>
      </c>
    </row>
    <row r="14" spans="1:2" x14ac:dyDescent="0.25">
      <c r="B14" s="1" t="s">
        <v>78</v>
      </c>
    </row>
    <row r="17" spans="1:3" x14ac:dyDescent="0.25">
      <c r="B17" s="3" t="s">
        <v>79</v>
      </c>
    </row>
    <row r="18" spans="1:3" x14ac:dyDescent="0.25">
      <c r="B18" t="s">
        <v>73</v>
      </c>
    </row>
    <row r="19" spans="1:3" x14ac:dyDescent="0.25">
      <c r="B19" s="4">
        <v>2021</v>
      </c>
    </row>
    <row r="20" spans="1:3" ht="30" x14ac:dyDescent="0.25">
      <c r="B20" s="5" t="s">
        <v>80</v>
      </c>
      <c r="C20" s="6"/>
    </row>
    <row r="21" spans="1:3" x14ac:dyDescent="0.25">
      <c r="B21" t="s">
        <v>474</v>
      </c>
      <c r="C21" s="6"/>
    </row>
    <row r="24" spans="1:3" x14ac:dyDescent="0.25">
      <c r="B24" s="3" t="s">
        <v>439</v>
      </c>
    </row>
    <row r="25" spans="1:3" x14ac:dyDescent="0.25">
      <c r="B25" t="s">
        <v>440</v>
      </c>
    </row>
    <row r="26" spans="1:3" x14ac:dyDescent="0.25">
      <c r="B26" s="4">
        <v>2008</v>
      </c>
    </row>
    <row r="27" spans="1:3" x14ac:dyDescent="0.25">
      <c r="B27" t="s">
        <v>441</v>
      </c>
    </row>
    <row r="28" spans="1:3" x14ac:dyDescent="0.25">
      <c r="B28" s="1" t="s">
        <v>442</v>
      </c>
    </row>
    <row r="31" spans="1:3" x14ac:dyDescent="0.25">
      <c r="A31" s="111" t="s">
        <v>71</v>
      </c>
    </row>
    <row r="32" spans="1:3" x14ac:dyDescent="0.25">
      <c r="A32" s="113" t="s">
        <v>445</v>
      </c>
    </row>
    <row r="33" spans="1:1" x14ac:dyDescent="0.25">
      <c r="A33" s="112" t="s">
        <v>447</v>
      </c>
    </row>
    <row r="34" spans="1:1" x14ac:dyDescent="0.25">
      <c r="A34" s="112" t="s">
        <v>446</v>
      </c>
    </row>
    <row r="35" spans="1:1" x14ac:dyDescent="0.25">
      <c r="A35" s="105"/>
    </row>
    <row r="36" spans="1:1" x14ac:dyDescent="0.25">
      <c r="A36" s="105" t="s">
        <v>390</v>
      </c>
    </row>
    <row r="37" spans="1:1" x14ac:dyDescent="0.25">
      <c r="A37" s="105"/>
    </row>
    <row r="38" spans="1:1" x14ac:dyDescent="0.25">
      <c r="A38" s="105" t="s">
        <v>429</v>
      </c>
    </row>
    <row r="39" spans="1:1" x14ac:dyDescent="0.25">
      <c r="A39" s="105"/>
    </row>
    <row r="40" spans="1:1" x14ac:dyDescent="0.25">
      <c r="A40" s="105" t="s">
        <v>443</v>
      </c>
    </row>
    <row r="41" spans="1:1" x14ac:dyDescent="0.25">
      <c r="A41" s="105"/>
    </row>
    <row r="42" spans="1:1" x14ac:dyDescent="0.25">
      <c r="A42" s="105" t="s">
        <v>444</v>
      </c>
    </row>
  </sheetData>
  <hyperlinks>
    <hyperlink ref="B7" r:id="rId1" xr:uid="{00000000-0004-0000-0000-000001000000}"/>
    <hyperlink ref="B14" r:id="rId2" location="b38-b46" display="https://www.eia.gov/consumption/commercial/data/2012/ - b38-b46" xr:uid="{00000000-0004-0000-0000-000002000000}"/>
    <hyperlink ref="B28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defaultRowHeight="15" x14ac:dyDescent="0.25"/>
  <cols>
    <col min="1" max="1" width="22.85546875" customWidth="1"/>
    <col min="2" max="43" width="11.14062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defaultRowHeight="15" x14ac:dyDescent="0.25"/>
  <cols>
    <col min="1" max="1" width="22.85546875" customWidth="1"/>
    <col min="2" max="43" width="10.570312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opLeftCell="T1" workbookViewId="0"/>
  </sheetViews>
  <sheetFormatPr defaultRowHeight="15" x14ac:dyDescent="0.25"/>
  <cols>
    <col min="1" max="1" width="22.85546875" customWidth="1"/>
    <col min="2" max="43" width="10.8554687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0" customWidth="1"/>
  </cols>
  <sheetData>
    <row r="1" spans="2:11" ht="30" x14ac:dyDescent="0.25">
      <c r="B1" s="9" t="s">
        <v>155</v>
      </c>
    </row>
    <row r="2" spans="2:11" ht="26.25" customHeight="1" x14ac:dyDescent="0.25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24" customHeight="1" thickBot="1" x14ac:dyDescent="0.3">
      <c r="B3" s="11"/>
      <c r="C3" s="129" t="s">
        <v>157</v>
      </c>
      <c r="D3" s="130"/>
      <c r="E3" s="130"/>
      <c r="F3" s="130"/>
      <c r="G3" s="130"/>
      <c r="H3" s="131"/>
      <c r="I3" s="131"/>
      <c r="J3" s="131"/>
      <c r="K3" s="131"/>
    </row>
    <row r="4" spans="2:11" ht="27" customHeight="1" thickTop="1" x14ac:dyDescent="0.25">
      <c r="B4" s="11"/>
      <c r="C4" s="132" t="s">
        <v>158</v>
      </c>
      <c r="D4" s="134" t="s">
        <v>159</v>
      </c>
      <c r="E4" s="136" t="s">
        <v>160</v>
      </c>
      <c r="F4" s="137"/>
      <c r="G4" s="137"/>
      <c r="H4" s="137"/>
      <c r="I4" s="137"/>
      <c r="J4" s="137"/>
      <c r="K4" s="137"/>
    </row>
    <row r="5" spans="2:11" ht="63.75" customHeight="1" thickBot="1" x14ac:dyDescent="0.3">
      <c r="B5" s="12"/>
      <c r="C5" s="133" t="s">
        <v>158</v>
      </c>
      <c r="D5" s="135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2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2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2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2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2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2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2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2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2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2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2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2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2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2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2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2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2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2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2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2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2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2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2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2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2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2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2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2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2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2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2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2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2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2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2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2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2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2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2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2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2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2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2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2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2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2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2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2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2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2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2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2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2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2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2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2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2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2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2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2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2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2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2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2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2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2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2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2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2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2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2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2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2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2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2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2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2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2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2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2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2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2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2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2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2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2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2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2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2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2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2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5.95" customHeight="1" x14ac:dyDescent="0.2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2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2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2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2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3.950000000000003" customHeight="1" x14ac:dyDescent="0.2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2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2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2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2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2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2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2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2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2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2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2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2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2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2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2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2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2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" customHeight="1" x14ac:dyDescent="0.2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2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2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2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2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2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2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2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2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2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2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2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2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2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2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2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2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2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3.950000000000003" customHeight="1" x14ac:dyDescent="0.2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2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2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2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2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2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2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2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3.950000000000003" customHeight="1" x14ac:dyDescent="0.2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2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2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2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2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2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3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3.950000000000003" customHeight="1" x14ac:dyDescent="0.2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2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2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2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2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2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3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3.950000000000003" customHeight="1" x14ac:dyDescent="0.2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2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2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2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2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2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7.95" customHeight="1" x14ac:dyDescent="0.2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2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2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2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2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2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3.950000000000003" customHeight="1" x14ac:dyDescent="0.2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2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2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2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2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2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2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2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3.950000000000003" customHeight="1" x14ac:dyDescent="0.2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7.95" customHeight="1" x14ac:dyDescent="0.2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2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2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2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2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2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2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2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3.950000000000003" customHeight="1" x14ac:dyDescent="0.2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2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2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3.950000000000003" customHeight="1" x14ac:dyDescent="0.2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2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2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2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" customHeight="1" x14ac:dyDescent="0.2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2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2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2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3">
      <c r="B200" s="20"/>
    </row>
    <row r="201" spans="2:11" ht="136.5" customHeight="1" x14ac:dyDescent="0.25">
      <c r="B201" s="125" t="s">
        <v>332</v>
      </c>
      <c r="C201" s="125"/>
      <c r="D201" s="125"/>
      <c r="E201" s="125"/>
      <c r="F201" s="125"/>
      <c r="G201" s="125"/>
      <c r="H201" s="125"/>
      <c r="I201" s="126"/>
      <c r="J201" s="126"/>
      <c r="K201" s="126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0" customWidth="1"/>
  </cols>
  <sheetData>
    <row r="1" spans="1:9" ht="30" x14ac:dyDescent="0.25">
      <c r="A1" s="9" t="s">
        <v>155</v>
      </c>
    </row>
    <row r="2" spans="1:9" ht="26.25" customHeight="1" x14ac:dyDescent="0.25">
      <c r="A2" s="127" t="s">
        <v>357</v>
      </c>
      <c r="B2" s="128"/>
      <c r="C2" s="128"/>
      <c r="D2" s="128"/>
      <c r="E2" s="128"/>
      <c r="F2" s="128"/>
      <c r="G2" s="128"/>
      <c r="H2" s="128"/>
      <c r="I2" s="128"/>
    </row>
    <row r="3" spans="1:9" ht="24" customHeight="1" thickBot="1" x14ac:dyDescent="0.3">
      <c r="A3" s="11"/>
      <c r="B3" s="129" t="s">
        <v>157</v>
      </c>
      <c r="C3" s="129"/>
      <c r="D3" s="129"/>
      <c r="E3" s="129"/>
      <c r="F3" s="129"/>
      <c r="G3" s="138"/>
      <c r="H3" s="138"/>
      <c r="I3" s="138"/>
    </row>
    <row r="4" spans="1:9" ht="27" customHeight="1" thickTop="1" x14ac:dyDescent="0.25">
      <c r="A4" s="11"/>
      <c r="B4" s="132" t="s">
        <v>158</v>
      </c>
      <c r="C4" s="132" t="s">
        <v>358</v>
      </c>
      <c r="D4" s="140" t="s">
        <v>359</v>
      </c>
      <c r="E4" s="141"/>
      <c r="F4" s="141"/>
      <c r="G4" s="141"/>
      <c r="H4" s="141"/>
      <c r="I4" s="141"/>
    </row>
    <row r="5" spans="1:9" ht="63.75" customHeight="1" thickBot="1" x14ac:dyDescent="0.3">
      <c r="A5" s="55"/>
      <c r="B5" s="139" t="s">
        <v>158</v>
      </c>
      <c r="C5" s="139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3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2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2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2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2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2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2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2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2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2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2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2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2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2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2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2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2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2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2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2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2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2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2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2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2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2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2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2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2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2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2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2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2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2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2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2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2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2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2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2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2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2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2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2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2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2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2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2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2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2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2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2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2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2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2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2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2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2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2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2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2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2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2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2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2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2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2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2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2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2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2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2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2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2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2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2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2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2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2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2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2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2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2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2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2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2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2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2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2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2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2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2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2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2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2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2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2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2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2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2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2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2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2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2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2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2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2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2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2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2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2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2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2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2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2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2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2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2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2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2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2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2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2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2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2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2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3.950000000000003" customHeight="1" x14ac:dyDescent="0.2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2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2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2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2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2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7.95" customHeight="1" x14ac:dyDescent="0.2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2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2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2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2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2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7.95" customHeight="1" x14ac:dyDescent="0.2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2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2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2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2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7.95" customHeight="1" x14ac:dyDescent="0.2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2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3.950000000000003" customHeight="1" x14ac:dyDescent="0.2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2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2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2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2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2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2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2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" customHeight="1" x14ac:dyDescent="0.2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2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2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2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2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2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2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2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2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2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2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7.95" customHeight="1" x14ac:dyDescent="0.2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" customHeight="1" x14ac:dyDescent="0.2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2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2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2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3">
      <c r="A189" s="20"/>
    </row>
    <row r="190" spans="1:9" ht="140.25" customHeight="1" x14ac:dyDescent="0.25">
      <c r="A190" s="125" t="s">
        <v>332</v>
      </c>
      <c r="B190" s="125"/>
      <c r="C190" s="125"/>
      <c r="D190" s="125"/>
      <c r="E190" s="125"/>
      <c r="F190" s="125"/>
      <c r="G190" s="125"/>
      <c r="H190" s="126"/>
      <c r="I190" s="126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0" customWidth="1"/>
  </cols>
  <sheetData>
    <row r="1" spans="1:11" ht="30" x14ac:dyDescent="0.25">
      <c r="A1" s="9" t="s">
        <v>155</v>
      </c>
    </row>
    <row r="2" spans="1:11" ht="26.25" customHeight="1" x14ac:dyDescent="0.25">
      <c r="A2" s="127" t="s">
        <v>340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4" customHeight="1" x14ac:dyDescent="0.25">
      <c r="A3" s="11"/>
      <c r="B3" s="142" t="s">
        <v>341</v>
      </c>
      <c r="C3" s="143"/>
      <c r="D3" s="143"/>
      <c r="E3" s="143"/>
      <c r="F3" s="144"/>
      <c r="G3" s="142" t="s">
        <v>157</v>
      </c>
      <c r="H3" s="143"/>
      <c r="I3" s="143"/>
      <c r="J3" s="143"/>
      <c r="K3" s="143"/>
    </row>
    <row r="4" spans="1:11" ht="36.75" customHeight="1" x14ac:dyDescent="0.25">
      <c r="A4" s="11"/>
      <c r="B4" s="145" t="s">
        <v>158</v>
      </c>
      <c r="C4" s="145" t="s">
        <v>305</v>
      </c>
      <c r="D4" s="146" t="s">
        <v>342</v>
      </c>
      <c r="E4" s="147"/>
      <c r="F4" s="147"/>
      <c r="G4" s="145" t="s">
        <v>158</v>
      </c>
      <c r="H4" s="145" t="s">
        <v>305</v>
      </c>
      <c r="I4" s="146" t="s">
        <v>342</v>
      </c>
      <c r="J4" s="147"/>
      <c r="K4" s="147"/>
    </row>
    <row r="5" spans="1:11" ht="89.25" customHeight="1" thickBot="1" x14ac:dyDescent="0.3">
      <c r="A5" s="12"/>
      <c r="B5" s="133" t="s">
        <v>158</v>
      </c>
      <c r="C5" s="133"/>
      <c r="D5" s="49" t="s">
        <v>343</v>
      </c>
      <c r="E5" s="49" t="s">
        <v>344</v>
      </c>
      <c r="F5" s="49" t="s">
        <v>345</v>
      </c>
      <c r="G5" s="133" t="s">
        <v>158</v>
      </c>
      <c r="H5" s="133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2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2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2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2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2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2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2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2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2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2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2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2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2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2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2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2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2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2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2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2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2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2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2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2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2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2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2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2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2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2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2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2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2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2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2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2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2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2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2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2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2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2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2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2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2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2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2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2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2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2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2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2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2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2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2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2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2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2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2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2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2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2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2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2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2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2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2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2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2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2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2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2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2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2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2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2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2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2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2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2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2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2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2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2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2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2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2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2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2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2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2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2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2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2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2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2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2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2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2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2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2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2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2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2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2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2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2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2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2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2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2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2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2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2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2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2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2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2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2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2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2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2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2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2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2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3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3.950000000000003" customHeight="1" x14ac:dyDescent="0.2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2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2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2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2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3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3.950000000000003" customHeight="1" x14ac:dyDescent="0.2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2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2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2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2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2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7.95" customHeight="1" x14ac:dyDescent="0.2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" customHeight="1" x14ac:dyDescent="0.2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2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2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2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7.95" customHeight="1" x14ac:dyDescent="0.2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2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3">
      <c r="A165" s="20"/>
    </row>
    <row r="166" spans="1:11" ht="153" customHeight="1" x14ac:dyDescent="0.25">
      <c r="A166" s="125" t="s">
        <v>354</v>
      </c>
      <c r="B166" s="125"/>
      <c r="C166" s="125"/>
      <c r="D166" s="125"/>
      <c r="E166" s="125"/>
      <c r="F166" s="125"/>
      <c r="G166" s="125"/>
      <c r="H166" s="126"/>
      <c r="I166" s="126"/>
      <c r="J166" s="126"/>
      <c r="K166" s="126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66</v>
      </c>
      <c r="B1" s="2" t="s">
        <v>67</v>
      </c>
    </row>
    <row r="2" spans="1:2" ht="15.75" thickBot="1" x14ac:dyDescent="0.3">
      <c r="A2" t="s">
        <v>4</v>
      </c>
      <c r="B2" t="s">
        <v>35</v>
      </c>
    </row>
    <row r="3" spans="1:2" x14ac:dyDescent="0.25">
      <c r="A3" s="114" t="s">
        <v>456</v>
      </c>
      <c r="B3" s="115" t="s">
        <v>454</v>
      </c>
    </row>
    <row r="4" spans="1:2" ht="15.75" thickBot="1" x14ac:dyDescent="0.3">
      <c r="A4" s="116" t="s">
        <v>457</v>
      </c>
      <c r="B4" s="117" t="s">
        <v>455</v>
      </c>
    </row>
    <row r="5" spans="1:2" x14ac:dyDescent="0.25">
      <c r="A5" t="s">
        <v>5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ht="15.75" thickBot="1" x14ac:dyDescent="0.3">
      <c r="A11" t="s">
        <v>11</v>
      </c>
      <c r="B11" t="s">
        <v>42</v>
      </c>
    </row>
    <row r="12" spans="1:2" x14ac:dyDescent="0.25">
      <c r="A12" s="114" t="s">
        <v>458</v>
      </c>
      <c r="B12" s="115" t="s">
        <v>452</v>
      </c>
    </row>
    <row r="13" spans="1:2" ht="15.75" thickBot="1" x14ac:dyDescent="0.3">
      <c r="A13" s="116" t="s">
        <v>459</v>
      </c>
      <c r="B13" s="117" t="s">
        <v>453</v>
      </c>
    </row>
    <row r="14" spans="1:2" ht="15.75" thickBot="1" x14ac:dyDescent="0.3">
      <c r="A14" t="s">
        <v>12</v>
      </c>
      <c r="B14" t="s">
        <v>43</v>
      </c>
    </row>
    <row r="15" spans="1:2" x14ac:dyDescent="0.25">
      <c r="A15" s="114" t="s">
        <v>462</v>
      </c>
      <c r="B15" s="115" t="s">
        <v>460</v>
      </c>
    </row>
    <row r="16" spans="1:2" ht="15.75" thickBot="1" x14ac:dyDescent="0.3">
      <c r="A16" s="116" t="s">
        <v>463</v>
      </c>
      <c r="B16" s="117" t="s">
        <v>461</v>
      </c>
    </row>
    <row r="17" spans="1:3" x14ac:dyDescent="0.25">
      <c r="A17" s="114" t="s">
        <v>466</v>
      </c>
      <c r="B17" s="115" t="s">
        <v>464</v>
      </c>
    </row>
    <row r="18" spans="1:3" ht="15.75" thickBot="1" x14ac:dyDescent="0.3">
      <c r="A18" s="116" t="s">
        <v>467</v>
      </c>
      <c r="B18" s="117" t="s">
        <v>465</v>
      </c>
    </row>
    <row r="19" spans="1:3" x14ac:dyDescent="0.25">
      <c r="A19" t="s">
        <v>13</v>
      </c>
      <c r="B19" t="s">
        <v>44</v>
      </c>
    </row>
    <row r="20" spans="1:3" x14ac:dyDescent="0.25">
      <c r="A20" t="s">
        <v>14</v>
      </c>
      <c r="B20" t="s">
        <v>45</v>
      </c>
    </row>
    <row r="21" spans="1:3" x14ac:dyDescent="0.25">
      <c r="A21" t="s">
        <v>15</v>
      </c>
      <c r="B21" t="s">
        <v>46</v>
      </c>
    </row>
    <row r="22" spans="1:3" x14ac:dyDescent="0.25">
      <c r="A22" t="s">
        <v>16</v>
      </c>
      <c r="B22" t="s">
        <v>47</v>
      </c>
    </row>
    <row r="23" spans="1:3" x14ac:dyDescent="0.25">
      <c r="A23" t="s">
        <v>17</v>
      </c>
      <c r="B23" t="s">
        <v>48</v>
      </c>
    </row>
    <row r="24" spans="1:3" x14ac:dyDescent="0.25">
      <c r="A24" t="s">
        <v>18</v>
      </c>
      <c r="B24" t="s">
        <v>49</v>
      </c>
    </row>
    <row r="25" spans="1:3" ht="15.75" thickBot="1" x14ac:dyDescent="0.3">
      <c r="A25" t="s">
        <v>19</v>
      </c>
      <c r="B25" t="s">
        <v>50</v>
      </c>
      <c r="C25" s="98"/>
    </row>
    <row r="26" spans="1:3" x14ac:dyDescent="0.25">
      <c r="A26" s="114" t="s">
        <v>471</v>
      </c>
      <c r="B26" s="115" t="s">
        <v>468</v>
      </c>
    </row>
    <row r="27" spans="1:3" x14ac:dyDescent="0.25">
      <c r="A27" s="118" t="s">
        <v>472</v>
      </c>
      <c r="B27" s="119" t="s">
        <v>469</v>
      </c>
    </row>
    <row r="28" spans="1:3" ht="15.75" thickBot="1" x14ac:dyDescent="0.3">
      <c r="A28" s="116" t="s">
        <v>473</v>
      </c>
      <c r="B28" s="117" t="s">
        <v>470</v>
      </c>
    </row>
    <row r="29" spans="1:3" x14ac:dyDescent="0.25">
      <c r="A29" t="s">
        <v>20</v>
      </c>
      <c r="B29" t="s">
        <v>51</v>
      </c>
      <c r="C29" s="98"/>
    </row>
    <row r="30" spans="1:3" x14ac:dyDescent="0.25">
      <c r="A30" t="s">
        <v>21</v>
      </c>
      <c r="B30" t="s">
        <v>52</v>
      </c>
    </row>
    <row r="31" spans="1:3" x14ac:dyDescent="0.25">
      <c r="A31" t="s">
        <v>22</v>
      </c>
      <c r="B31" t="s">
        <v>53</v>
      </c>
    </row>
    <row r="32" spans="1:3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2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0" customWidth="1"/>
    <col min="4" max="4" width="17.85546875" customWidth="1"/>
    <col min="5" max="5" width="16" style="60" customWidth="1"/>
    <col min="6" max="7" width="16" customWidth="1"/>
    <col min="8" max="8" width="38" customWidth="1"/>
  </cols>
  <sheetData>
    <row r="1" spans="1:9" x14ac:dyDescent="0.25">
      <c r="A1" s="121" t="s">
        <v>394</v>
      </c>
      <c r="B1" s="121"/>
      <c r="C1" s="121"/>
      <c r="D1" s="121"/>
      <c r="E1" s="121"/>
      <c r="F1" s="121"/>
      <c r="G1" s="121"/>
      <c r="H1" s="121"/>
      <c r="I1" s="59"/>
    </row>
    <row r="2" spans="1:9" x14ac:dyDescent="0.25">
      <c r="H2" s="54"/>
      <c r="I2" s="59"/>
    </row>
    <row r="3" spans="1:9" ht="75" x14ac:dyDescent="0.2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25">
      <c r="A4" s="77" t="s">
        <v>87</v>
      </c>
      <c r="B4" s="109"/>
      <c r="C4" s="91"/>
      <c r="D4" s="92">
        <f>SUM(D5:D13)</f>
        <v>1</v>
      </c>
      <c r="E4" s="91">
        <f>SUM(E5:E13)</f>
        <v>0.54600813307841845</v>
      </c>
      <c r="F4" s="91">
        <f>1-E4</f>
        <v>0.45399186692158155</v>
      </c>
      <c r="H4" s="1" t="s">
        <v>76</v>
      </c>
      <c r="I4" s="59" t="s">
        <v>401</v>
      </c>
    </row>
    <row r="5" spans="1:9" x14ac:dyDescent="0.25">
      <c r="A5" t="s">
        <v>87</v>
      </c>
      <c r="B5" s="108" t="s">
        <v>88</v>
      </c>
      <c r="C5" s="60">
        <v>0.74328168046590104</v>
      </c>
      <c r="D5" s="62">
        <f>'Summary_Res Appliances'!G6</f>
        <v>0.12178885200294802</v>
      </c>
      <c r="E5" s="60">
        <f>D5*C5</f>
        <v>9.0523422578764126E-2</v>
      </c>
      <c r="F5" s="60"/>
      <c r="H5" s="1" t="s">
        <v>76</v>
      </c>
      <c r="I5" s="59" t="s">
        <v>401</v>
      </c>
    </row>
    <row r="6" spans="1:9" x14ac:dyDescent="0.25">
      <c r="A6" t="s">
        <v>87</v>
      </c>
      <c r="B6" s="108" t="s">
        <v>90</v>
      </c>
      <c r="C6" s="60">
        <v>0.59090909090909094</v>
      </c>
      <c r="D6" s="62">
        <f>'Summary_Res Appliances'!G7</f>
        <v>0.29235063977872267</v>
      </c>
      <c r="E6" s="60">
        <f>D6*C6</f>
        <v>0.17275265077833613</v>
      </c>
      <c r="F6" s="60"/>
      <c r="H6" s="1" t="s">
        <v>76</v>
      </c>
      <c r="I6" s="59" t="s">
        <v>401</v>
      </c>
    </row>
    <row r="7" spans="1:9" x14ac:dyDescent="0.2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25">
      <c r="A8" t="s">
        <v>87</v>
      </c>
      <c r="B8" s="108" t="s">
        <v>92</v>
      </c>
      <c r="C8" s="60">
        <v>0.48259279428330071</v>
      </c>
      <c r="D8" s="62">
        <f>'Summary_Res Appliances'!G9</f>
        <v>0.58586050821832936</v>
      </c>
      <c r="E8" s="60">
        <f t="shared" si="0"/>
        <v>0.28273205972131821</v>
      </c>
      <c r="F8" s="60"/>
      <c r="H8" s="1" t="s">
        <v>76</v>
      </c>
      <c r="I8" s="59" t="s">
        <v>401</v>
      </c>
    </row>
    <row r="9" spans="1:9" x14ac:dyDescent="0.2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2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2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2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2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25">
      <c r="A14" s="77" t="s">
        <v>119</v>
      </c>
      <c r="B14" s="109"/>
      <c r="C14" s="91"/>
      <c r="D14" s="92">
        <f>SUM(D15:D19)</f>
        <v>1</v>
      </c>
      <c r="E14" s="91">
        <f>SUM(E15:E19)</f>
        <v>0.76095990154690019</v>
      </c>
      <c r="F14" s="91">
        <f>1-E14</f>
        <v>0.23904009845309981</v>
      </c>
      <c r="H14" s="1" t="s">
        <v>76</v>
      </c>
      <c r="I14" s="59" t="s">
        <v>401</v>
      </c>
    </row>
    <row r="15" spans="1:9" x14ac:dyDescent="0.25">
      <c r="A15" t="s">
        <v>119</v>
      </c>
      <c r="B15" s="108" t="s">
        <v>88</v>
      </c>
      <c r="C15" s="60">
        <v>0.74328168046590104</v>
      </c>
      <c r="D15" s="62">
        <f>'Summary_Res Appliances'!G17</f>
        <v>9.4651513273344964E-2</v>
      </c>
      <c r="E15" s="60">
        <f t="shared" si="0"/>
        <v>7.0352735844452383E-2</v>
      </c>
      <c r="F15" s="60"/>
      <c r="H15" s="1" t="s">
        <v>76</v>
      </c>
      <c r="I15" s="59" t="s">
        <v>401</v>
      </c>
    </row>
    <row r="16" spans="1:9" x14ac:dyDescent="0.2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2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25">
      <c r="A18" t="s">
        <v>119</v>
      </c>
      <c r="B18" s="108" t="s">
        <v>99</v>
      </c>
      <c r="C18" s="60">
        <v>0.66273252196355514</v>
      </c>
      <c r="D18" s="62">
        <f>'Summary_Res Appliances'!G20</f>
        <v>0.46940067177392336</v>
      </c>
      <c r="E18" s="60">
        <f t="shared" si="0"/>
        <v>0.3110870910161192</v>
      </c>
      <c r="F18" s="60"/>
      <c r="H18" s="1" t="s">
        <v>76</v>
      </c>
      <c r="I18" s="59" t="s">
        <v>401</v>
      </c>
    </row>
    <row r="19" spans="1:9" x14ac:dyDescent="0.25">
      <c r="A19" t="s">
        <v>119</v>
      </c>
      <c r="B19" s="108" t="s">
        <v>100</v>
      </c>
      <c r="C19" s="60">
        <v>0.87056308500474699</v>
      </c>
      <c r="D19" s="62">
        <f>'Summary_Res Appliances'!G21</f>
        <v>0.43594781495273166</v>
      </c>
      <c r="E19" s="60">
        <f t="shared" si="0"/>
        <v>0.37952007468632865</v>
      </c>
      <c r="F19" s="60"/>
      <c r="H19" s="1" t="s">
        <v>76</v>
      </c>
      <c r="I19" s="59" t="s">
        <v>401</v>
      </c>
    </row>
    <row r="20" spans="1:9" x14ac:dyDescent="0.25">
      <c r="A20" s="77" t="s">
        <v>126</v>
      </c>
      <c r="B20" s="109"/>
      <c r="C20" s="91"/>
      <c r="D20" s="88"/>
      <c r="E20" s="91">
        <f>SUM(E21:E25)</f>
        <v>0.55747258055941873</v>
      </c>
      <c r="F20" s="91">
        <f>1-E20</f>
        <v>0.44252741944058127</v>
      </c>
      <c r="H20" s="1" t="s">
        <v>76</v>
      </c>
      <c r="I20" s="59" t="s">
        <v>401</v>
      </c>
    </row>
    <row r="21" spans="1:9" x14ac:dyDescent="0.2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0.4961341459391187</v>
      </c>
      <c r="E21" s="60">
        <f t="shared" si="0"/>
        <v>0.27888992691216902</v>
      </c>
      <c r="F21" s="60"/>
      <c r="H21" s="1" t="s">
        <v>76</v>
      </c>
      <c r="I21" s="59" t="s">
        <v>401</v>
      </c>
    </row>
    <row r="22" spans="1:9" x14ac:dyDescent="0.25">
      <c r="A22" t="s">
        <v>126</v>
      </c>
      <c r="B22" s="108" t="s">
        <v>103</v>
      </c>
      <c r="C22" s="60">
        <v>0.55289051917693366</v>
      </c>
      <c r="D22" s="62">
        <f>'Summary_Res Appliances'!G25</f>
        <v>0.50386585406088136</v>
      </c>
      <c r="E22" s="60">
        <f t="shared" si="0"/>
        <v>0.27858265364724977</v>
      </c>
      <c r="F22" s="60"/>
      <c r="H22" s="1" t="s">
        <v>76</v>
      </c>
      <c r="I22" s="59" t="s">
        <v>401</v>
      </c>
    </row>
    <row r="23" spans="1:9" x14ac:dyDescent="0.2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2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2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2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2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2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2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2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25">
      <c r="A31" s="77" t="s">
        <v>399</v>
      </c>
      <c r="B31" s="109"/>
      <c r="C31" s="91"/>
      <c r="D31" s="93"/>
      <c r="E31" s="91">
        <f>SUM(E32:E33)</f>
        <v>0.80403299349706814</v>
      </c>
      <c r="F31" s="91">
        <f>1-E31</f>
        <v>0.19596700650293186</v>
      </c>
      <c r="H31" s="1" t="s">
        <v>76</v>
      </c>
      <c r="I31" s="59" t="s">
        <v>401</v>
      </c>
    </row>
    <row r="32" spans="1:9" x14ac:dyDescent="0.25">
      <c r="A32" t="s">
        <v>399</v>
      </c>
      <c r="B32" s="108" t="s">
        <v>102</v>
      </c>
      <c r="C32" s="60">
        <v>0.81320281610557366</v>
      </c>
      <c r="D32" s="62">
        <f>'Summary_Res Appliances'!G36</f>
        <v>0.81083934779779943</v>
      </c>
      <c r="E32" s="60">
        <f t="shared" si="0"/>
        <v>0.65937684103837713</v>
      </c>
      <c r="F32" s="60"/>
      <c r="H32" s="1" t="s">
        <v>76</v>
      </c>
      <c r="I32" s="59" t="s">
        <v>401</v>
      </c>
    </row>
    <row r="33" spans="1:9" x14ac:dyDescent="0.2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0.18916065220220063</v>
      </c>
      <c r="E33" s="60">
        <f t="shared" si="0"/>
        <v>0.14465615245869104</v>
      </c>
      <c r="F33" s="60"/>
      <c r="H33" s="1" t="s">
        <v>76</v>
      </c>
      <c r="I33" s="59" t="s">
        <v>401</v>
      </c>
    </row>
    <row r="34" spans="1:9" x14ac:dyDescent="0.2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2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2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2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2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2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25">
      <c r="A40" s="43"/>
      <c r="B40" s="42"/>
      <c r="C40" s="99"/>
      <c r="D40" s="42"/>
      <c r="E40" s="99"/>
      <c r="F40" s="99"/>
      <c r="H40" s="1"/>
      <c r="I40" s="59"/>
    </row>
    <row r="41" spans="1:9" x14ac:dyDescent="0.25">
      <c r="A41" s="77" t="s">
        <v>435</v>
      </c>
      <c r="B41" s="77"/>
      <c r="C41" s="100"/>
      <c r="D41" s="77"/>
      <c r="E41" s="100">
        <f>AVERAGE(E31,E34,E26,E20)</f>
        <v>0.75421910337856524</v>
      </c>
      <c r="F41" s="90">
        <f>1-E41</f>
        <v>0.24578089662143476</v>
      </c>
    </row>
    <row r="43" spans="1:9" x14ac:dyDescent="0.25">
      <c r="A43" s="121" t="s">
        <v>406</v>
      </c>
      <c r="B43" s="121"/>
      <c r="C43" s="121"/>
      <c r="D43" s="121"/>
      <c r="E43" s="121"/>
      <c r="F43" s="121"/>
      <c r="G43" s="121"/>
      <c r="H43" s="121"/>
    </row>
    <row r="44" spans="1:9" ht="75" x14ac:dyDescent="0.2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2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2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2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2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2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2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2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2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2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2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2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2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2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2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2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2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2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2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2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2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2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2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2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2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2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25">
      <c r="A70" t="s">
        <v>299</v>
      </c>
      <c r="H70" t="s">
        <v>76</v>
      </c>
      <c r="I70" t="s">
        <v>401</v>
      </c>
    </row>
    <row r="71" spans="1:9" hidden="1" x14ac:dyDescent="0.2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2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2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2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2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2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2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25">
      <c r="A78" t="s">
        <v>94</v>
      </c>
      <c r="H78" t="s">
        <v>76</v>
      </c>
      <c r="I78" t="s">
        <v>401</v>
      </c>
    </row>
    <row r="79" spans="1:9" hidden="1" x14ac:dyDescent="0.2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2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2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2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2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2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2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25">
      <c r="A86" s="44"/>
      <c r="H86" t="s">
        <v>76</v>
      </c>
      <c r="I86" t="s">
        <v>401</v>
      </c>
    </row>
    <row r="87" spans="1:9" x14ac:dyDescent="0.25">
      <c r="A87" s="44"/>
      <c r="H87" t="s">
        <v>76</v>
      </c>
      <c r="I87" t="s">
        <v>401</v>
      </c>
    </row>
    <row r="88" spans="1:9" x14ac:dyDescent="0.2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2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2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2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25">
      <c r="A92" t="s">
        <v>299</v>
      </c>
      <c r="B92" t="s">
        <v>305</v>
      </c>
      <c r="H92" t="s">
        <v>76</v>
      </c>
      <c r="I92" t="s">
        <v>401</v>
      </c>
    </row>
    <row r="93" spans="1:9" x14ac:dyDescent="0.25">
      <c r="A93" t="s">
        <v>94</v>
      </c>
      <c r="B93" t="s">
        <v>305</v>
      </c>
      <c r="H93" t="s">
        <v>76</v>
      </c>
      <c r="I93" t="s">
        <v>401</v>
      </c>
    </row>
    <row r="94" spans="1:9" x14ac:dyDescent="0.25">
      <c r="H94" t="s">
        <v>76</v>
      </c>
      <c r="I94" t="s">
        <v>401</v>
      </c>
    </row>
    <row r="95" spans="1:9" x14ac:dyDescent="0.2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2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2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2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25">
      <c r="H99" t="s">
        <v>76</v>
      </c>
      <c r="I99" t="s">
        <v>401</v>
      </c>
    </row>
    <row r="100" spans="1:9" x14ac:dyDescent="0.2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2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2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2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2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436</v>
      </c>
    </row>
    <row r="3" spans="1:4" x14ac:dyDescent="0.25">
      <c r="C3" t="s">
        <v>391</v>
      </c>
      <c r="D3" s="60" t="s">
        <v>392</v>
      </c>
    </row>
    <row r="4" spans="1:4" x14ac:dyDescent="0.25">
      <c r="B4" t="s">
        <v>409</v>
      </c>
      <c r="C4" t="s">
        <v>416</v>
      </c>
      <c r="D4" s="60">
        <v>0.54054769805800118</v>
      </c>
    </row>
    <row r="5" spans="1:4" x14ac:dyDescent="0.25">
      <c r="B5" t="s">
        <v>409</v>
      </c>
      <c r="C5" t="s">
        <v>417</v>
      </c>
      <c r="D5" s="60">
        <v>0.71607519212481041</v>
      </c>
    </row>
    <row r="6" spans="1:4" x14ac:dyDescent="0.25">
      <c r="B6" t="s">
        <v>409</v>
      </c>
      <c r="C6" t="s">
        <v>418</v>
      </c>
      <c r="D6" s="60">
        <v>0.82799025121859771</v>
      </c>
    </row>
    <row r="7" spans="1:4" x14ac:dyDescent="0.25">
      <c r="B7" t="s">
        <v>409</v>
      </c>
      <c r="C7" t="s">
        <v>419</v>
      </c>
      <c r="D7" s="60">
        <v>0.80922581798676907</v>
      </c>
    </row>
    <row r="8" spans="1:4" x14ac:dyDescent="0.25">
      <c r="B8" t="s">
        <v>409</v>
      </c>
      <c r="C8" t="s">
        <v>420</v>
      </c>
      <c r="D8" s="60">
        <v>0.73560375227976449</v>
      </c>
    </row>
    <row r="9" spans="1:4" x14ac:dyDescent="0.25">
      <c r="B9" t="s">
        <v>409</v>
      </c>
      <c r="C9" t="s">
        <v>421</v>
      </c>
      <c r="D9" s="60">
        <v>0.77352718723476832</v>
      </c>
    </row>
    <row r="10" spans="1:4" x14ac:dyDescent="0.25">
      <c r="B10" t="s">
        <v>410</v>
      </c>
      <c r="C10" t="s">
        <v>422</v>
      </c>
      <c r="D10" s="60">
        <v>0.70929577487429007</v>
      </c>
    </row>
    <row r="11" spans="1:4" x14ac:dyDescent="0.25">
      <c r="B11" t="s">
        <v>410</v>
      </c>
      <c r="C11" t="s">
        <v>423</v>
      </c>
      <c r="D11" s="60">
        <v>0.72239286108317868</v>
      </c>
    </row>
    <row r="12" spans="1:4" x14ac:dyDescent="0.25">
      <c r="B12" t="s">
        <v>410</v>
      </c>
      <c r="C12" t="s">
        <v>424</v>
      </c>
      <c r="D12" s="60">
        <v>0.30780169478334291</v>
      </c>
    </row>
    <row r="13" spans="1:4" x14ac:dyDescent="0.25">
      <c r="B13" t="s">
        <v>411</v>
      </c>
      <c r="C13" t="s">
        <v>425</v>
      </c>
      <c r="D13" s="60">
        <v>0.74018277158435497</v>
      </c>
    </row>
    <row r="14" spans="1:4" x14ac:dyDescent="0.25">
      <c r="B14" t="s">
        <v>411</v>
      </c>
      <c r="C14" t="s">
        <v>426</v>
      </c>
      <c r="D14" s="60">
        <v>0.761290322580645</v>
      </c>
    </row>
    <row r="15" spans="1:4" x14ac:dyDescent="0.25">
      <c r="B15" t="s">
        <v>411</v>
      </c>
      <c r="C15" t="s">
        <v>427</v>
      </c>
      <c r="D15" s="60">
        <v>0.92443572129538765</v>
      </c>
    </row>
    <row r="16" spans="1:4" x14ac:dyDescent="0.25">
      <c r="B16" t="s">
        <v>411</v>
      </c>
      <c r="C16" t="s">
        <v>428</v>
      </c>
      <c r="D16" s="60">
        <v>0.8942307692307695</v>
      </c>
    </row>
    <row r="17" spans="2:4" x14ac:dyDescent="0.25">
      <c r="B17" t="s">
        <v>412</v>
      </c>
      <c r="C17" t="s">
        <v>413</v>
      </c>
      <c r="D17" s="60">
        <v>0.23418371777538238</v>
      </c>
    </row>
    <row r="18" spans="2:4" x14ac:dyDescent="0.25">
      <c r="B18" t="s">
        <v>412</v>
      </c>
      <c r="C18" t="s">
        <v>414</v>
      </c>
      <c r="D18" s="60">
        <v>0.7269146515771101</v>
      </c>
    </row>
    <row r="19" spans="2:4" x14ac:dyDescent="0.2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21" t="s">
        <v>334</v>
      </c>
      <c r="B1" s="121"/>
      <c r="C1" s="121"/>
      <c r="D1" s="121"/>
      <c r="E1" s="121"/>
      <c r="F1" s="121"/>
      <c r="G1" s="121"/>
      <c r="H1" s="121"/>
      <c r="I1" s="121"/>
    </row>
    <row r="2" spans="1:9" ht="60" x14ac:dyDescent="0.2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2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2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4"/>
    </row>
    <row r="45" spans="1:9" x14ac:dyDescent="0.25">
      <c r="A45" s="77" t="s">
        <v>338</v>
      </c>
      <c r="B45" s="77" t="s">
        <v>356</v>
      </c>
      <c r="C45" s="78" t="s">
        <v>339</v>
      </c>
      <c r="D45" s="77"/>
    </row>
    <row r="46" spans="1:9" x14ac:dyDescent="0.2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defaultRowHeight="15" x14ac:dyDescent="0.25"/>
  <cols>
    <col min="1" max="1" width="35.140625" bestFit="1" customWidth="1"/>
    <col min="2" max="2" width="95.140625" bestFit="1" customWidth="1"/>
    <col min="3" max="3" width="42" customWidth="1"/>
    <col min="6" max="6" width="19.5703125" customWidth="1"/>
    <col min="7" max="7" width="16.28515625" customWidth="1"/>
  </cols>
  <sheetData>
    <row r="1" spans="1:9" x14ac:dyDescent="0.25">
      <c r="A1" s="122" t="s">
        <v>333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5" x14ac:dyDescent="0.25">
      <c r="B3" s="2" t="s">
        <v>83</v>
      </c>
      <c r="C3" s="2" t="s">
        <v>84</v>
      </c>
      <c r="D3" s="2" t="s">
        <v>85</v>
      </c>
      <c r="E3" s="2">
        <v>2020</v>
      </c>
      <c r="F3" s="71" t="s">
        <v>403</v>
      </c>
      <c r="G3" s="71" t="s">
        <v>402</v>
      </c>
      <c r="H3" s="2"/>
    </row>
    <row r="4" spans="1:9" x14ac:dyDescent="0.2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75" x14ac:dyDescent="0.2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25">
      <c r="A6" s="2" t="s">
        <v>88</v>
      </c>
      <c r="B6" t="s">
        <v>479</v>
      </c>
      <c r="C6" t="s">
        <v>480</v>
      </c>
      <c r="D6" s="2" t="s">
        <v>89</v>
      </c>
      <c r="E6" s="2">
        <f>IFERROR(INDEX(Res_Prev!$E$8:$AJ$93,MATCH('Summary_Res Appliances'!$B6,Res_Prev!$B$8:$B$93,0),MATCH('Summary_Res Appliances'!$E$3,Res_Prev!$E$5:$AJ$5,0)),"")</f>
        <v>12.588214000000001</v>
      </c>
      <c r="F6" s="66">
        <f t="shared" ref="F6:F15" si="0">E6/$E$15</f>
        <v>0.10540820210753034</v>
      </c>
      <c r="G6" s="64">
        <f>E6/$G$15</f>
        <v>0.12178885200294802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25">
      <c r="A7" s="2" t="s">
        <v>90</v>
      </c>
      <c r="B7" t="s">
        <v>481</v>
      </c>
      <c r="C7" t="s">
        <v>482</v>
      </c>
      <c r="D7" s="2" t="s">
        <v>89</v>
      </c>
      <c r="E7" s="2">
        <f>IFERROR(INDEX(Res_Prev!$E$8:$AJ$93,MATCH('Summary_Res Appliances'!$B7,Res_Prev!$B$8:$B$93,0),MATCH('Summary_Res Appliances'!$E$3,Res_Prev!$E$5:$AJ$5,0)),"")</f>
        <v>30.217645999999998</v>
      </c>
      <c r="F7" s="66">
        <f t="shared" si="0"/>
        <v>0.25302936038279977</v>
      </c>
      <c r="G7" s="64">
        <f>E7/$G$15</f>
        <v>0.29235063977872267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25">
      <c r="A8" t="s">
        <v>91</v>
      </c>
      <c r="B8" t="s">
        <v>483</v>
      </c>
      <c r="C8" t="s">
        <v>484</v>
      </c>
      <c r="D8" t="s">
        <v>89</v>
      </c>
      <c r="E8">
        <f>IFERROR(INDEX(Res_Prev!$E$8:$AJ$93,MATCH('Summary_Res Appliances'!$B8,Res_Prev!$B$8:$B$93,0),MATCH('Summary_Res Appliances'!$E$3,Res_Prev!$E$5:$AJ$5,0)),"")</f>
        <v>1.3117239999999999</v>
      </c>
      <c r="F8" s="67">
        <f t="shared" si="0"/>
        <v>1.0983803461022993E-2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25">
      <c r="A9" s="2" t="s">
        <v>92</v>
      </c>
      <c r="B9" t="s">
        <v>485</v>
      </c>
      <c r="C9" t="s">
        <v>486</v>
      </c>
      <c r="D9" s="2" t="s">
        <v>89</v>
      </c>
      <c r="E9" s="2">
        <f>IFERROR(INDEX(Res_Prev!$E$8:$AJ$93,MATCH('Summary_Res Appliances'!$B9,Res_Prev!$B$8:$B$93,0),MATCH('Summary_Res Appliances'!$E$3,Res_Prev!$E$5:$AJ$5,0)),"")</f>
        <v>60.555110999999997</v>
      </c>
      <c r="F9" s="66">
        <f t="shared" si="0"/>
        <v>0.5070620327023303</v>
      </c>
      <c r="G9" s="64">
        <f>E9/$G$15</f>
        <v>0.58586050821832936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25">
      <c r="A10" t="s">
        <v>93</v>
      </c>
      <c r="B10" t="s">
        <v>487</v>
      </c>
      <c r="C10" t="s">
        <v>488</v>
      </c>
      <c r="D10" t="s">
        <v>89</v>
      </c>
      <c r="E10">
        <f>IFERROR(INDEX(Res_Prev!$E$8:$AJ$93,MATCH('Summary_Res Appliances'!$B10,Res_Prev!$B$8:$B$93,0),MATCH('Summary_Res Appliances'!$E$3,Res_Prev!$E$5:$AJ$5,0)),"")</f>
        <v>5.548133</v>
      </c>
      <c r="F10" s="67">
        <f t="shared" si="0"/>
        <v>4.6457640820489587E-2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25">
      <c r="A11" t="s">
        <v>94</v>
      </c>
      <c r="B11" t="s">
        <v>489</v>
      </c>
      <c r="C11" t="s">
        <v>490</v>
      </c>
      <c r="D11" t="s">
        <v>89</v>
      </c>
      <c r="E11">
        <f>IFERROR(INDEX(Res_Prev!$E$8:$AJ$93,MATCH('Summary_Res Appliances'!$B11,Res_Prev!$B$8:$B$93,0),MATCH('Summary_Res Appliances'!$E$3,Res_Prev!$E$5:$AJ$5,0)),"")</f>
        <v>5.1948600000000003</v>
      </c>
      <c r="F11" s="67">
        <f t="shared" si="0"/>
        <v>4.349948712345731E-2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25">
      <c r="A12" t="s">
        <v>95</v>
      </c>
      <c r="B12" t="s">
        <v>491</v>
      </c>
      <c r="C12" t="s">
        <v>492</v>
      </c>
      <c r="D12" t="s">
        <v>89</v>
      </c>
      <c r="E12">
        <f>IFERROR(INDEX(Res_Prev!$E$8:$AJ$93,MATCH('Summary_Res Appliances'!$B12,Res_Prev!$B$8:$B$93,0),MATCH('Summary_Res Appliances'!$E$3,Res_Prev!$E$5:$AJ$5,0)),"")</f>
        <v>2.8969999999999998E-3</v>
      </c>
      <c r="F12" s="67">
        <f t="shared" si="0"/>
        <v>2.4258211808721662E-5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25">
      <c r="A13" t="s">
        <v>96</v>
      </c>
      <c r="B13" t="s">
        <v>493</v>
      </c>
      <c r="C13" t="s">
        <v>494</v>
      </c>
      <c r="D13" t="s">
        <v>89</v>
      </c>
      <c r="E13">
        <f>IFERROR(INDEX(Res_Prev!$E$8:$AJ$93,MATCH('Summary_Res Appliances'!$B13,Res_Prev!$B$8:$B$93,0),MATCH('Summary_Res Appliances'!$E$3,Res_Prev!$E$5:$AJ$5,0)),"")</f>
        <v>3.344913</v>
      </c>
      <c r="F13" s="67">
        <f t="shared" si="0"/>
        <v>2.8008839501465863E-2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25">
      <c r="A14" t="s">
        <v>97</v>
      </c>
      <c r="B14" t="s">
        <v>495</v>
      </c>
      <c r="C14" t="s">
        <v>496</v>
      </c>
      <c r="D14" t="s">
        <v>89</v>
      </c>
      <c r="E14">
        <f>IFERROR(INDEX(Res_Prev!$E$8:$AJ$93,MATCH('Summary_Res Appliances'!$B14,Res_Prev!$B$8:$B$93,0),MATCH('Summary_Res Appliances'!$E$3,Res_Prev!$E$5:$AJ$5,0)),"")</f>
        <v>0.65997300000000003</v>
      </c>
      <c r="F14" s="67">
        <f t="shared" si="0"/>
        <v>5.5263254477174537E-3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25">
      <c r="A15" t="s">
        <v>1</v>
      </c>
      <c r="B15" t="s">
        <v>497</v>
      </c>
      <c r="C15" t="s">
        <v>498</v>
      </c>
      <c r="D15" t="s">
        <v>89</v>
      </c>
      <c r="E15">
        <f>IFERROR(INDEX(Res_Prev!$E$8:$AJ$93,MATCH('Summary_Res Appliances'!$B15,Res_Prev!$B$8:$B$93,0),MATCH('Summary_Res Appliances'!$E$3,Res_Prev!$E$5:$AJ$5,0)),"")</f>
        <v>119.42347700000001</v>
      </c>
      <c r="F15" s="67">
        <f t="shared" si="0"/>
        <v>1</v>
      </c>
      <c r="G15" s="65">
        <f>SUM(E6:E7,E9)</f>
        <v>103.36097099999999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75" x14ac:dyDescent="0.25">
      <c r="A16" s="70" t="s">
        <v>98</v>
      </c>
      <c r="E16" t="str">
        <f>IFERROR(INDEX(Res_Prev!$E$8:$AJ$93,MATCH('Summary_Res Appliances'!$B16,Res_Prev!$B$8:$B$93,0),MATCH('Summary_Res Appliances'!$E$3,Res_Prev!$E$5:$AJ$5,0)),"")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25">
      <c r="A17" s="2" t="s">
        <v>88</v>
      </c>
      <c r="B17" t="s">
        <v>500</v>
      </c>
      <c r="C17" t="s">
        <v>501</v>
      </c>
      <c r="D17" s="2" t="s">
        <v>89</v>
      </c>
      <c r="E17" s="2">
        <f>IFERROR(INDEX(Res_Prev!$E$8:$AJ$93,MATCH('Summary_Res Appliances'!$B17,Res_Prev!$B$8:$B$93,0),MATCH('Summary_Res Appliances'!$E$3,Res_Prev!$E$5:$AJ$5,0)),"")</f>
        <v>12.58821</v>
      </c>
      <c r="F17" s="66">
        <f t="shared" ref="F17:F22" si="1">E17/$E$22</f>
        <v>9.3268770706768339E-2</v>
      </c>
      <c r="G17" s="64">
        <f>E17/$G$22</f>
        <v>9.4651513273344964E-2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25">
      <c r="A18" t="s">
        <v>91</v>
      </c>
      <c r="B18" t="s">
        <v>502</v>
      </c>
      <c r="C18" t="s">
        <v>503</v>
      </c>
      <c r="D18" t="s">
        <v>89</v>
      </c>
      <c r="E18">
        <f>IFERROR(INDEX(Res_Prev!$E$8:$AJ$93,MATCH('Summary_Res Appliances'!$B18,Res_Prev!$B$8:$B$93,0),MATCH('Summary_Res Appliances'!$E$3,Res_Prev!$E$5:$AJ$5,0)),"")</f>
        <v>1.3117239999999999</v>
      </c>
      <c r="F18" s="67">
        <f t="shared" si="1"/>
        <v>9.7188468405408693E-3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25">
      <c r="A19" t="s">
        <v>97</v>
      </c>
      <c r="B19" t="s">
        <v>504</v>
      </c>
      <c r="C19" t="s">
        <v>505</v>
      </c>
      <c r="D19" t="s">
        <v>89</v>
      </c>
      <c r="E19">
        <f>IFERROR(INDEX(Res_Prev!$E$8:$AJ$93,MATCH('Summary_Res Appliances'!$B19,Res_Prev!$B$8:$B$93,0),MATCH('Summary_Res Appliances'!$E$3,Res_Prev!$E$5:$AJ$5,0)),"")</f>
        <v>0.65997300000000003</v>
      </c>
      <c r="F19" s="67">
        <f t="shared" si="1"/>
        <v>4.8898827084754718E-3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25">
      <c r="A20" s="2" t="s">
        <v>99</v>
      </c>
      <c r="B20" t="s">
        <v>506</v>
      </c>
      <c r="C20" t="s">
        <v>507</v>
      </c>
      <c r="D20" s="2" t="s">
        <v>89</v>
      </c>
      <c r="E20" s="2">
        <f>IFERROR(INDEX(Res_Prev!$E$8:$AJ$93,MATCH('Summary_Res Appliances'!$B20,Res_Prev!$B$8:$B$93,0),MATCH('Summary_Res Appliances'!$E$3,Res_Prev!$E$5:$AJ$5,0)),"")</f>
        <v>62.428100999999998</v>
      </c>
      <c r="F20" s="66">
        <f t="shared" si="1"/>
        <v>0.46254330344250488</v>
      </c>
      <c r="G20" s="64">
        <f>E20/$G$22</f>
        <v>0.46940067177392336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2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IFERROR(INDEX(Res_Prev!$E$8:$AJ$93,MATCH('Summary_Res Appliances'!$B21,Res_Prev!$B$8:$B$93,0),MATCH('Summary_Res Appliances'!$E$3,Res_Prev!$E$5:$AJ$5,0)),"")</f>
        <v>57.979027000000002</v>
      </c>
      <c r="F21" s="66">
        <f t="shared" si="1"/>
        <v>0.42957915184641265</v>
      </c>
      <c r="G21" s="64">
        <f>E21/$G$22</f>
        <v>0.43594781495273166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25">
      <c r="A22" t="s">
        <v>1</v>
      </c>
      <c r="B22" t="s">
        <v>510</v>
      </c>
      <c r="C22" t="s">
        <v>511</v>
      </c>
      <c r="D22" t="s">
        <v>89</v>
      </c>
      <c r="E22">
        <f>IFERROR(INDEX(Res_Prev!$E$8:$AJ$93,MATCH('Summary_Res Appliances'!$B22,Res_Prev!$B$8:$B$93,0),MATCH('Summary_Res Appliances'!$E$3,Res_Prev!$E$5:$AJ$5,0)),"")</f>
        <v>134.96704099999999</v>
      </c>
      <c r="F22" s="67">
        <f t="shared" si="1"/>
        <v>1</v>
      </c>
      <c r="G22" s="65">
        <f>SUM(E17,E20:E21)</f>
        <v>132.995338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.75" x14ac:dyDescent="0.3">
      <c r="A23" s="70" t="s">
        <v>101</v>
      </c>
      <c r="E23" s="68" t="str">
        <f>IFERROR(INDEX(Res_Prev!$E$8:$AJ$93,MATCH('Summary_Res Appliances'!$B23,Res_Prev!$B$8:$B$93,0),MATCH('Summary_Res Appliances'!$E$3,Res_Prev!$E$5:$AJ$5,0)),"")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25">
      <c r="A24" s="2" t="s">
        <v>102</v>
      </c>
      <c r="B24" t="s">
        <v>513</v>
      </c>
      <c r="C24" t="s">
        <v>514</v>
      </c>
      <c r="D24" s="2" t="s">
        <v>89</v>
      </c>
      <c r="E24" s="2">
        <f>IFERROR(INDEX(Res_Prev!$E$8:$AJ$93,MATCH('Summary_Res Appliances'!$B24,Res_Prev!$B$8:$B$93,0),MATCH('Summary_Res Appliances'!$E$3,Res_Prev!$E$5:$AJ$5,0)),"")</f>
        <v>59.144027999999999</v>
      </c>
      <c r="F24" s="66">
        <f t="shared" ref="F24:F29" si="2">E24/$E$29</f>
        <v>0.46376716452871025</v>
      </c>
      <c r="G24" s="64">
        <f>E24/$G$29</f>
        <v>0.4961341459391187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25">
      <c r="A25" s="2" t="s">
        <v>103</v>
      </c>
      <c r="B25" t="s">
        <v>515</v>
      </c>
      <c r="C25" t="s">
        <v>516</v>
      </c>
      <c r="D25" s="2" t="s">
        <v>89</v>
      </c>
      <c r="E25" s="2">
        <f>IFERROR(INDEX(Res_Prev!$E$8:$AJ$93,MATCH('Summary_Res Appliances'!$B25,Res_Prev!$B$8:$B$93,0),MATCH('Summary_Res Appliances'!$E$3,Res_Prev!$E$5:$AJ$5,0)),"")</f>
        <v>60.065722999999998</v>
      </c>
      <c r="F25" s="66">
        <f t="shared" si="2"/>
        <v>0.47099446863979122</v>
      </c>
      <c r="G25" s="64">
        <f>E25/$G$29</f>
        <v>0.50386585406088136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25">
      <c r="A26" t="s">
        <v>93</v>
      </c>
      <c r="B26" t="s">
        <v>517</v>
      </c>
      <c r="C26" t="s">
        <v>518</v>
      </c>
      <c r="D26" t="s">
        <v>89</v>
      </c>
      <c r="E26">
        <f>IFERROR(INDEX(Res_Prev!$E$8:$AJ$93,MATCH('Summary_Res Appliances'!$B26,Res_Prev!$B$8:$B$93,0),MATCH('Summary_Res Appliances'!$E$3,Res_Prev!$E$5:$AJ$5,0)),"")</f>
        <v>2.6456879999999998</v>
      </c>
      <c r="F26" s="67">
        <f t="shared" si="2"/>
        <v>2.0745682421015259E-2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25">
      <c r="A27" t="s">
        <v>94</v>
      </c>
      <c r="B27" t="s">
        <v>519</v>
      </c>
      <c r="C27" t="s">
        <v>520</v>
      </c>
      <c r="D27" t="s">
        <v>89</v>
      </c>
      <c r="E27">
        <f>IFERROR(INDEX(Res_Prev!$E$8:$AJ$93,MATCH('Summary_Res Appliances'!$B27,Res_Prev!$B$8:$B$93,0),MATCH('Summary_Res Appliances'!$E$3,Res_Prev!$E$5:$AJ$5,0)),"")</f>
        <v>4.0547959999999996</v>
      </c>
      <c r="F27" s="67">
        <f t="shared" si="2"/>
        <v>3.1794947135869001E-2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25">
      <c r="A28" t="s">
        <v>70</v>
      </c>
      <c r="B28" t="s">
        <v>521</v>
      </c>
      <c r="C28" t="s">
        <v>522</v>
      </c>
      <c r="D28" t="s">
        <v>89</v>
      </c>
      <c r="E28">
        <f>IFERROR(INDEX(Res_Prev!$E$8:$AJ$93,MATCH('Summary_Res Appliances'!$B28,Res_Prev!$B$8:$B$93,0),MATCH('Summary_Res Appliances'!$E$3,Res_Prev!$E$5:$AJ$5,0)),"")</f>
        <v>1.6193390000000001</v>
      </c>
      <c r="F28" s="67">
        <f t="shared" si="2"/>
        <v>1.2697752957251359E-2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25">
      <c r="A29" t="s">
        <v>1</v>
      </c>
      <c r="B29" t="s">
        <v>523</v>
      </c>
      <c r="C29" t="s">
        <v>524</v>
      </c>
      <c r="D29" t="s">
        <v>89</v>
      </c>
      <c r="E29">
        <f>IFERROR(INDEX(Res_Prev!$E$8:$AJ$93,MATCH('Summary_Res Appliances'!$B29,Res_Prev!$B$8:$B$93,0),MATCH('Summary_Res Appliances'!$E$3,Res_Prev!$E$5:$AJ$5,0)),"")</f>
        <v>127.529572</v>
      </c>
      <c r="F29" s="67">
        <f t="shared" si="2"/>
        <v>1</v>
      </c>
      <c r="G29" s="65">
        <f>SUM(E24:E25)</f>
        <v>119.209751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75" x14ac:dyDescent="0.25">
      <c r="A30" s="70" t="s">
        <v>104</v>
      </c>
      <c r="E30" t="str">
        <f>IFERROR(INDEX(Res_Prev!$E$8:$AJ$93,MATCH('Summary_Res Appliances'!$B30,Res_Prev!$B$8:$B$93,0),MATCH('Summary_Res Appliances'!$E$3,Res_Prev!$E$5:$AJ$5,0)),"")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25">
      <c r="A31" t="s">
        <v>102</v>
      </c>
      <c r="B31" t="s">
        <v>526</v>
      </c>
      <c r="C31" t="s">
        <v>527</v>
      </c>
      <c r="D31" t="s">
        <v>89</v>
      </c>
      <c r="E31">
        <f>IFERROR(INDEX(Res_Prev!$E$8:$AJ$93,MATCH('Summary_Res Appliances'!$B31,Res_Prev!$B$8:$B$93,0),MATCH('Summary_Res Appliances'!$E$3,Res_Prev!$E$5:$AJ$5,0)),"")</f>
        <v>96.368851000000006</v>
      </c>
      <c r="F31" s="67">
        <f>E31/$E$34</f>
        <v>0.63638389088653724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25">
      <c r="A32" s="2" t="s">
        <v>103</v>
      </c>
      <c r="B32" t="s">
        <v>528</v>
      </c>
      <c r="C32" t="s">
        <v>529</v>
      </c>
      <c r="D32" s="2" t="s">
        <v>89</v>
      </c>
      <c r="E32" s="2">
        <f>IFERROR(INDEX(Res_Prev!$E$8:$AJ$93,MATCH('Summary_Res Appliances'!$B32,Res_Prev!$B$8:$B$93,0),MATCH('Summary_Res Appliances'!$E$3,Res_Prev!$E$5:$AJ$5,0)),"")</f>
        <v>47.877865</v>
      </c>
      <c r="F32" s="66">
        <f>E32/$E$34</f>
        <v>0.31616753442500167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25">
      <c r="A33" t="s">
        <v>94</v>
      </c>
      <c r="B33" t="s">
        <v>530</v>
      </c>
      <c r="C33" t="s">
        <v>531</v>
      </c>
      <c r="D33" t="s">
        <v>89</v>
      </c>
      <c r="E33">
        <f>IFERROR(INDEX(Res_Prev!$E$8:$AJ$93,MATCH('Summary_Res Appliances'!$B33,Res_Prev!$B$8:$B$93,0),MATCH('Summary_Res Appliances'!$E$3,Res_Prev!$E$5:$AJ$5,0)),"")</f>
        <v>7.1852200000000002</v>
      </c>
      <c r="F33" s="67">
        <f>E33/$E$34</f>
        <v>4.7448508652196804E-2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25">
      <c r="A34" t="s">
        <v>1</v>
      </c>
      <c r="B34" t="s">
        <v>532</v>
      </c>
      <c r="C34" t="s">
        <v>533</v>
      </c>
      <c r="D34" t="s">
        <v>89</v>
      </c>
      <c r="E34">
        <f>IFERROR(INDEX(Res_Prev!$E$8:$AJ$93,MATCH('Summary_Res Appliances'!$B34,Res_Prev!$B$8:$B$93,0),MATCH('Summary_Res Appliances'!$E$3,Res_Prev!$E$5:$AJ$5,0)),"")</f>
        <v>151.43194600000001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75" x14ac:dyDescent="0.25">
      <c r="A35" s="70" t="s">
        <v>105</v>
      </c>
      <c r="E35" t="str">
        <f>IFERROR(INDEX(Res_Prev!$E$8:$AJ$93,MATCH('Summary_Res Appliances'!$B35,Res_Prev!$B$8:$B$93,0),MATCH('Summary_Res Appliances'!$E$3,Res_Prev!$E$5:$AJ$5,0)),"")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25">
      <c r="A36" s="2" t="s">
        <v>102</v>
      </c>
      <c r="B36" t="s">
        <v>535</v>
      </c>
      <c r="C36" t="s">
        <v>536</v>
      </c>
      <c r="D36" s="2" t="s">
        <v>89</v>
      </c>
      <c r="E36" s="2">
        <f>IFERROR(INDEX(Res_Prev!$E$8:$AJ$93,MATCH('Summary_Res Appliances'!$B36,Res_Prev!$B$8:$B$93,0),MATCH('Summary_Res Appliances'!$E$3,Res_Prev!$E$5:$AJ$5,0)),"")</f>
        <v>82.851837000000003</v>
      </c>
      <c r="F36" s="66">
        <f>E36/$E$38</f>
        <v>0.81083934779779943</v>
      </c>
      <c r="G36" s="64">
        <f>F36</f>
        <v>0.81083934779779943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25">
      <c r="A37" s="2" t="s">
        <v>103</v>
      </c>
      <c r="B37" t="s">
        <v>537</v>
      </c>
      <c r="C37" t="s">
        <v>538</v>
      </c>
      <c r="D37" s="2" t="s">
        <v>89</v>
      </c>
      <c r="E37" s="2">
        <f>IFERROR(INDEX(Res_Prev!$E$8:$AJ$93,MATCH('Summary_Res Appliances'!$B37,Res_Prev!$B$8:$B$93,0),MATCH('Summary_Res Appliances'!$E$3,Res_Prev!$E$5:$AJ$5,0)),"")</f>
        <v>19.328499000000001</v>
      </c>
      <c r="F37" s="66">
        <f>E37/$E$38</f>
        <v>0.18916065220220063</v>
      </c>
      <c r="G37" s="64">
        <f>F37</f>
        <v>0.18916065220220063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25">
      <c r="A38" t="s">
        <v>1</v>
      </c>
      <c r="B38" t="s">
        <v>539</v>
      </c>
      <c r="C38" t="s">
        <v>540</v>
      </c>
      <c r="D38" t="s">
        <v>89</v>
      </c>
      <c r="E38">
        <f>IFERROR(INDEX(Res_Prev!$E$8:$AJ$93,MATCH('Summary_Res Appliances'!$B38,Res_Prev!$B$8:$B$93,0),MATCH('Summary_Res Appliances'!$E$3,Res_Prev!$E$5:$AJ$5,0)),"")</f>
        <v>102.180336</v>
      </c>
      <c r="F38" s="67">
        <f>E38/$E$38</f>
        <v>1</v>
      </c>
      <c r="G38" s="65">
        <f>SUM(E36:E37)</f>
        <v>102.18033600000001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75" x14ac:dyDescent="0.25">
      <c r="A39" s="70" t="s">
        <v>106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25">
      <c r="A40" t="s">
        <v>107</v>
      </c>
      <c r="B40" t="s">
        <v>542</v>
      </c>
      <c r="C40" t="s">
        <v>543</v>
      </c>
      <c r="D40" t="s">
        <v>89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25">
      <c r="A41" t="s">
        <v>108</v>
      </c>
      <c r="B41" t="s">
        <v>544</v>
      </c>
      <c r="C41" t="s">
        <v>545</v>
      </c>
      <c r="D41" t="s">
        <v>89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5" x14ac:dyDescent="0.25"/>
  <cols>
    <col min="1" max="1" width="11.42578125" style="105" bestFit="1" customWidth="1"/>
    <col min="2" max="2" width="11.42578125" style="105" customWidth="1"/>
    <col min="3" max="3" width="17.42578125" style="104" bestFit="1" customWidth="1"/>
    <col min="4" max="4" width="16.5703125" style="104" bestFit="1" customWidth="1"/>
    <col min="5" max="5" width="11.7109375" style="104" bestFit="1" customWidth="1"/>
    <col min="6" max="6" width="12.28515625" style="105" bestFit="1" customWidth="1"/>
    <col min="7" max="7" width="38.5703125" style="105" customWidth="1"/>
    <col min="8" max="16384" width="9" style="105"/>
  </cols>
  <sheetData>
    <row r="1" spans="1:7" s="39" customFormat="1" x14ac:dyDescent="0.25">
      <c r="A1" s="124" t="s">
        <v>433</v>
      </c>
      <c r="B1" s="110"/>
      <c r="C1" s="123" t="s">
        <v>434</v>
      </c>
      <c r="D1" s="123"/>
      <c r="E1" s="123"/>
      <c r="F1" s="124" t="s">
        <v>68</v>
      </c>
      <c r="G1" s="40" t="s">
        <v>0</v>
      </c>
    </row>
    <row r="2" spans="1:7" s="39" customFormat="1" x14ac:dyDescent="0.25">
      <c r="A2" s="124"/>
      <c r="B2" s="110"/>
      <c r="C2" s="101" t="s">
        <v>430</v>
      </c>
      <c r="D2" s="107" t="s">
        <v>431</v>
      </c>
      <c r="E2" s="107" t="s">
        <v>432</v>
      </c>
      <c r="F2" s="124"/>
      <c r="G2" s="102"/>
    </row>
    <row r="3" spans="1:7" x14ac:dyDescent="0.25">
      <c r="A3" s="103" t="s">
        <v>324</v>
      </c>
      <c r="B3" s="106" t="s">
        <v>2</v>
      </c>
      <c r="C3" s="104">
        <f>'Cost Summary New'!E$4</f>
        <v>0.54600813307841845</v>
      </c>
      <c r="D3" s="104">
        <f>'Cost Summary New'!E$4</f>
        <v>0.54600813307841845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25">
      <c r="A4" s="103" t="s">
        <v>324</v>
      </c>
      <c r="B4" s="106" t="s">
        <v>3</v>
      </c>
      <c r="C4" s="104">
        <f>'Cost Summary New'!F$4</f>
        <v>0.45399186692158155</v>
      </c>
      <c r="D4" s="104">
        <f>'Cost Summary New'!F$4</f>
        <v>0.45399186692158155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25">
      <c r="A5" s="103" t="s">
        <v>325</v>
      </c>
      <c r="B5" s="106" t="s">
        <v>2</v>
      </c>
      <c r="C5" s="104">
        <f>'Cost Summary New'!$E$14</f>
        <v>0.76095990154690019</v>
      </c>
      <c r="D5" s="104">
        <f>'Cost Summary New'!$E$14</f>
        <v>0.76095990154690019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25">
      <c r="A6" s="103" t="s">
        <v>325</v>
      </c>
      <c r="B6" s="106" t="s">
        <v>3</v>
      </c>
      <c r="C6" s="104">
        <f>'Cost Summary New'!$F$14</f>
        <v>0.23904009845309981</v>
      </c>
      <c r="D6" s="104">
        <f>'Cost Summary New'!$F$14</f>
        <v>0.23904009845309981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2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2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25">
      <c r="A9" s="103" t="s">
        <v>393</v>
      </c>
      <c r="B9" s="106" t="s">
        <v>2</v>
      </c>
      <c r="C9" s="104">
        <f>'Cost Summary New'!$E$41</f>
        <v>0.75421910337856524</v>
      </c>
      <c r="D9" s="104">
        <f>'Cost Summary New'!$E$41</f>
        <v>0.75421910337856524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25">
      <c r="A10" s="103" t="s">
        <v>393</v>
      </c>
      <c r="B10" s="106" t="s">
        <v>3</v>
      </c>
      <c r="C10" s="104">
        <f>'Cost Summary New'!$F$41</f>
        <v>0.24578089662143476</v>
      </c>
      <c r="D10" s="104">
        <f>'Cost Summary New'!$F$41</f>
        <v>0.24578089662143476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25">
      <c r="A11" s="103" t="s">
        <v>72</v>
      </c>
      <c r="B11" s="106" t="s">
        <v>2</v>
      </c>
      <c r="C11" s="104">
        <f>C9</f>
        <v>0.75421910337856524</v>
      </c>
      <c r="D11" s="104">
        <f t="shared" ref="D11:E11" si="0">D9</f>
        <v>0.75421910337856524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25">
      <c r="A12" s="103" t="s">
        <v>72</v>
      </c>
      <c r="B12" s="106" t="s">
        <v>3</v>
      </c>
      <c r="C12" s="104">
        <f>C10</f>
        <v>0.24578089662143476</v>
      </c>
      <c r="D12" s="104">
        <f t="shared" ref="D12:E12" si="1">D10</f>
        <v>0.24578089662143476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25">
      <c r="B13" s="106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4"/>
      <c r="D45" s="104"/>
      <c r="E45" s="104"/>
      <c r="F45" s="105"/>
      <c r="G45" s="105"/>
    </row>
    <row r="46" spans="1:7" customFormat="1" x14ac:dyDescent="0.25">
      <c r="A46" s="105"/>
      <c r="B46" s="105"/>
      <c r="C46" s="104"/>
      <c r="D46" s="104"/>
      <c r="E46" s="104"/>
      <c r="F46" s="105"/>
      <c r="G46" s="105"/>
    </row>
    <row r="47" spans="1:7" customFormat="1" x14ac:dyDescent="0.25">
      <c r="A47" s="105"/>
      <c r="B47" s="105"/>
      <c r="C47" s="104"/>
      <c r="D47" s="104"/>
      <c r="E47" s="104"/>
      <c r="F47" s="105"/>
      <c r="G47" s="105"/>
    </row>
    <row r="48" spans="1:7" customFormat="1" x14ac:dyDescent="0.25">
      <c r="A48" s="105"/>
      <c r="B48" s="105"/>
      <c r="C48" s="104"/>
      <c r="D48" s="104"/>
      <c r="E48" s="104"/>
      <c r="F48" s="105"/>
      <c r="G48" s="105"/>
    </row>
    <row r="49" spans="1:7" customFormat="1" x14ac:dyDescent="0.2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A2" sqref="A2"/>
    </sheetView>
  </sheetViews>
  <sheetFormatPr defaultColWidth="38" defaultRowHeight="15" x14ac:dyDescent="0.25"/>
  <cols>
    <col min="2" max="2" width="75.42578125" customWidth="1"/>
  </cols>
  <sheetData>
    <row r="1" spans="1:37" x14ac:dyDescent="0.25">
      <c r="A1" t="s">
        <v>81</v>
      </c>
    </row>
    <row r="2" spans="1:37" x14ac:dyDescent="0.25">
      <c r="A2" t="s">
        <v>474</v>
      </c>
    </row>
    <row r="3" spans="1:37" x14ac:dyDescent="0.25">
      <c r="A3" t="s">
        <v>475</v>
      </c>
    </row>
    <row r="4" spans="1:37" x14ac:dyDescent="0.25">
      <c r="A4" t="s">
        <v>82</v>
      </c>
    </row>
    <row r="5" spans="1:37" x14ac:dyDescent="0.25">
      <c r="B5" t="s">
        <v>83</v>
      </c>
      <c r="C5" t="s">
        <v>84</v>
      </c>
      <c r="D5" t="s">
        <v>85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476</v>
      </c>
    </row>
    <row r="6" spans="1:37" x14ac:dyDescent="0.25">
      <c r="A6" t="s">
        <v>86</v>
      </c>
      <c r="C6" t="s">
        <v>477</v>
      </c>
    </row>
    <row r="7" spans="1:37" x14ac:dyDescent="0.25">
      <c r="A7" t="s">
        <v>87</v>
      </c>
      <c r="C7" t="s">
        <v>478</v>
      </c>
    </row>
    <row r="8" spans="1:37" x14ac:dyDescent="0.25">
      <c r="A8" t="s">
        <v>88</v>
      </c>
      <c r="B8" t="s">
        <v>479</v>
      </c>
      <c r="C8" t="s">
        <v>480</v>
      </c>
      <c r="D8" t="s">
        <v>89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7">
        <v>1.2999999999999999E-2</v>
      </c>
    </row>
    <row r="9" spans="1:37" x14ac:dyDescent="0.25">
      <c r="A9" t="s">
        <v>90</v>
      </c>
      <c r="B9" t="s">
        <v>481</v>
      </c>
      <c r="C9" t="s">
        <v>482</v>
      </c>
      <c r="D9" t="s">
        <v>89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7">
        <v>4.0000000000000001E-3</v>
      </c>
    </row>
    <row r="10" spans="1:37" x14ac:dyDescent="0.25">
      <c r="A10" t="s">
        <v>91</v>
      </c>
      <c r="B10" t="s">
        <v>483</v>
      </c>
      <c r="C10" t="s">
        <v>484</v>
      </c>
      <c r="D10" t="s">
        <v>89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7">
        <v>-2E-3</v>
      </c>
    </row>
    <row r="11" spans="1:37" x14ac:dyDescent="0.25">
      <c r="A11" t="s">
        <v>92</v>
      </c>
      <c r="B11" t="s">
        <v>485</v>
      </c>
      <c r="C11" t="s">
        <v>486</v>
      </c>
      <c r="D11" t="s">
        <v>89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7">
        <v>8.9999999999999993E-3</v>
      </c>
    </row>
    <row r="12" spans="1:37" x14ac:dyDescent="0.25">
      <c r="A12" t="s">
        <v>93</v>
      </c>
      <c r="B12" t="s">
        <v>487</v>
      </c>
      <c r="C12" t="s">
        <v>488</v>
      </c>
      <c r="D12" t="s">
        <v>89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7">
        <v>-8.0000000000000002E-3</v>
      </c>
    </row>
    <row r="13" spans="1:37" x14ac:dyDescent="0.25">
      <c r="A13" t="s">
        <v>94</v>
      </c>
      <c r="B13" t="s">
        <v>489</v>
      </c>
      <c r="C13" t="s">
        <v>490</v>
      </c>
      <c r="D13" t="s">
        <v>89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7">
        <v>1E-3</v>
      </c>
    </row>
    <row r="14" spans="1:37" x14ac:dyDescent="0.25">
      <c r="A14" t="s">
        <v>95</v>
      </c>
      <c r="B14" t="s">
        <v>491</v>
      </c>
      <c r="C14" t="s">
        <v>492</v>
      </c>
      <c r="D14" t="s">
        <v>89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7">
        <v>0.10199999999999999</v>
      </c>
    </row>
    <row r="15" spans="1:37" x14ac:dyDescent="0.25">
      <c r="A15" t="s">
        <v>96</v>
      </c>
      <c r="B15" t="s">
        <v>493</v>
      </c>
      <c r="C15" t="s">
        <v>494</v>
      </c>
      <c r="D15" t="s">
        <v>89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7">
        <v>-8.0000000000000002E-3</v>
      </c>
    </row>
    <row r="16" spans="1:37" x14ac:dyDescent="0.25">
      <c r="A16" t="s">
        <v>97</v>
      </c>
      <c r="B16" t="s">
        <v>495</v>
      </c>
      <c r="C16" t="s">
        <v>496</v>
      </c>
      <c r="D16" t="s">
        <v>89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7">
        <v>4.1000000000000002E-2</v>
      </c>
    </row>
    <row r="17" spans="1:37" x14ac:dyDescent="0.25">
      <c r="A17" t="s">
        <v>1</v>
      </c>
      <c r="B17" t="s">
        <v>497</v>
      </c>
      <c r="C17" t="s">
        <v>498</v>
      </c>
      <c r="D17" t="s">
        <v>89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7">
        <v>7.0000000000000001E-3</v>
      </c>
    </row>
    <row r="18" spans="1:37" x14ac:dyDescent="0.25">
      <c r="A18" t="s">
        <v>98</v>
      </c>
      <c r="C18" t="s">
        <v>499</v>
      </c>
    </row>
    <row r="19" spans="1:37" x14ac:dyDescent="0.25">
      <c r="A19" t="s">
        <v>88</v>
      </c>
      <c r="B19" t="s">
        <v>500</v>
      </c>
      <c r="C19" t="s">
        <v>501</v>
      </c>
      <c r="D19" t="s">
        <v>89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7">
        <v>1.2999999999999999E-2</v>
      </c>
    </row>
    <row r="20" spans="1:37" x14ac:dyDescent="0.25">
      <c r="A20" t="s">
        <v>91</v>
      </c>
      <c r="B20" t="s">
        <v>502</v>
      </c>
      <c r="C20" t="s">
        <v>503</v>
      </c>
      <c r="D20" t="s">
        <v>89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7">
        <v>-2E-3</v>
      </c>
    </row>
    <row r="21" spans="1:37" x14ac:dyDescent="0.25">
      <c r="A21" t="s">
        <v>97</v>
      </c>
      <c r="B21" t="s">
        <v>504</v>
      </c>
      <c r="C21" t="s">
        <v>505</v>
      </c>
      <c r="D21" t="s">
        <v>89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7">
        <v>4.1000000000000002E-2</v>
      </c>
    </row>
    <row r="22" spans="1:37" x14ac:dyDescent="0.25">
      <c r="A22" t="s">
        <v>99</v>
      </c>
      <c r="B22" t="s">
        <v>506</v>
      </c>
      <c r="C22" t="s">
        <v>507</v>
      </c>
      <c r="D22" t="s">
        <v>89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7">
        <v>1.7000000000000001E-2</v>
      </c>
    </row>
    <row r="23" spans="1:37" x14ac:dyDescent="0.25">
      <c r="A23" t="s">
        <v>100</v>
      </c>
      <c r="B23" t="s">
        <v>508</v>
      </c>
      <c r="C23" t="s">
        <v>509</v>
      </c>
      <c r="D23" t="s">
        <v>89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7">
        <v>0</v>
      </c>
    </row>
    <row r="24" spans="1:37" x14ac:dyDescent="0.25">
      <c r="A24" t="s">
        <v>1</v>
      </c>
      <c r="B24" t="s">
        <v>510</v>
      </c>
      <c r="C24" t="s">
        <v>511</v>
      </c>
      <c r="D24" t="s">
        <v>89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7">
        <v>0.01</v>
      </c>
    </row>
    <row r="25" spans="1:37" x14ac:dyDescent="0.25">
      <c r="A25" t="s">
        <v>101</v>
      </c>
      <c r="C25" t="s">
        <v>512</v>
      </c>
    </row>
    <row r="26" spans="1:37" x14ac:dyDescent="0.25">
      <c r="A26" t="s">
        <v>102</v>
      </c>
      <c r="B26" t="s">
        <v>513</v>
      </c>
      <c r="C26" t="s">
        <v>514</v>
      </c>
      <c r="D26" t="s">
        <v>89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7">
        <v>6.0000000000000001E-3</v>
      </c>
    </row>
    <row r="27" spans="1:37" x14ac:dyDescent="0.25">
      <c r="A27" t="s">
        <v>103</v>
      </c>
      <c r="B27" t="s">
        <v>515</v>
      </c>
      <c r="C27" t="s">
        <v>516</v>
      </c>
      <c r="D27" t="s">
        <v>89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7">
        <v>8.0000000000000002E-3</v>
      </c>
    </row>
    <row r="28" spans="1:37" x14ac:dyDescent="0.25">
      <c r="A28" t="s">
        <v>93</v>
      </c>
      <c r="B28" t="s">
        <v>517</v>
      </c>
      <c r="C28" t="s">
        <v>518</v>
      </c>
      <c r="D28" t="s">
        <v>89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7">
        <v>-1.4E-2</v>
      </c>
    </row>
    <row r="29" spans="1:37" x14ac:dyDescent="0.25">
      <c r="A29" t="s">
        <v>94</v>
      </c>
      <c r="B29" t="s">
        <v>519</v>
      </c>
      <c r="C29" t="s">
        <v>520</v>
      </c>
      <c r="D29" t="s">
        <v>89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7">
        <v>-1.0999999999999999E-2</v>
      </c>
    </row>
    <row r="30" spans="1:37" x14ac:dyDescent="0.25">
      <c r="A30" t="s">
        <v>70</v>
      </c>
      <c r="B30" t="s">
        <v>521</v>
      </c>
      <c r="C30" t="s">
        <v>522</v>
      </c>
      <c r="D30" t="s">
        <v>89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7">
        <v>8.0000000000000002E-3</v>
      </c>
    </row>
    <row r="31" spans="1:37" x14ac:dyDescent="0.25">
      <c r="A31" t="s">
        <v>1</v>
      </c>
      <c r="B31" t="s">
        <v>523</v>
      </c>
      <c r="C31" t="s">
        <v>524</v>
      </c>
      <c r="D31" t="s">
        <v>89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7">
        <v>7.0000000000000001E-3</v>
      </c>
    </row>
    <row r="32" spans="1:37" x14ac:dyDescent="0.25">
      <c r="A32" t="s">
        <v>104</v>
      </c>
      <c r="C32" t="s">
        <v>525</v>
      </c>
    </row>
    <row r="33" spans="1:37" x14ac:dyDescent="0.25">
      <c r="A33" t="s">
        <v>102</v>
      </c>
      <c r="B33" t="s">
        <v>526</v>
      </c>
      <c r="C33" t="s">
        <v>527</v>
      </c>
      <c r="D33" t="s">
        <v>89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7">
        <v>4.0000000000000001E-3</v>
      </c>
    </row>
    <row r="34" spans="1:37" x14ac:dyDescent="0.25">
      <c r="A34" t="s">
        <v>103</v>
      </c>
      <c r="B34" t="s">
        <v>528</v>
      </c>
      <c r="C34" t="s">
        <v>529</v>
      </c>
      <c r="D34" t="s">
        <v>89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7">
        <v>0.01</v>
      </c>
    </row>
    <row r="35" spans="1:37" x14ac:dyDescent="0.25">
      <c r="A35" t="s">
        <v>94</v>
      </c>
      <c r="B35" t="s">
        <v>530</v>
      </c>
      <c r="C35" t="s">
        <v>531</v>
      </c>
      <c r="D35" t="s">
        <v>89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7">
        <v>-4.0000000000000001E-3</v>
      </c>
    </row>
    <row r="36" spans="1:37" x14ac:dyDescent="0.25">
      <c r="A36" t="s">
        <v>1</v>
      </c>
      <c r="B36" t="s">
        <v>532</v>
      </c>
      <c r="C36" t="s">
        <v>533</v>
      </c>
      <c r="D36" t="s">
        <v>89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7">
        <v>5.0000000000000001E-3</v>
      </c>
    </row>
    <row r="37" spans="1:37" x14ac:dyDescent="0.25">
      <c r="A37" t="s">
        <v>105</v>
      </c>
      <c r="C37" t="s">
        <v>534</v>
      </c>
    </row>
    <row r="38" spans="1:37" x14ac:dyDescent="0.25">
      <c r="A38" t="s">
        <v>102</v>
      </c>
      <c r="B38" t="s">
        <v>535</v>
      </c>
      <c r="C38" t="s">
        <v>536</v>
      </c>
      <c r="D38" t="s">
        <v>89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7">
        <v>1.4E-2</v>
      </c>
    </row>
    <row r="39" spans="1:37" x14ac:dyDescent="0.25">
      <c r="A39" t="s">
        <v>103</v>
      </c>
      <c r="B39" t="s">
        <v>537</v>
      </c>
      <c r="C39" t="s">
        <v>538</v>
      </c>
      <c r="D39" t="s">
        <v>89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7">
        <v>1.4999999999999999E-2</v>
      </c>
    </row>
    <row r="40" spans="1:37" x14ac:dyDescent="0.25">
      <c r="A40" t="s">
        <v>1</v>
      </c>
      <c r="B40" t="s">
        <v>539</v>
      </c>
      <c r="C40" t="s">
        <v>540</v>
      </c>
      <c r="D40" t="s">
        <v>89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7">
        <v>1.4E-2</v>
      </c>
    </row>
    <row r="41" spans="1:37" x14ac:dyDescent="0.25">
      <c r="A41" t="s">
        <v>106</v>
      </c>
      <c r="C41" t="s">
        <v>541</v>
      </c>
    </row>
    <row r="42" spans="1:37" x14ac:dyDescent="0.25">
      <c r="A42" t="s">
        <v>107</v>
      </c>
      <c r="B42" t="s">
        <v>542</v>
      </c>
      <c r="C42" t="s">
        <v>543</v>
      </c>
      <c r="D42" t="s">
        <v>89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7">
        <v>7.0000000000000001E-3</v>
      </c>
    </row>
    <row r="43" spans="1:37" x14ac:dyDescent="0.25">
      <c r="A43" t="s">
        <v>108</v>
      </c>
      <c r="B43" t="s">
        <v>544</v>
      </c>
      <c r="C43" t="s">
        <v>545</v>
      </c>
      <c r="D43" t="s">
        <v>89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7">
        <v>6.0000000000000001E-3</v>
      </c>
    </row>
    <row r="44" spans="1:37" x14ac:dyDescent="0.25">
      <c r="A44" t="s">
        <v>109</v>
      </c>
      <c r="C44" t="s">
        <v>546</v>
      </c>
    </row>
    <row r="45" spans="1:37" x14ac:dyDescent="0.25">
      <c r="A45" t="s">
        <v>87</v>
      </c>
      <c r="C45" t="s">
        <v>547</v>
      </c>
    </row>
    <row r="46" spans="1:37" x14ac:dyDescent="0.25">
      <c r="A46" t="s">
        <v>110</v>
      </c>
      <c r="B46" t="s">
        <v>548</v>
      </c>
      <c r="C46" t="s">
        <v>549</v>
      </c>
      <c r="D46" t="s">
        <v>111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7">
        <v>2E-3</v>
      </c>
    </row>
    <row r="47" spans="1:37" x14ac:dyDescent="0.25">
      <c r="A47" t="s">
        <v>112</v>
      </c>
      <c r="B47" t="s">
        <v>550</v>
      </c>
      <c r="C47" t="s">
        <v>551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7">
        <v>0</v>
      </c>
    </row>
    <row r="48" spans="1:37" x14ac:dyDescent="0.25">
      <c r="A48" t="s">
        <v>114</v>
      </c>
      <c r="B48" t="s">
        <v>552</v>
      </c>
      <c r="C48" t="s">
        <v>553</v>
      </c>
      <c r="D48" t="s">
        <v>115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7">
        <v>3.0000000000000001E-3</v>
      </c>
    </row>
    <row r="49" spans="1:37" x14ac:dyDescent="0.25">
      <c r="A49" t="s">
        <v>116</v>
      </c>
      <c r="B49" t="s">
        <v>554</v>
      </c>
      <c r="C49" t="s">
        <v>555</v>
      </c>
      <c r="D49" t="s">
        <v>117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7">
        <v>2E-3</v>
      </c>
    </row>
    <row r="50" spans="1:37" x14ac:dyDescent="0.25">
      <c r="A50" t="s">
        <v>118</v>
      </c>
      <c r="B50" t="s">
        <v>556</v>
      </c>
      <c r="C50" t="s">
        <v>557</v>
      </c>
      <c r="D50" t="s">
        <v>117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7">
        <v>0</v>
      </c>
    </row>
    <row r="51" spans="1:37" x14ac:dyDescent="0.25">
      <c r="A51" t="s">
        <v>119</v>
      </c>
      <c r="C51" t="s">
        <v>558</v>
      </c>
    </row>
    <row r="52" spans="1:37" x14ac:dyDescent="0.25">
      <c r="A52" t="s">
        <v>120</v>
      </c>
      <c r="B52" t="s">
        <v>559</v>
      </c>
      <c r="C52" t="s">
        <v>560</v>
      </c>
      <c r="D52" t="s">
        <v>121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7">
        <v>4.0000000000000001E-3</v>
      </c>
    </row>
    <row r="53" spans="1:37" x14ac:dyDescent="0.25">
      <c r="A53" t="s">
        <v>112</v>
      </c>
      <c r="B53" t="s">
        <v>561</v>
      </c>
      <c r="C53" t="s">
        <v>562</v>
      </c>
      <c r="D53" t="s">
        <v>113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7">
        <v>5.0000000000000001E-3</v>
      </c>
    </row>
    <row r="54" spans="1:37" x14ac:dyDescent="0.25">
      <c r="A54" t="s">
        <v>122</v>
      </c>
      <c r="B54" t="s">
        <v>563</v>
      </c>
      <c r="C54" t="s">
        <v>564</v>
      </c>
      <c r="D54" t="s">
        <v>123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7">
        <v>4.0000000000000001E-3</v>
      </c>
    </row>
    <row r="55" spans="1:37" x14ac:dyDescent="0.25">
      <c r="A55" t="s">
        <v>124</v>
      </c>
      <c r="B55" t="s">
        <v>565</v>
      </c>
      <c r="C55" t="s">
        <v>566</v>
      </c>
      <c r="D55" t="s">
        <v>121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7">
        <v>5.0000000000000001E-3</v>
      </c>
    </row>
    <row r="56" spans="1:37" x14ac:dyDescent="0.25">
      <c r="A56" t="s">
        <v>125</v>
      </c>
      <c r="B56" t="s">
        <v>567</v>
      </c>
      <c r="C56" t="s">
        <v>568</v>
      </c>
      <c r="D56" t="s">
        <v>123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7">
        <v>3.0000000000000001E-3</v>
      </c>
    </row>
    <row r="57" spans="1:37" x14ac:dyDescent="0.25">
      <c r="A57" t="s">
        <v>126</v>
      </c>
      <c r="C57" t="s">
        <v>569</v>
      </c>
    </row>
    <row r="58" spans="1:37" x14ac:dyDescent="0.25">
      <c r="A58" t="s">
        <v>127</v>
      </c>
      <c r="B58" t="s">
        <v>570</v>
      </c>
      <c r="C58" t="s">
        <v>571</v>
      </c>
      <c r="D58" t="s">
        <v>128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7">
        <v>2E-3</v>
      </c>
    </row>
    <row r="59" spans="1:37" x14ac:dyDescent="0.25">
      <c r="A59" t="s">
        <v>129</v>
      </c>
      <c r="B59" t="s">
        <v>572</v>
      </c>
      <c r="C59" t="s">
        <v>573</v>
      </c>
      <c r="D59" t="s">
        <v>128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7">
        <v>1E-3</v>
      </c>
    </row>
    <row r="60" spans="1:37" x14ac:dyDescent="0.25">
      <c r="A60" t="s">
        <v>130</v>
      </c>
      <c r="B60" t="s">
        <v>574</v>
      </c>
      <c r="C60" t="s">
        <v>575</v>
      </c>
      <c r="D60" t="s">
        <v>128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7">
        <v>4.0000000000000001E-3</v>
      </c>
    </row>
    <row r="61" spans="1:37" x14ac:dyDescent="0.25">
      <c r="A61" t="s">
        <v>131</v>
      </c>
      <c r="B61" t="s">
        <v>576</v>
      </c>
      <c r="C61" t="s">
        <v>577</v>
      </c>
      <c r="D61" t="s">
        <v>128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7">
        <v>1E-3</v>
      </c>
    </row>
    <row r="62" spans="1:37" x14ac:dyDescent="0.25">
      <c r="A62" t="s">
        <v>132</v>
      </c>
      <c r="C62" t="s">
        <v>578</v>
      </c>
    </row>
    <row r="63" spans="1:37" x14ac:dyDescent="0.25">
      <c r="A63" t="s">
        <v>107</v>
      </c>
      <c r="B63" t="s">
        <v>579</v>
      </c>
      <c r="C63" t="s">
        <v>580</v>
      </c>
      <c r="D63" t="s">
        <v>133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7">
        <v>-7.0000000000000001E-3</v>
      </c>
    </row>
    <row r="64" spans="1:37" x14ac:dyDescent="0.25">
      <c r="A64" t="s">
        <v>108</v>
      </c>
      <c r="B64" t="s">
        <v>581</v>
      </c>
      <c r="C64" t="s">
        <v>582</v>
      </c>
      <c r="D64" t="s">
        <v>133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7">
        <v>-7.0000000000000001E-3</v>
      </c>
    </row>
    <row r="65" spans="1:37" x14ac:dyDescent="0.25">
      <c r="A65" t="s">
        <v>134</v>
      </c>
      <c r="C65" t="s">
        <v>583</v>
      </c>
    </row>
    <row r="66" spans="1:37" x14ac:dyDescent="0.25">
      <c r="A66" t="s">
        <v>135</v>
      </c>
      <c r="C66" t="s">
        <v>584</v>
      </c>
    </row>
    <row r="67" spans="1:37" x14ac:dyDescent="0.25">
      <c r="A67" t="s">
        <v>136</v>
      </c>
      <c r="B67" t="s">
        <v>585</v>
      </c>
      <c r="C67" t="s">
        <v>586</v>
      </c>
      <c r="D67" t="s">
        <v>137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7">
        <v>-8.0000000000000002E-3</v>
      </c>
    </row>
    <row r="68" spans="1:37" x14ac:dyDescent="0.25">
      <c r="A68" t="s">
        <v>138</v>
      </c>
      <c r="B68" t="s">
        <v>587</v>
      </c>
      <c r="C68" t="s">
        <v>588</v>
      </c>
      <c r="D68" t="s">
        <v>137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7">
        <v>-2E-3</v>
      </c>
    </row>
    <row r="69" spans="1:37" x14ac:dyDescent="0.25">
      <c r="A69" t="s">
        <v>139</v>
      </c>
      <c r="B69" t="s">
        <v>589</v>
      </c>
      <c r="C69" t="s">
        <v>590</v>
      </c>
      <c r="D69" t="s">
        <v>137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7">
        <v>-7.0000000000000001E-3</v>
      </c>
    </row>
    <row r="70" spans="1:37" x14ac:dyDescent="0.25">
      <c r="A70" t="s">
        <v>119</v>
      </c>
      <c r="C70" t="s">
        <v>591</v>
      </c>
    </row>
    <row r="71" spans="1:37" x14ac:dyDescent="0.25">
      <c r="A71" t="s">
        <v>136</v>
      </c>
      <c r="B71" t="s">
        <v>592</v>
      </c>
      <c r="C71" t="s">
        <v>593</v>
      </c>
      <c r="D71" t="s">
        <v>137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7">
        <v>-3.0000000000000001E-3</v>
      </c>
    </row>
    <row r="72" spans="1:37" x14ac:dyDescent="0.25">
      <c r="A72" t="s">
        <v>138</v>
      </c>
      <c r="B72" t="s">
        <v>594</v>
      </c>
      <c r="C72" t="s">
        <v>595</v>
      </c>
      <c r="D72" t="s">
        <v>137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7">
        <v>-1E-3</v>
      </c>
    </row>
    <row r="73" spans="1:37" x14ac:dyDescent="0.25">
      <c r="A73" t="s">
        <v>139</v>
      </c>
      <c r="B73" t="s">
        <v>596</v>
      </c>
      <c r="C73" t="s">
        <v>597</v>
      </c>
      <c r="D73" t="s">
        <v>137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7">
        <v>-2E-3</v>
      </c>
    </row>
    <row r="74" spans="1:37" x14ac:dyDescent="0.25">
      <c r="A74" t="s">
        <v>140</v>
      </c>
      <c r="C74" t="s">
        <v>598</v>
      </c>
    </row>
    <row r="75" spans="1:37" x14ac:dyDescent="0.25">
      <c r="A75" t="s">
        <v>141</v>
      </c>
      <c r="C75" t="s">
        <v>599</v>
      </c>
    </row>
    <row r="76" spans="1:37" x14ac:dyDescent="0.25">
      <c r="A76" t="s">
        <v>142</v>
      </c>
      <c r="C76" t="s">
        <v>600</v>
      </c>
    </row>
    <row r="77" spans="1:37" x14ac:dyDescent="0.25">
      <c r="A77" t="s">
        <v>143</v>
      </c>
      <c r="B77" t="s">
        <v>601</v>
      </c>
      <c r="C77" t="s">
        <v>602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145</v>
      </c>
    </row>
    <row r="78" spans="1:37" x14ac:dyDescent="0.25">
      <c r="A78" t="s">
        <v>146</v>
      </c>
      <c r="B78" t="s">
        <v>603</v>
      </c>
      <c r="C78" t="s">
        <v>604</v>
      </c>
      <c r="D78" t="s">
        <v>144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7">
        <v>0.06</v>
      </c>
    </row>
    <row r="79" spans="1:37" x14ac:dyDescent="0.25">
      <c r="A79" t="s">
        <v>147</v>
      </c>
      <c r="B79" t="s">
        <v>605</v>
      </c>
      <c r="C79" t="s">
        <v>606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7">
        <v>6.0000000000000001E-3</v>
      </c>
    </row>
    <row r="80" spans="1:37" x14ac:dyDescent="0.25">
      <c r="A80" t="s">
        <v>1</v>
      </c>
      <c r="B80" t="s">
        <v>607</v>
      </c>
      <c r="C80" t="s">
        <v>608</v>
      </c>
      <c r="D80" t="s">
        <v>144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7">
        <v>0.06</v>
      </c>
    </row>
    <row r="81" spans="1:37" x14ac:dyDescent="0.25">
      <c r="A81" t="s">
        <v>148</v>
      </c>
      <c r="C81" t="s">
        <v>609</v>
      </c>
    </row>
    <row r="82" spans="1:37" x14ac:dyDescent="0.25">
      <c r="A82" t="s">
        <v>143</v>
      </c>
      <c r="B82" t="s">
        <v>610</v>
      </c>
      <c r="C82" t="s">
        <v>611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145</v>
      </c>
    </row>
    <row r="83" spans="1:37" x14ac:dyDescent="0.25">
      <c r="A83" t="s">
        <v>146</v>
      </c>
      <c r="B83" t="s">
        <v>612</v>
      </c>
      <c r="C83" t="s">
        <v>613</v>
      </c>
      <c r="D83" t="s">
        <v>149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7">
        <v>0.06</v>
      </c>
    </row>
    <row r="84" spans="1:37" x14ac:dyDescent="0.25">
      <c r="A84" t="s">
        <v>147</v>
      </c>
      <c r="B84" t="s">
        <v>614</v>
      </c>
      <c r="C84" t="s">
        <v>615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7">
        <v>5.0000000000000001E-3</v>
      </c>
    </row>
    <row r="85" spans="1:37" x14ac:dyDescent="0.25">
      <c r="A85" t="s">
        <v>1</v>
      </c>
      <c r="B85" t="s">
        <v>616</v>
      </c>
      <c r="C85" t="s">
        <v>617</v>
      </c>
      <c r="D85" t="s">
        <v>149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7">
        <v>0.06</v>
      </c>
    </row>
    <row r="86" spans="1:37" x14ac:dyDescent="0.25">
      <c r="A86" t="s">
        <v>150</v>
      </c>
      <c r="C86" t="s">
        <v>618</v>
      </c>
    </row>
    <row r="87" spans="1:37" x14ac:dyDescent="0.25">
      <c r="A87" t="s">
        <v>151</v>
      </c>
      <c r="B87" t="s">
        <v>619</v>
      </c>
      <c r="C87" t="s">
        <v>620</v>
      </c>
      <c r="D87" t="s">
        <v>149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7">
        <v>7.2999999999999995E-2</v>
      </c>
    </row>
    <row r="88" spans="1:37" x14ac:dyDescent="0.25">
      <c r="A88" t="s">
        <v>152</v>
      </c>
      <c r="B88" t="s">
        <v>621</v>
      </c>
      <c r="C88" t="s">
        <v>622</v>
      </c>
      <c r="D88" t="s">
        <v>149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7">
        <v>5.8000000000000003E-2</v>
      </c>
    </row>
    <row r="89" spans="1:37" x14ac:dyDescent="0.25">
      <c r="A89" t="s">
        <v>153</v>
      </c>
      <c r="C89" t="s">
        <v>623</v>
      </c>
    </row>
    <row r="90" spans="1:37" x14ac:dyDescent="0.25">
      <c r="A90" t="s">
        <v>143</v>
      </c>
      <c r="B90" t="s">
        <v>624</v>
      </c>
      <c r="C90" t="s">
        <v>625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145</v>
      </c>
    </row>
    <row r="91" spans="1:37" x14ac:dyDescent="0.25">
      <c r="A91" t="s">
        <v>146</v>
      </c>
      <c r="B91" t="s">
        <v>626</v>
      </c>
      <c r="C91" t="s">
        <v>627</v>
      </c>
      <c r="D91" t="s">
        <v>154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7">
        <v>5.6000000000000001E-2</v>
      </c>
    </row>
    <row r="92" spans="1:37" x14ac:dyDescent="0.25">
      <c r="A92" t="s">
        <v>147</v>
      </c>
      <c r="B92" t="s">
        <v>628</v>
      </c>
      <c r="C92" t="s">
        <v>629</v>
      </c>
      <c r="D92" t="s">
        <v>154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7">
        <v>0</v>
      </c>
    </row>
    <row r="93" spans="1:37" x14ac:dyDescent="0.25">
      <c r="A93" t="s">
        <v>1</v>
      </c>
      <c r="B93" t="s">
        <v>630</v>
      </c>
      <c r="C93" t="s">
        <v>631</v>
      </c>
      <c r="D93" t="s">
        <v>154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7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2021-03-17T22:07:52Z</dcterms:modified>
</cp:coreProperties>
</file>