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elec\ARpUIiRC\"/>
    </mc:Choice>
  </mc:AlternateContent>
  <bookViews>
    <workbookView xWindow="120" yWindow="120" windowWidth="21075" windowHeight="9030" tabRatio="606"/>
  </bookViews>
  <sheets>
    <sheet name="About" sheetId="1" r:id="rId1"/>
    <sheet name="AEO Capacity" sheetId="16" r:id="rId2"/>
    <sheet name="Fuel Prices" sheetId="15" r:id="rId3"/>
    <sheet name="High OGS Calibration" sheetId="17" r:id="rId4"/>
    <sheet name="Weighting" sheetId="8" r:id="rId5"/>
    <sheet name="ARpUIiRC" sheetId="2" r:id="rId6"/>
  </sheets>
  <externalReferences>
    <externalReference r:id="rId7"/>
  </externalReferences>
  <definedNames>
    <definedName name="dollars_2020_2012">[1]About!$A$103</definedName>
    <definedName name="nonlignite_multiplier">'[1]Hard Coal and Lig Multipliers'!$N$16</definedName>
  </definedNames>
  <calcPr calcId="162913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3" i="2"/>
  <c r="B14" i="2"/>
  <c r="B17" i="2"/>
  <c r="B3" i="2"/>
  <c r="B2" i="2"/>
  <c r="C25" i="17" l="1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B25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B4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B3" i="17"/>
  <c r="B89" i="8" l="1"/>
  <c r="B86" i="8"/>
  <c r="B87" i="8"/>
  <c r="B88" i="8"/>
  <c r="B90" i="8"/>
  <c r="B91" i="8"/>
  <c r="B92" i="8"/>
  <c r="B93" i="8"/>
  <c r="B94" i="8"/>
  <c r="B95" i="8"/>
  <c r="B96" i="8"/>
  <c r="B97" i="8"/>
  <c r="B98" i="8"/>
  <c r="B99" i="8"/>
  <c r="B100" i="8"/>
  <c r="B85" i="8"/>
  <c r="C31" i="15" l="1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B32" i="15"/>
  <c r="B33" i="15"/>
  <c r="B31" i="15"/>
  <c r="C14" i="15"/>
  <c r="D14" i="15"/>
  <c r="E14" i="15"/>
  <c r="E36" i="15" s="1"/>
  <c r="E41" i="15" s="1"/>
  <c r="F14" i="15"/>
  <c r="G14" i="15"/>
  <c r="H14" i="15"/>
  <c r="I14" i="15"/>
  <c r="J14" i="15"/>
  <c r="K14" i="15"/>
  <c r="L14" i="15"/>
  <c r="M14" i="15"/>
  <c r="M36" i="15" s="1"/>
  <c r="M41" i="15" s="1"/>
  <c r="N14" i="15"/>
  <c r="O14" i="15"/>
  <c r="P14" i="15"/>
  <c r="Q14" i="15"/>
  <c r="R14" i="15"/>
  <c r="S14" i="15"/>
  <c r="T14" i="15"/>
  <c r="U14" i="15"/>
  <c r="U36" i="15" s="1"/>
  <c r="U41" i="15" s="1"/>
  <c r="V14" i="15"/>
  <c r="W14" i="15"/>
  <c r="X14" i="15"/>
  <c r="Y14" i="15"/>
  <c r="Z14" i="15"/>
  <c r="AA14" i="15"/>
  <c r="AB14" i="15"/>
  <c r="AC14" i="15"/>
  <c r="AC36" i="15" s="1"/>
  <c r="AC41" i="15" s="1"/>
  <c r="AD14" i="15"/>
  <c r="AE14" i="15"/>
  <c r="AF14" i="15"/>
  <c r="C15" i="15"/>
  <c r="D15" i="15"/>
  <c r="E15" i="15"/>
  <c r="F15" i="15"/>
  <c r="G15" i="15"/>
  <c r="G37" i="15" s="1"/>
  <c r="G42" i="15" s="1"/>
  <c r="H15" i="15"/>
  <c r="I15" i="15"/>
  <c r="J15" i="15"/>
  <c r="K15" i="15"/>
  <c r="L15" i="15"/>
  <c r="M15" i="15"/>
  <c r="N15" i="15"/>
  <c r="O15" i="15"/>
  <c r="O37" i="15" s="1"/>
  <c r="O42" i="15" s="1"/>
  <c r="P15" i="15"/>
  <c r="Q15" i="15"/>
  <c r="R15" i="15"/>
  <c r="S15" i="15"/>
  <c r="T15" i="15"/>
  <c r="U15" i="15"/>
  <c r="V15" i="15"/>
  <c r="W15" i="15"/>
  <c r="W37" i="15" s="1"/>
  <c r="W42" i="15" s="1"/>
  <c r="X15" i="15"/>
  <c r="Y15" i="15"/>
  <c r="Z15" i="15"/>
  <c r="AA15" i="15"/>
  <c r="AB15" i="15"/>
  <c r="AC15" i="15"/>
  <c r="AD15" i="15"/>
  <c r="AE15" i="15"/>
  <c r="AE37" i="15" s="1"/>
  <c r="AE42" i="15" s="1"/>
  <c r="AF15" i="15"/>
  <c r="C16" i="15"/>
  <c r="D16" i="15"/>
  <c r="E16" i="15"/>
  <c r="F16" i="15"/>
  <c r="G16" i="15"/>
  <c r="H16" i="15"/>
  <c r="I16" i="15"/>
  <c r="I38" i="15" s="1"/>
  <c r="J16" i="15"/>
  <c r="K16" i="15"/>
  <c r="L16" i="15"/>
  <c r="M16" i="15"/>
  <c r="N16" i="15"/>
  <c r="O16" i="15"/>
  <c r="P16" i="15"/>
  <c r="Q16" i="15"/>
  <c r="Q38" i="15" s="1"/>
  <c r="R16" i="15"/>
  <c r="S16" i="15"/>
  <c r="T16" i="15"/>
  <c r="U16" i="15"/>
  <c r="V16" i="15"/>
  <c r="W16" i="15"/>
  <c r="X16" i="15"/>
  <c r="Y16" i="15"/>
  <c r="Y38" i="15" s="1"/>
  <c r="Z16" i="15"/>
  <c r="AA16" i="15"/>
  <c r="AB16" i="15"/>
  <c r="AC16" i="15"/>
  <c r="AD16" i="15"/>
  <c r="AE16" i="15"/>
  <c r="AF16" i="15"/>
  <c r="B15" i="15"/>
  <c r="B37" i="15" s="1"/>
  <c r="B16" i="15"/>
  <c r="B14" i="15"/>
  <c r="C37" i="15" l="1"/>
  <c r="B36" i="15"/>
  <c r="AA38" i="15"/>
  <c r="Y37" i="15"/>
  <c r="Y42" i="15" s="1"/>
  <c r="W36" i="15"/>
  <c r="W41" i="15" s="1"/>
  <c r="G36" i="15"/>
  <c r="G41" i="15" s="1"/>
  <c r="C38" i="15"/>
  <c r="I37" i="15"/>
  <c r="I42" i="15" s="1"/>
  <c r="O36" i="15"/>
  <c r="O41" i="15" s="1"/>
  <c r="Z38" i="15"/>
  <c r="R38" i="15"/>
  <c r="X37" i="15"/>
  <c r="X42" i="15" s="1"/>
  <c r="P37" i="15"/>
  <c r="P42" i="15" s="1"/>
  <c r="H37" i="15"/>
  <c r="H42" i="15" s="1"/>
  <c r="AD36" i="15"/>
  <c r="AD41" i="15" s="1"/>
  <c r="V36" i="15"/>
  <c r="V41" i="15" s="1"/>
  <c r="N36" i="15"/>
  <c r="N41" i="15" s="1"/>
  <c r="F36" i="15"/>
  <c r="F41" i="15" s="1"/>
  <c r="S38" i="15"/>
  <c r="Q37" i="15"/>
  <c r="Q42" i="15" s="1"/>
  <c r="J38" i="15"/>
  <c r="AD38" i="15"/>
  <c r="V38" i="15"/>
  <c r="N38" i="15"/>
  <c r="AB37" i="15"/>
  <c r="AB42" i="15" s="1"/>
  <c r="T37" i="15"/>
  <c r="T42" i="15" s="1"/>
  <c r="L37" i="15"/>
  <c r="L42" i="15" s="1"/>
  <c r="D37" i="15"/>
  <c r="D42" i="15" s="1"/>
  <c r="Z36" i="15"/>
  <c r="Z41" i="15" s="1"/>
  <c r="R36" i="15"/>
  <c r="R41" i="15" s="1"/>
  <c r="J36" i="15"/>
  <c r="J41" i="15" s="1"/>
  <c r="F38" i="15"/>
  <c r="K38" i="15"/>
  <c r="AE36" i="15"/>
  <c r="AE41" i="15" s="1"/>
  <c r="B38" i="15"/>
  <c r="AF37" i="15"/>
  <c r="AF42" i="15" s="1"/>
  <c r="AF38" i="15"/>
  <c r="X38" i="15"/>
  <c r="P38" i="15"/>
  <c r="H38" i="15"/>
  <c r="AD37" i="15"/>
  <c r="AD42" i="15" s="1"/>
  <c r="V37" i="15"/>
  <c r="V42" i="15" s="1"/>
  <c r="N37" i="15"/>
  <c r="N42" i="15" s="1"/>
  <c r="F37" i="15"/>
  <c r="F42" i="15" s="1"/>
  <c r="AB36" i="15"/>
  <c r="AB41" i="15" s="1"/>
  <c r="T36" i="15"/>
  <c r="T41" i="15" s="1"/>
  <c r="L36" i="15"/>
  <c r="L41" i="15" s="1"/>
  <c r="D36" i="15"/>
  <c r="D41" i="15" s="1"/>
  <c r="AC38" i="15"/>
  <c r="U38" i="15"/>
  <c r="M38" i="15"/>
  <c r="AA37" i="15"/>
  <c r="AA42" i="15" s="1"/>
  <c r="S37" i="15"/>
  <c r="S42" i="15" s="1"/>
  <c r="K37" i="15"/>
  <c r="K42" i="15" s="1"/>
  <c r="Y36" i="15"/>
  <c r="Y41" i="15" s="1"/>
  <c r="Q36" i="15"/>
  <c r="Q41" i="15" s="1"/>
  <c r="I36" i="15"/>
  <c r="I41" i="15" s="1"/>
  <c r="E38" i="15"/>
  <c r="W38" i="15"/>
  <c r="AC37" i="15"/>
  <c r="E37" i="15"/>
  <c r="K36" i="15"/>
  <c r="K41" i="15" s="1"/>
  <c r="G38" i="15"/>
  <c r="M37" i="15"/>
  <c r="AA36" i="15"/>
  <c r="C36" i="15"/>
  <c r="AE38" i="15"/>
  <c r="O38" i="15"/>
  <c r="U37" i="15"/>
  <c r="S36" i="15"/>
  <c r="AB38" i="15"/>
  <c r="T38" i="15"/>
  <c r="L38" i="15"/>
  <c r="D38" i="15"/>
  <c r="Z37" i="15"/>
  <c r="Z42" i="15" s="1"/>
  <c r="R37" i="15"/>
  <c r="R42" i="15" s="1"/>
  <c r="J37" i="15"/>
  <c r="J42" i="15" s="1"/>
  <c r="AF36" i="15"/>
  <c r="AF41" i="15" s="1"/>
  <c r="X36" i="15"/>
  <c r="P36" i="15"/>
  <c r="H36" i="15"/>
  <c r="S41" i="15" l="1"/>
  <c r="M42" i="15"/>
  <c r="U42" i="15"/>
  <c r="E42" i="15"/>
  <c r="W46" i="15" s="1"/>
  <c r="H41" i="15"/>
  <c r="X41" i="15"/>
  <c r="AC42" i="15"/>
  <c r="AC46" i="15" s="1"/>
  <c r="AA41" i="15"/>
  <c r="AA45" i="15" s="1"/>
  <c r="P41" i="15"/>
  <c r="F46" i="15" l="1"/>
  <c r="U46" i="15"/>
  <c r="G45" i="15"/>
  <c r="L45" i="15"/>
  <c r="M46" i="15"/>
  <c r="X45" i="15"/>
  <c r="Q45" i="15"/>
  <c r="P45" i="15"/>
  <c r="S45" i="15"/>
  <c r="D46" i="15"/>
  <c r="H46" i="15"/>
  <c r="AE45" i="15"/>
  <c r="D45" i="15"/>
  <c r="Z45" i="15"/>
  <c r="R45" i="15"/>
  <c r="AC45" i="15"/>
  <c r="AF45" i="15"/>
  <c r="V46" i="15"/>
  <c r="H45" i="15"/>
  <c r="I46" i="15"/>
  <c r="N45" i="15"/>
  <c r="X46" i="15"/>
  <c r="AB46" i="15"/>
  <c r="G46" i="15"/>
  <c r="S46" i="15"/>
  <c r="R46" i="15"/>
  <c r="AA46" i="15"/>
  <c r="Z46" i="15"/>
  <c r="P46" i="15"/>
  <c r="L46" i="15"/>
  <c r="W45" i="15"/>
  <c r="K45" i="15"/>
  <c r="O45" i="15"/>
  <c r="M45" i="15"/>
  <c r="O46" i="15"/>
  <c r="K46" i="15"/>
  <c r="E46" i="15"/>
  <c r="U45" i="15"/>
  <c r="AE46" i="15"/>
  <c r="F45" i="15"/>
  <c r="T45" i="15"/>
  <c r="Y46" i="15"/>
  <c r="V45" i="15"/>
  <c r="I45" i="15"/>
  <c r="E45" i="15"/>
  <c r="T46" i="15"/>
  <c r="N46" i="15"/>
  <c r="AD45" i="15"/>
  <c r="Q46" i="15"/>
  <c r="J45" i="15"/>
  <c r="AB45" i="15"/>
  <c r="AD46" i="15"/>
  <c r="Y45" i="15"/>
  <c r="J46" i="15"/>
  <c r="AF46" i="15"/>
  <c r="B104" i="8"/>
  <c r="B115" i="8"/>
  <c r="B117" i="8" l="1"/>
  <c r="B118" i="8"/>
  <c r="B116" i="8"/>
  <c r="B114" i="8"/>
  <c r="B108" i="8" l="1"/>
  <c r="B107" i="8"/>
  <c r="B112" i="8"/>
  <c r="B105" i="8"/>
  <c r="B106" i="8"/>
  <c r="B113" i="8"/>
  <c r="B109" i="8"/>
  <c r="B103" i="8"/>
  <c r="B110" i="8"/>
  <c r="B111" i="8"/>
</calcChain>
</file>

<file path=xl/sharedStrings.xml><?xml version="1.0" encoding="utf-8"?>
<sst xmlns="http://schemas.openxmlformats.org/spreadsheetml/2006/main" count="276" uniqueCount="198">
  <si>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</si>
  <si>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</si>
  <si>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</si>
  <si>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</si>
  <si>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</si>
  <si>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</si>
  <si>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</si>
  <si>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</si>
  <si>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</si>
  <si>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</si>
  <si>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</si>
  <si>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</si>
  <si>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</si>
  <si>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</si>
  <si>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</si>
  <si>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</si>
  <si>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</si>
  <si>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</si>
  <si>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</si>
  <si>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</si>
  <si>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</si>
  <si>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</si>
  <si>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</si>
  <si>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</si>
  <si>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</si>
  <si>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</si>
  <si>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</si>
  <si>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</si>
  <si>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</si>
  <si>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</si>
  <si>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</si>
  <si>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</si>
  <si>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</si>
  <si>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</si>
  <si>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</si>
  <si>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</si>
  <si>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</si>
  <si>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</si>
  <si>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</si>
  <si>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</si>
  <si>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</si>
  <si>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</si>
  <si>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</si>
  <si>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</si>
  <si>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</si>
  <si>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</si>
  <si>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</si>
  <si>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</si>
  <si>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</si>
  <si>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</si>
  <si>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</si>
  <si>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</si>
  <si>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</si>
  <si>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</si>
  <si>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</si>
  <si>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</si>
  <si>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solar</t>
  </si>
  <si>
    <t>soalr thermal</t>
  </si>
  <si>
    <t>Method Using Data for Exiting Plant O&amp;M Costs</t>
  </si>
  <si>
    <t>2019 to 2012 USD</t>
  </si>
  <si>
    <t>Variable O&amp;M ($/MWh)</t>
  </si>
  <si>
    <t>Energy Information Administration</t>
  </si>
  <si>
    <t>Weighting Factors</t>
  </si>
  <si>
    <t>Source: file InputData/cpi.xlsx</t>
  </si>
  <si>
    <t>gas</t>
  </si>
  <si>
    <t>High OGS</t>
  </si>
  <si>
    <t>Ref</t>
  </si>
  <si>
    <t>Corresponding Tax Increase</t>
  </si>
  <si>
    <t>Implementation</t>
  </si>
  <si>
    <t>Electricity Fuel Cost per Unit Energy[hard coal es] : NoSettings</t>
  </si>
  <si>
    <t>Electricity Fuel Cost per Unit Energy[natural gas nonpeaker es] : NoSettings</t>
  </si>
  <si>
    <t>Electricity Fuel Cost per Unit Energy[nuclear es] : NoSettings</t>
  </si>
  <si>
    <t>Electricity Fuel Cost per Unit Energy[hydro es] : NoSettings</t>
  </si>
  <si>
    <t>Electricity Fuel Cost per Unit Energy[onshore wind es] : NoSettings</t>
  </si>
  <si>
    <t>Electricity Fuel Cost per Unit Energy[solar PV es] : NoSettings</t>
  </si>
  <si>
    <t>Electricity Fuel Cost per Unit Energy[solar thermal es] : NoSettings</t>
  </si>
  <si>
    <t>Electricity Fuel Cost per Unit Energy[biomass es] : NoSettings</t>
  </si>
  <si>
    <t>Electricity Fuel Cost per Unit Energy[geothermal es] : NoSettings</t>
  </si>
  <si>
    <t>Electricity Fuel Cost per Unit Energy[petroleum es] : NoSettings</t>
  </si>
  <si>
    <t>Electricity Fuel Cost per Unit Energy[natural gas peaker es] : NoSettings</t>
  </si>
  <si>
    <t>Electricity Fuel Cost per Unit Energy[lignite es] : NoSettings</t>
  </si>
  <si>
    <t>Electricity Fuel Cost per Unit Energy[offshore wind es] : NoSettings</t>
  </si>
  <si>
    <t>Electricity Fuel Cost per Unit Energy[crude oil es] : NoSettings</t>
  </si>
  <si>
    <t>Electricity Fuel Cost per Unit Energy[heavy or residual fuel oil es] : NoSettings</t>
  </si>
  <si>
    <t>Electricity Fuel Cost per Unit Energy[municipal solid waste es] : NoSettings</t>
  </si>
  <si>
    <t>Heat Rate by Electricity Fuel[hard coal es,preexisting retiring] : NoSettings</t>
  </si>
  <si>
    <t>Heat Rate by Electricity Fuel[natural gas nonpeaker es,preexisting retiring] : NoSettings</t>
  </si>
  <si>
    <t>Heat Rate by Electricity Fuel[nuclear es,preexisting retiring] : NoSettings</t>
  </si>
  <si>
    <t>Heat Rate by Electricity Fuel[hydro es,preexisting retiring] : NoSettings</t>
  </si>
  <si>
    <t>Heat Rate by Electricity Fuel[onshore wind es,preexisting retiring] : NoSettings</t>
  </si>
  <si>
    <t>Heat Rate by Electricity Fuel[solar PV es,preexisting retiring] : NoSettings</t>
  </si>
  <si>
    <t>Heat Rate by Electricity Fuel[solar thermal es,preexisting retiring] : NoSettings</t>
  </si>
  <si>
    <t>Heat Rate by Electricity Fuel[biomass es,preexisting retiring] : NoSettings</t>
  </si>
  <si>
    <t>Heat Rate by Electricity Fuel[geothermal es,preexisting retiring] : NoSettings</t>
  </si>
  <si>
    <t>Heat Rate by Electricity Fuel[petroleum es,preexisting retiring] : NoSettings</t>
  </si>
  <si>
    <t>Heat Rate by Electricity Fuel[natural gas peaker es,preexisting retiring] : NoSettings</t>
  </si>
  <si>
    <t>Heat Rate by Electricity Fuel[lignite es,preexisting retiring] : NoSettings</t>
  </si>
  <si>
    <t>Heat Rate by Electricity Fuel[offshore wind es,preexisting retiring] : NoSettings</t>
  </si>
  <si>
    <t>Heat Rate by Electricity Fuel[crude oil es,preexisting retiring] : NoSettings</t>
  </si>
  <si>
    <t>Heat Rate by Electricity Fuel[heavy or residual fuel oil es,preexisting retiring] : NoSettings</t>
  </si>
  <si>
    <t>Heat Rate by Electricity Fuel[municipal solid waste es,preexisting retiring] : NoSettings</t>
  </si>
  <si>
    <t>Expected Capacity Factors[hard coal es,preexisting retiring] : NoSettings</t>
  </si>
  <si>
    <t>Expected Capacity Factors[natural gas nonpeaker es,preexisting retiring] : NoSettings</t>
  </si>
  <si>
    <t>Expected Capacity Factors[nuclear es,preexisting retiring] : NoSettings</t>
  </si>
  <si>
    <t>Expected Capacity Factors[hydro es,preexisting retiring] : NoSettings</t>
  </si>
  <si>
    <t>Expected Capacity Factors[onshore wind es,preexisting retiring] : NoSettings</t>
  </si>
  <si>
    <t>Expected Capacity Factors[solar PV es,preexisting retiring] : NoSettings</t>
  </si>
  <si>
    <t>Expected Capacity Factors[solar thermal es,preexisting retiring] : NoSettings</t>
  </si>
  <si>
    <t>Expected Capacity Factors[biomass es,preexisting retiring] : NoSettings</t>
  </si>
  <si>
    <t>Expected Capacity Factors[geothermal es,preexisting retiring] : NoSettings</t>
  </si>
  <si>
    <t>Expected Capacity Factors[petroleum es,preexisting retiring] : NoSettings</t>
  </si>
  <si>
    <t>Expected Capacity Factors[natural gas peaker es,preexisting retiring] : NoSettings</t>
  </si>
  <si>
    <t>Expected Capacity Factors[lignite es,preexisting retiring] : NoSettings</t>
  </si>
  <si>
    <t>Expected Capacity Factors[offshore wind es,preexisting retiring] : NoSettings</t>
  </si>
  <si>
    <t>Expected Capacity Factors[crude oil es,preexisting retiring] : NoSettings</t>
  </si>
  <si>
    <t>Expected Capacity Factors[heavy or residual fuel oil es,preexisting retiring] : NoSettings</t>
  </si>
  <si>
    <t>Expected Capacity Factors[municipal solid waste es,preexisting retiring] : NoSettings</t>
  </si>
  <si>
    <t>Fixed O&amp;M ($/MW)</t>
  </si>
  <si>
    <t>CCaMC-AFOaMCpUC-pre-ret</t>
  </si>
  <si>
    <t>CCaMC-VOaMCpUC-pre-ret</t>
  </si>
  <si>
    <t>EPS variable:</t>
  </si>
  <si>
    <t>pre-tax</t>
  </si>
  <si>
    <t>tax</t>
  </si>
  <si>
    <t>total</t>
  </si>
  <si>
    <t>Electricity Capacity Electric Power Sector Power Only</t>
  </si>
  <si>
    <t>https://www.eia.gov/outlooks/aeo/data/browser/#/?id=9-AEO2021&amp;region=0-0&amp;cases=ref2021~highogs~lowogs&amp;start=2019&amp;end=2050&amp;f=A&amp;linechart=ref2021-d113020a.4-9-AEO2021~highogs-d120120a.4-9-AEO2021~lowogs-d113020a.4-9-AEO2021~ref2021-d113020a.5-9-AEO2021~highogs-d120120a.5-9-AEO2021~lowogs-d113020a.5-9-AEO2021~ref2021-d113020a.6-9-AEO2021~highogs-d120120a.6-9-AEO2021~lowogs-d113020a.6-9-AEO2021~ref2021-d113020a.7-9-AEO2021~highogs-d120120a.7-9-AEO2021~lowogs-d113020a.7-9-AEO2021~ref2021-d113020a.8-9-AEO2021~highogs-d120120a.8-9-AEO2021~lowogs-d113020a.8-9-AEO2021~ref2021-d113020a.9-9-AEO2021~highogs-d120120a.9-9-AEO2021~lowogs-d113020a.9-9-AEO2021~ref2021-d113020a.10-9-AEO2021~highogs-d120120a.10-9-AEO2021~lowogs-d113020a.10-9-AEO2021~ref2021-d113020a.11-9-AEO2021~highogs-d120120a.11-9-AEO2021~lowogs-d113020a.11-9-AEO2021~ref2021-d113020a.12-9-AEO2021~highogs-d120120a.12-9-AEO2021~lowogs-d113020a.12-9-AEO2021~ref2021-d113020a.13-9-AEO2021~highogs-d120120a.13-9-AEO2021~lowogs-d113020a.13-9-AEO2021~ref2021-d113020a.14-9-AEO2021~highogs-d120120a.14-9-AEO2021~lowogs-d113020a.14-9-AEO2021&amp;sourcekey=0</t>
  </si>
  <si>
    <t>11:30:55 GMT-0700 (Pacific Daylight Time)</t>
  </si>
  <si>
    <t>Source: U.S. Energy Information Administration</t>
  </si>
  <si>
    <t>Year</t>
  </si>
  <si>
    <t>Coal: Reference case GW</t>
  </si>
  <si>
    <t>Coal: High oil and gas supply GW</t>
  </si>
  <si>
    <t>Coal: Low oil and gas supply GW</t>
  </si>
  <si>
    <t>Oil and Natural Gas Steam: Reference case GW</t>
  </si>
  <si>
    <t>Oil and Natural Gas Steam: High oil and gas supply GW</t>
  </si>
  <si>
    <t>Oil and Natural Gas Steam: Low oil and gas supply GW</t>
  </si>
  <si>
    <t>Combined Cycle: Reference case GW</t>
  </si>
  <si>
    <t>Combined Cycle: High oil and gas supply GW</t>
  </si>
  <si>
    <t>Combined Cycle: Low oil and gas supply GW</t>
  </si>
  <si>
    <t>Combustion Turbine/Diesel: Reference case GW</t>
  </si>
  <si>
    <t>Combustion Turbine/Diesel: High oil and gas supply GW</t>
  </si>
  <si>
    <t>Combustion Turbine/Diesel: Low oil and gas supply GW</t>
  </si>
  <si>
    <t>Nuclear: Reference case GW</t>
  </si>
  <si>
    <t>Nuclear: High oil and gas supply GW</t>
  </si>
  <si>
    <t>Nuclear: Low oil and gas supply GW</t>
  </si>
  <si>
    <t>Pumped Storage: Reference case GW</t>
  </si>
  <si>
    <t>Pumped Storage: High oil and gas supply GW</t>
  </si>
  <si>
    <t>Pumped Storage: Low oil and gas supply GW</t>
  </si>
  <si>
    <t>Diurnal Storage: Reference case GW</t>
  </si>
  <si>
    <t>Diurnal Storage: High oil and gas supply GW</t>
  </si>
  <si>
    <t>Diurnal Storage: Low oil and gas supply GW</t>
  </si>
  <si>
    <t>Fuel Cells: Reference case GW</t>
  </si>
  <si>
    <t>Fuel Cells: High oil and gas supply GW</t>
  </si>
  <si>
    <t>Fuel Cells: Low oil and gas supply GW</t>
  </si>
  <si>
    <t>Renewable Sources: Reference case GW</t>
  </si>
  <si>
    <t>Renewable Sources: High oil and gas supply GW</t>
  </si>
  <si>
    <t>Renewable Sources: Low oil and gas supply GW</t>
  </si>
  <si>
    <t>Distributed Generation: Reference case GW</t>
  </si>
  <si>
    <t>Distributed Generation: High oil and gas supply GW</t>
  </si>
  <si>
    <t>Distributed Generation: Low oil and gas supply GW</t>
  </si>
  <si>
    <t>Total: Reference case GW</t>
  </si>
  <si>
    <t>Total: High oil and gas supply GW</t>
  </si>
  <si>
    <t>Total: Low oil and gas supply GW</t>
  </si>
  <si>
    <t>AEO Capacity</t>
  </si>
  <si>
    <t>EPS Capacity</t>
  </si>
  <si>
    <t>Output Electricity Generation Capacity[hard coal es] : NoSettings</t>
  </si>
  <si>
    <t>Output Electricity Generation Capacity[natural gas nonpeaker es] : NoSettings</t>
  </si>
  <si>
    <t>Output Electricity Generation Capacity[nuclear es] : NoSettings</t>
  </si>
  <si>
    <t>Output Electricity Generation Capacity[hydro es] : NoSettings</t>
  </si>
  <si>
    <t>Output Electricity Generation Capacity[onshore wind es] : NoSettings</t>
  </si>
  <si>
    <t>Output Electricity Generation Capacity[solar PV es] : NoSettings</t>
  </si>
  <si>
    <t>Output Electricity Generation Capacity[solar thermal es] : NoSettings</t>
  </si>
  <si>
    <t>Output Electricity Generation Capacity[biomass es] : NoSettings</t>
  </si>
  <si>
    <t>Output Electricity Generation Capacity[geothermal es] : NoSettings</t>
  </si>
  <si>
    <t>Output Electricity Generation Capacity[petroleum es] : NoSettings</t>
  </si>
  <si>
    <t>Output Electricity Generation Capacity[natural gas peaker es] : NoSettings</t>
  </si>
  <si>
    <t>Output Electricity Generation Capacity[lignite es] : NoSettings</t>
  </si>
  <si>
    <t>Output Electricity Generation Capacity[offshore wind es] : NoSettings</t>
  </si>
  <si>
    <t>Output Electricity Generation Capacity[crude oil es] : NoSettings</t>
  </si>
  <si>
    <t>Output Electricity Generation Capacity[heavy or residual fuel oil es] : NoSettings</t>
  </si>
  <si>
    <t>Output Electricity Generation Capacity[municipal solid waste es] : NoSettings</t>
  </si>
  <si>
    <t>EPS coal</t>
  </si>
  <si>
    <t>Calibrated values</t>
  </si>
  <si>
    <t>Difference for High OGS Case</t>
  </si>
  <si>
    <t>Projected Retirements Under High Oil and Gas Case</t>
  </si>
  <si>
    <t>https://www.eia.gov/outlooks/aeo/</t>
  </si>
  <si>
    <t>Table 3 for Reference and High Oil and Gas Supply cases (fuel prices) and Table 9 for High Oil and Gas Supply case</t>
  </si>
  <si>
    <t>Model input data file elec/CCaMC and model output: see Weighting tab for more information</t>
  </si>
  <si>
    <t>We calibrate this variable to the data from EIA for coal and nuclear power plants</t>
  </si>
  <si>
    <t>(see the High OGS Calibration tab for a graph of EPS results compared to EIA).</t>
  </si>
  <si>
    <t>For other plant types, we adjust the calculated coal value by the ratio of</t>
  </si>
  <si>
    <t>that plant type's generator costs to coal generator costs.</t>
  </si>
  <si>
    <t>To calibrate coal and nuclear, we drop Electricity Sector fuel prices from Table 3</t>
  </si>
  <si>
    <t>into the file fuels/BFPaT and paste the resulting prices into the Fuel Prices tab.</t>
  </si>
  <si>
    <t>We then run the model with the AEO Reference fuel price and BAU retirement data</t>
  </si>
  <si>
    <t>and use the Fuel Tax policy so that the policy-driven change in fuel prices is enough</t>
  </si>
  <si>
    <t>to match the High Oil and Gas case prices. Then, we can calibrate the values of</t>
  </si>
  <si>
    <t>ARpUIiRC here so that the policy-driven retirements in the model roughly match</t>
  </si>
  <si>
    <t>retirements in the AEO High Oil and Gas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</si>
</sst>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9" fontId="0" fillId="0" borderId="0" xfId="1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 applyAlignment="1">
      <alignment horizontal="left"/>
    </xf>
    <xf numFmtId="0" fontId="7" fillId="0" borderId="0" xfId="9"/>
    <xf numFmtId="9" fontId="0" fillId="0" borderId="0" xfId="0" applyNumberFormat="1"/>
    <xf numFmtId="0" fontId="8" fillId="0" borderId="0" xfId="0" applyFont="1"/>
    <xf numFmtId="0" fontId="0" fillId="0" borderId="0" xfId="0" applyFill="1"/>
    <xf numFmtId="0" fontId="0" fillId="0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0">
    <cellStyle name="Body: normal cell" xfId="7"/>
    <cellStyle name="Font: Calibri, 9pt regular" xfId="3"/>
    <cellStyle name="Footnotes: top row" xfId="8"/>
    <cellStyle name="Header: bottom row" xfId="4"/>
    <cellStyle name="Hyperlink" xfId="9" builtinId="8"/>
    <cellStyle name="Normal" xfId="0" builtinId="0"/>
    <cellStyle name="Normal 2" xfId="2"/>
    <cellStyle name="Parent row" xfId="6"/>
    <cellStyle name="Percent" xfId="1" builtinId="5"/>
    <cellStyle name="Table titl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Calibration'!$B$2:$AF$2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'High OGS Calibration'!$B$3:$AF$3</c:f>
              <c:numCache>
                <c:formatCode>General</c:formatCode>
                <c:ptCount val="31"/>
                <c:pt idx="0">
                  <c:v>217.319931</c:v>
                </c:pt>
                <c:pt idx="1">
                  <c:v>212.916504</c:v>
                </c:pt>
                <c:pt idx="2">
                  <c:v>208.204193</c:v>
                </c:pt>
                <c:pt idx="3">
                  <c:v>187.94560200000001</c:v>
                </c:pt>
                <c:pt idx="4">
                  <c:v>177.84901400000001</c:v>
                </c:pt>
                <c:pt idx="5">
                  <c:v>111.623718</c:v>
                </c:pt>
                <c:pt idx="6">
                  <c:v>107.49852</c:v>
                </c:pt>
                <c:pt idx="7">
                  <c:v>99.094620000000006</c:v>
                </c:pt>
                <c:pt idx="8">
                  <c:v>95.793616999999998</c:v>
                </c:pt>
                <c:pt idx="9">
                  <c:v>93.304123000000004</c:v>
                </c:pt>
                <c:pt idx="10">
                  <c:v>90.772118000000006</c:v>
                </c:pt>
                <c:pt idx="11">
                  <c:v>89.354118</c:v>
                </c:pt>
                <c:pt idx="12">
                  <c:v>86.515113999999997</c:v>
                </c:pt>
                <c:pt idx="13">
                  <c:v>84.896118000000001</c:v>
                </c:pt>
                <c:pt idx="14">
                  <c:v>82.760315000000006</c:v>
                </c:pt>
                <c:pt idx="15">
                  <c:v>81.144310000000004</c:v>
                </c:pt>
                <c:pt idx="16">
                  <c:v>81.144310000000004</c:v>
                </c:pt>
                <c:pt idx="17">
                  <c:v>80.805312999999998</c:v>
                </c:pt>
                <c:pt idx="18">
                  <c:v>78.685310000000001</c:v>
                </c:pt>
                <c:pt idx="19">
                  <c:v>78.346305999999998</c:v>
                </c:pt>
                <c:pt idx="20">
                  <c:v>78.346305999999998</c:v>
                </c:pt>
                <c:pt idx="21">
                  <c:v>78.006309999999999</c:v>
                </c:pt>
                <c:pt idx="22">
                  <c:v>78.006309999999999</c:v>
                </c:pt>
                <c:pt idx="23">
                  <c:v>78.006309999999999</c:v>
                </c:pt>
                <c:pt idx="24">
                  <c:v>77.985305999999994</c:v>
                </c:pt>
                <c:pt idx="25">
                  <c:v>75.056304999999995</c:v>
                </c:pt>
                <c:pt idx="26">
                  <c:v>74.376311999999999</c:v>
                </c:pt>
                <c:pt idx="27">
                  <c:v>74.376311999999999</c:v>
                </c:pt>
                <c:pt idx="28">
                  <c:v>73.266311999999999</c:v>
                </c:pt>
                <c:pt idx="29">
                  <c:v>73.266311999999999</c:v>
                </c:pt>
                <c:pt idx="30">
                  <c:v>73.266311999999999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E7D-BFA0-3E1CCEF068CC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Calibration'!$B$2:$AF$2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'High OGS Calibration'!$B$25:$AF$25</c:f>
              <c:numCache>
                <c:formatCode>General</c:formatCode>
                <c:ptCount val="31"/>
                <c:pt idx="0">
                  <c:v>217.78</c:v>
                </c:pt>
                <c:pt idx="1">
                  <c:v>211.23599999999999</c:v>
                </c:pt>
                <c:pt idx="2">
                  <c:v>204.084</c:v>
                </c:pt>
                <c:pt idx="3">
                  <c:v>177.62300000000002</c:v>
                </c:pt>
                <c:pt idx="4">
                  <c:v>162.43899999999999</c:v>
                </c:pt>
                <c:pt idx="5">
                  <c:v>123.827</c:v>
                </c:pt>
                <c:pt idx="6">
                  <c:v>118.46000000000001</c:v>
                </c:pt>
                <c:pt idx="7">
                  <c:v>112.117</c:v>
                </c:pt>
                <c:pt idx="8">
                  <c:v>108.851</c:v>
                </c:pt>
                <c:pt idx="9">
                  <c:v>106.11500000000001</c:v>
                </c:pt>
                <c:pt idx="10">
                  <c:v>103.15</c:v>
                </c:pt>
                <c:pt idx="11">
                  <c:v>101.509</c:v>
                </c:pt>
                <c:pt idx="12">
                  <c:v>99.086600000000004</c:v>
                </c:pt>
                <c:pt idx="13">
                  <c:v>97.425700000000006</c:v>
                </c:pt>
                <c:pt idx="14">
                  <c:v>96.517099999999999</c:v>
                </c:pt>
                <c:pt idx="15">
                  <c:v>93.804000000000002</c:v>
                </c:pt>
                <c:pt idx="16">
                  <c:v>93.416700000000006</c:v>
                </c:pt>
                <c:pt idx="17">
                  <c:v>92.7697</c:v>
                </c:pt>
                <c:pt idx="18">
                  <c:v>89.0047</c:v>
                </c:pt>
                <c:pt idx="19">
                  <c:v>87.544499999999999</c:v>
                </c:pt>
                <c:pt idx="20">
                  <c:v>87.109099999999998</c:v>
                </c:pt>
                <c:pt idx="21">
                  <c:v>86.425300000000007</c:v>
                </c:pt>
                <c:pt idx="22">
                  <c:v>86.016500000000008</c:v>
                </c:pt>
                <c:pt idx="23">
                  <c:v>85.611500000000007</c:v>
                </c:pt>
                <c:pt idx="24">
                  <c:v>85.208100000000002</c:v>
                </c:pt>
                <c:pt idx="25">
                  <c:v>82.220100000000002</c:v>
                </c:pt>
                <c:pt idx="26">
                  <c:v>81.803300000000007</c:v>
                </c:pt>
                <c:pt idx="27">
                  <c:v>80.864100000000008</c:v>
                </c:pt>
                <c:pt idx="28">
                  <c:v>80.135900000000007</c:v>
                </c:pt>
                <c:pt idx="29">
                  <c:v>79.102900000000005</c:v>
                </c:pt>
                <c:pt idx="30">
                  <c:v>78.575100000000006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E7D-BFA0-3E1CCEF0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Calibration'!$B$2:$AF$2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'High OGS Calibration'!$B$4:$AF$4</c:f>
              <c:numCache>
                <c:formatCode>General</c:formatCode>
                <c:ptCount val="31"/>
                <c:pt idx="0">
                  <c:v>97.120911000000007</c:v>
                </c:pt>
                <c:pt idx="1">
                  <c:v>92.484604000000004</c:v>
                </c:pt>
                <c:pt idx="2">
                  <c:v>92.860007999999993</c:v>
                </c:pt>
                <c:pt idx="3">
                  <c:v>92.904007000000007</c:v>
                </c:pt>
                <c:pt idx="4">
                  <c:v>92.954802999999998</c:v>
                </c:pt>
                <c:pt idx="5">
                  <c:v>91.863929999999996</c:v>
                </c:pt>
                <c:pt idx="6">
                  <c:v>78.538353000000001</c:v>
                </c:pt>
                <c:pt idx="7">
                  <c:v>70.422721999999993</c:v>
                </c:pt>
                <c:pt idx="8">
                  <c:v>68.100891000000004</c:v>
                </c:pt>
                <c:pt idx="9">
                  <c:v>61.715468999999999</c:v>
                </c:pt>
                <c:pt idx="10">
                  <c:v>61.801544</c:v>
                </c:pt>
                <c:pt idx="11">
                  <c:v>59.645149000000004</c:v>
                </c:pt>
                <c:pt idx="12">
                  <c:v>58.456760000000003</c:v>
                </c:pt>
                <c:pt idx="13">
                  <c:v>57.484282999999998</c:v>
                </c:pt>
                <c:pt idx="14">
                  <c:v>55.438353999999997</c:v>
                </c:pt>
                <c:pt idx="15">
                  <c:v>55.616706999999998</c:v>
                </c:pt>
                <c:pt idx="16">
                  <c:v>54.627181999999998</c:v>
                </c:pt>
                <c:pt idx="17">
                  <c:v>52.646942000000003</c:v>
                </c:pt>
                <c:pt idx="18">
                  <c:v>51.831885999999997</c:v>
                </c:pt>
                <c:pt idx="19">
                  <c:v>51.831885999999997</c:v>
                </c:pt>
                <c:pt idx="20">
                  <c:v>51.875618000000003</c:v>
                </c:pt>
                <c:pt idx="21">
                  <c:v>52.034545999999999</c:v>
                </c:pt>
                <c:pt idx="22">
                  <c:v>52.149535999999998</c:v>
                </c:pt>
                <c:pt idx="23">
                  <c:v>49.878754000000001</c:v>
                </c:pt>
                <c:pt idx="24">
                  <c:v>44.363968</c:v>
                </c:pt>
                <c:pt idx="25">
                  <c:v>44.467846000000002</c:v>
                </c:pt>
                <c:pt idx="26">
                  <c:v>44.521946</c:v>
                </c:pt>
                <c:pt idx="27">
                  <c:v>43.665047000000001</c:v>
                </c:pt>
                <c:pt idx="28">
                  <c:v>41.858733999999998</c:v>
                </c:pt>
                <c:pt idx="29">
                  <c:v>41.899445</c:v>
                </c:pt>
                <c:pt idx="30">
                  <c:v>41.961776999999998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72B-9F35-BB74D592218A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Calibration'!$B$2:$AF$2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'High OGS Calibration'!$B$10:$AF$10</c:f>
              <c:numCache>
                <c:formatCode>General</c:formatCode>
                <c:ptCount val="31"/>
                <c:pt idx="0">
                  <c:v>96.619</c:v>
                </c:pt>
                <c:pt idx="1">
                  <c:v>89.619</c:v>
                </c:pt>
                <c:pt idx="2">
                  <c:v>88.119</c:v>
                </c:pt>
                <c:pt idx="3">
                  <c:v>86.119</c:v>
                </c:pt>
                <c:pt idx="4">
                  <c:v>80.619</c:v>
                </c:pt>
                <c:pt idx="5">
                  <c:v>75.119</c:v>
                </c:pt>
                <c:pt idx="6">
                  <c:v>62.619</c:v>
                </c:pt>
                <c:pt idx="7">
                  <c:v>60.619</c:v>
                </c:pt>
                <c:pt idx="8">
                  <c:v>60.119</c:v>
                </c:pt>
                <c:pt idx="9">
                  <c:v>58.119</c:v>
                </c:pt>
                <c:pt idx="10">
                  <c:v>58.119</c:v>
                </c:pt>
                <c:pt idx="11">
                  <c:v>58.119</c:v>
                </c:pt>
                <c:pt idx="12">
                  <c:v>57.619</c:v>
                </c:pt>
                <c:pt idx="13">
                  <c:v>55.619</c:v>
                </c:pt>
                <c:pt idx="14">
                  <c:v>53.119</c:v>
                </c:pt>
                <c:pt idx="15">
                  <c:v>53.119</c:v>
                </c:pt>
                <c:pt idx="16">
                  <c:v>52.119</c:v>
                </c:pt>
                <c:pt idx="17">
                  <c:v>52.119</c:v>
                </c:pt>
                <c:pt idx="18">
                  <c:v>51.619</c:v>
                </c:pt>
                <c:pt idx="19">
                  <c:v>51.619</c:v>
                </c:pt>
                <c:pt idx="20">
                  <c:v>50.619</c:v>
                </c:pt>
                <c:pt idx="21">
                  <c:v>50.619</c:v>
                </c:pt>
                <c:pt idx="22">
                  <c:v>50.619</c:v>
                </c:pt>
                <c:pt idx="23">
                  <c:v>50.619</c:v>
                </c:pt>
                <c:pt idx="24">
                  <c:v>50.619</c:v>
                </c:pt>
                <c:pt idx="25">
                  <c:v>50.619</c:v>
                </c:pt>
                <c:pt idx="26">
                  <c:v>50.619</c:v>
                </c:pt>
                <c:pt idx="27">
                  <c:v>49.619</c:v>
                </c:pt>
                <c:pt idx="28">
                  <c:v>48.119</c:v>
                </c:pt>
                <c:pt idx="29">
                  <c:v>46.119</c:v>
                </c:pt>
                <c:pt idx="30">
                  <c:v>45.619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4-472B-9F35-BB74D592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397667</xdr:colOff>
      <xdr:row>8</xdr:row>
      <xdr:rowOff>78580</xdr:rowOff>
    </xdr:from>
    <xdr:to>
      <xdr:col>9</xdr:col>
      <xdr:colOff>435767</xdr:colOff>
      <xdr:row>23</xdr:row>
      <xdr:rowOff>107155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547688</xdr:colOff>
      <xdr:row>8</xdr:row>
      <xdr:rowOff>71437</xdr:rowOff>
    </xdr:from>
    <xdr:to>
      <xdr:col>16</xdr:col>
      <xdr:colOff>585788</xdr:colOff>
      <xdr:row>23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AEORef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N16">
            <v>1.0036394752510358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A55" sqref="A55"/>
    </sheetView>
  </sheetViews>
  <sheetFormatPr defaultRowHeight="14.25" x14ac:dyDescent="0.45"/>
  <sheetData>
    <row r="1" spans="1:7" x14ac:dyDescent="0.45">
      <c r="A1" s="1" t="s">
        <v>0</v>
      </c>
    </row>
    <row r="3" spans="1:7" x14ac:dyDescent="0.45">
      <c r="A3" s="1" t="s">
        <v>1</v>
      </c>
      <c r="B3" s="9" t="s">
        <v>183</v>
      </c>
      <c r="C3" s="9"/>
      <c r="D3" s="9"/>
      <c r="E3" s="9"/>
      <c r="F3" s="9"/>
      <c r="G3" s="9"/>
    </row>
    <row r="4" spans="1:7" x14ac:dyDescent="0.45">
      <c r="A4" s="2"/>
      <c r="B4" t="s">
        <v>61</v>
      </c>
    </row>
    <row r="5" spans="1:7" x14ac:dyDescent="0.45">
      <c r="A5" s="2"/>
      <c r="B5" s="3">
        <v>2021</v>
      </c>
    </row>
    <row r="6" spans="1:7" x14ac:dyDescent="0.45">
      <c r="A6" s="2"/>
      <c r="B6" s="13" t="s">
        <v>184</v>
      </c>
    </row>
    <row r="7" spans="1:7" x14ac:dyDescent="0.45">
      <c r="B7" t="s">
        <v>185</v>
      </c>
    </row>
    <row r="9" spans="1:7" x14ac:dyDescent="0.45">
      <c r="B9" s="12" t="s">
        <v>62</v>
      </c>
      <c r="C9" s="10"/>
      <c r="D9" s="10"/>
      <c r="E9" s="10"/>
      <c r="F9" s="10"/>
      <c r="G9" s="10"/>
    </row>
    <row r="10" spans="1:7" s="16" customFormat="1" x14ac:dyDescent="0.45">
      <c r="B10" s="17" t="s">
        <v>186</v>
      </c>
    </row>
    <row r="12" spans="1:7" x14ac:dyDescent="0.45">
      <c r="A12" s="1" t="s">
        <v>2</v>
      </c>
    </row>
    <row r="13" spans="1:7" x14ac:dyDescent="0.45">
      <c r="A13" t="s">
        <v>3</v>
      </c>
    </row>
    <row r="14" spans="1:7" x14ac:dyDescent="0.45">
      <c r="A14" s="2" t="s">
        <v>4</v>
      </c>
    </row>
    <row r="15" spans="1:7" x14ac:dyDescent="0.45">
      <c r="A15" s="2" t="s">
        <v>5</v>
      </c>
    </row>
    <row r="16" spans="1:7" x14ac:dyDescent="0.45">
      <c r="A16" s="2" t="s">
        <v>46</v>
      </c>
    </row>
    <row r="17" spans="1:1" x14ac:dyDescent="0.45">
      <c r="A17" s="2" t="s">
        <v>6</v>
      </c>
    </row>
    <row r="18" spans="1:1" x14ac:dyDescent="0.45">
      <c r="A18" s="2" t="s">
        <v>7</v>
      </c>
    </row>
    <row r="19" spans="1:1" x14ac:dyDescent="0.45">
      <c r="A19" s="2" t="s">
        <v>8</v>
      </c>
    </row>
    <row r="21" spans="1:1" x14ac:dyDescent="0.45">
      <c r="A21" t="s">
        <v>9</v>
      </c>
    </row>
    <row r="22" spans="1:1" x14ac:dyDescent="0.45">
      <c r="A22" t="s">
        <v>10</v>
      </c>
    </row>
    <row r="23" spans="1:1" x14ac:dyDescent="0.45">
      <c r="A23" t="s">
        <v>11</v>
      </c>
    </row>
    <row r="24" spans="1:1" x14ac:dyDescent="0.45">
      <c r="A24" t="s">
        <v>12</v>
      </c>
    </row>
    <row r="25" spans="1:1" x14ac:dyDescent="0.45">
      <c r="A25" t="s">
        <v>33</v>
      </c>
    </row>
    <row r="26" spans="1:1" x14ac:dyDescent="0.45">
      <c r="A26" t="s">
        <v>34</v>
      </c>
    </row>
    <row r="28" spans="1:1" x14ac:dyDescent="0.45">
      <c r="A28" t="s">
        <v>35</v>
      </c>
    </row>
    <row r="29" spans="1:1" x14ac:dyDescent="0.45">
      <c r="A29" t="s">
        <v>36</v>
      </c>
    </row>
    <row r="30" spans="1:1" x14ac:dyDescent="0.45">
      <c r="A30" t="s">
        <v>37</v>
      </c>
    </row>
    <row r="31" spans="1:1" x14ac:dyDescent="0.45">
      <c r="A31" t="s">
        <v>39</v>
      </c>
    </row>
    <row r="32" spans="1:1" x14ac:dyDescent="0.45">
      <c r="A32" t="s">
        <v>38</v>
      </c>
    </row>
    <row r="34" spans="1:1" x14ac:dyDescent="0.45">
      <c r="A34" t="s">
        <v>13</v>
      </c>
    </row>
    <row r="35" spans="1:1" x14ac:dyDescent="0.45">
      <c r="A35" t="s">
        <v>14</v>
      </c>
    </row>
    <row r="36" spans="1:1" x14ac:dyDescent="0.45">
      <c r="A36" t="s">
        <v>15</v>
      </c>
    </row>
    <row r="37" spans="1:1" x14ac:dyDescent="0.45">
      <c r="A37" t="s">
        <v>16</v>
      </c>
    </row>
    <row r="38" spans="1:1" x14ac:dyDescent="0.45">
      <c r="A38" t="s">
        <v>17</v>
      </c>
    </row>
    <row r="39" spans="1:1" x14ac:dyDescent="0.45">
      <c r="A39" t="s">
        <v>18</v>
      </c>
    </row>
    <row r="40" spans="1:1" x14ac:dyDescent="0.45">
      <c r="A40" t="s">
        <v>19</v>
      </c>
    </row>
    <row r="41" spans="1:1" x14ac:dyDescent="0.45">
      <c r="A41" t="s">
        <v>20</v>
      </c>
    </row>
    <row r="43" spans="1:1" x14ac:dyDescent="0.45">
      <c r="A43" t="s">
        <v>187</v>
      </c>
    </row>
    <row r="44" spans="1:1" x14ac:dyDescent="0.45">
      <c r="A44" t="s">
        <v>188</v>
      </c>
    </row>
    <row r="45" spans="1:1" x14ac:dyDescent="0.45">
      <c r="A45" t="s">
        <v>189</v>
      </c>
    </row>
    <row r="46" spans="1:1" x14ac:dyDescent="0.45">
      <c r="A46" t="s">
        <v>190</v>
      </c>
    </row>
    <row r="48" spans="1:1" x14ac:dyDescent="0.45">
      <c r="A48" t="s">
        <v>191</v>
      </c>
    </row>
    <row r="49" spans="1:2" x14ac:dyDescent="0.45">
      <c r="A49" t="s">
        <v>192</v>
      </c>
    </row>
    <row r="50" spans="1:2" x14ac:dyDescent="0.45">
      <c r="A50" t="s">
        <v>193</v>
      </c>
    </row>
    <row r="51" spans="1:2" x14ac:dyDescent="0.45">
      <c r="A51" t="s">
        <v>194</v>
      </c>
    </row>
    <row r="52" spans="1:2" x14ac:dyDescent="0.45">
      <c r="A52" t="s">
        <v>195</v>
      </c>
    </row>
    <row r="53" spans="1:2" x14ac:dyDescent="0.45">
      <c r="A53" t="s">
        <v>196</v>
      </c>
    </row>
    <row r="54" spans="1:2" x14ac:dyDescent="0.45">
      <c r="A54" t="s">
        <v>197</v>
      </c>
    </row>
    <row r="56" spans="1:2" x14ac:dyDescent="0.45">
      <c r="A56" s="1" t="s">
        <v>54</v>
      </c>
    </row>
    <row r="57" spans="1:2" x14ac:dyDescent="0.45">
      <c r="A57">
        <v>0.9</v>
      </c>
    </row>
    <row r="58" spans="1:2" x14ac:dyDescent="0.45">
      <c r="B58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workbookViewId="0">
      <selection activeCell="J1" sqref="J1:J1048576"/>
    </sheetView>
  </sheetViews>
  <sheetFormatPr defaultRowHeight="14.25" x14ac:dyDescent="0.45"/>
  <sheetData>
    <row r="1" spans="1:34" x14ac:dyDescent="0.45">
      <c r="A1" t="s">
        <v>124</v>
      </c>
    </row>
    <row r="2" spans="1:34" x14ac:dyDescent="0.45">
      <c r="A2" t="s">
        <v>125</v>
      </c>
    </row>
    <row r="3" spans="1:34" x14ac:dyDescent="0.45">
      <c r="A3" t="s">
        <v>126</v>
      </c>
    </row>
    <row r="4" spans="1:34" x14ac:dyDescent="0.45">
      <c r="A4" t="s">
        <v>127</v>
      </c>
    </row>
    <row r="5" spans="1:34" s="11" customFormat="1" ht="114" x14ac:dyDescent="0.45">
      <c r="A5" s="11" t="s">
        <v>128</v>
      </c>
      <c r="B5" s="11" t="s">
        <v>129</v>
      </c>
      <c r="C5" s="11" t="s">
        <v>130</v>
      </c>
      <c r="D5" s="11" t="s">
        <v>131</v>
      </c>
      <c r="E5" s="11" t="s">
        <v>132</v>
      </c>
      <c r="F5" s="11" t="s">
        <v>133</v>
      </c>
      <c r="G5" s="11" t="s">
        <v>134</v>
      </c>
      <c r="H5" s="11" t="s">
        <v>135</v>
      </c>
      <c r="I5" s="11" t="s">
        <v>136</v>
      </c>
      <c r="J5" s="11" t="s">
        <v>137</v>
      </c>
      <c r="K5" s="11" t="s">
        <v>138</v>
      </c>
      <c r="L5" s="11" t="s">
        <v>139</v>
      </c>
      <c r="M5" s="11" t="s">
        <v>140</v>
      </c>
      <c r="N5" s="11" t="s">
        <v>141</v>
      </c>
      <c r="O5" s="11" t="s">
        <v>142</v>
      </c>
      <c r="P5" s="11" t="s">
        <v>143</v>
      </c>
      <c r="Q5" s="11" t="s">
        <v>144</v>
      </c>
      <c r="R5" s="11" t="s">
        <v>145</v>
      </c>
      <c r="S5" s="11" t="s">
        <v>146</v>
      </c>
      <c r="T5" s="11" t="s">
        <v>147</v>
      </c>
      <c r="U5" s="11" t="s">
        <v>148</v>
      </c>
      <c r="V5" s="11" t="s">
        <v>149</v>
      </c>
      <c r="W5" s="11" t="s">
        <v>150</v>
      </c>
      <c r="X5" s="11" t="s">
        <v>151</v>
      </c>
      <c r="Y5" s="11" t="s">
        <v>152</v>
      </c>
      <c r="Z5" s="11" t="s">
        <v>153</v>
      </c>
      <c r="AA5" s="11" t="s">
        <v>154</v>
      </c>
      <c r="AB5" s="11" t="s">
        <v>155</v>
      </c>
      <c r="AC5" s="11" t="s">
        <v>156</v>
      </c>
      <c r="AD5" s="11" t="s">
        <v>157</v>
      </c>
      <c r="AE5" s="11" t="s">
        <v>158</v>
      </c>
      <c r="AF5" s="11" t="s">
        <v>159</v>
      </c>
      <c r="AG5" s="11" t="s">
        <v>160</v>
      </c>
      <c r="AH5" s="11" t="s">
        <v>161</v>
      </c>
    </row>
    <row r="6" spans="1:34" x14ac:dyDescent="0.45">
      <c r="A6">
        <v>2050</v>
      </c>
      <c r="B6">
        <v>102.099434</v>
      </c>
      <c r="C6">
        <v>73.266311999999999</v>
      </c>
      <c r="D6">
        <v>125.82373</v>
      </c>
      <c r="E6">
        <v>43.331802000000003</v>
      </c>
      <c r="F6">
        <v>51.129299000000003</v>
      </c>
      <c r="G6">
        <v>32.964900999999998</v>
      </c>
      <c r="H6">
        <v>394.74050899999997</v>
      </c>
      <c r="I6">
        <v>472.561981</v>
      </c>
      <c r="J6">
        <v>309.56195100000002</v>
      </c>
      <c r="K6">
        <v>304.25543199999998</v>
      </c>
      <c r="L6">
        <v>310.84103399999998</v>
      </c>
      <c r="M6">
        <v>280.19232199999999</v>
      </c>
      <c r="N6">
        <v>72.304069999999996</v>
      </c>
      <c r="O6">
        <v>41.961776999999998</v>
      </c>
      <c r="P6">
        <v>90.765770000000003</v>
      </c>
      <c r="Q6">
        <v>22.778303000000001</v>
      </c>
      <c r="R6">
        <v>22.778303000000001</v>
      </c>
      <c r="S6">
        <v>22.778303000000001</v>
      </c>
      <c r="T6">
        <v>20.575191</v>
      </c>
      <c r="U6">
        <v>17.777584000000001</v>
      </c>
      <c r="V6">
        <v>87.404708999999997</v>
      </c>
      <c r="W6">
        <v>0.23347699999999999</v>
      </c>
      <c r="X6">
        <v>0.23344500000000001</v>
      </c>
      <c r="Y6">
        <v>0.233482</v>
      </c>
      <c r="Z6">
        <v>688.22192399999994</v>
      </c>
      <c r="AA6">
        <v>637.316284</v>
      </c>
      <c r="AB6">
        <v>891.90313700000002</v>
      </c>
      <c r="AC6">
        <v>32.993228999999999</v>
      </c>
      <c r="AD6">
        <v>36.505851999999997</v>
      </c>
      <c r="AE6">
        <v>17.316267</v>
      </c>
      <c r="AF6">
        <v>1681.533447</v>
      </c>
      <c r="AG6">
        <v>1664.3718260000001</v>
      </c>
      <c r="AH6">
        <v>1858.9445800000001</v>
      </c>
    </row>
    <row r="7" spans="1:34" x14ac:dyDescent="0.45">
      <c r="A7">
        <v>2049</v>
      </c>
      <c r="B7">
        <v>102.099434</v>
      </c>
      <c r="C7">
        <v>73.266311999999999</v>
      </c>
      <c r="D7">
        <v>125.82373</v>
      </c>
      <c r="E7">
        <v>43.331802000000003</v>
      </c>
      <c r="F7">
        <v>51.129299000000003</v>
      </c>
      <c r="G7">
        <v>32.964900999999998</v>
      </c>
      <c r="H7">
        <v>388.56957999999997</v>
      </c>
      <c r="I7">
        <v>466.41812099999999</v>
      </c>
      <c r="J7">
        <v>307.194885</v>
      </c>
      <c r="K7">
        <v>297.85668900000002</v>
      </c>
      <c r="L7">
        <v>302.975525</v>
      </c>
      <c r="M7">
        <v>273.57766700000002</v>
      </c>
      <c r="N7">
        <v>72.241744999999995</v>
      </c>
      <c r="O7">
        <v>41.899445</v>
      </c>
      <c r="P7">
        <v>86.903441999999998</v>
      </c>
      <c r="Q7">
        <v>22.778303000000001</v>
      </c>
      <c r="R7">
        <v>22.778303000000001</v>
      </c>
      <c r="S7">
        <v>22.778303000000001</v>
      </c>
      <c r="T7">
        <v>20.367298000000002</v>
      </c>
      <c r="U7">
        <v>17.258429</v>
      </c>
      <c r="V7">
        <v>84.468665999999999</v>
      </c>
      <c r="W7">
        <v>0.23245299999999999</v>
      </c>
      <c r="X7">
        <v>0.23344500000000001</v>
      </c>
      <c r="Y7">
        <v>0.233482</v>
      </c>
      <c r="Z7">
        <v>676.42401099999995</v>
      </c>
      <c r="AA7">
        <v>626.574341</v>
      </c>
      <c r="AB7">
        <v>877.139771</v>
      </c>
      <c r="AC7">
        <v>30.912583999999999</v>
      </c>
      <c r="AD7">
        <v>34.308743</v>
      </c>
      <c r="AE7">
        <v>16.222722999999998</v>
      </c>
      <c r="AF7">
        <v>1654.814087</v>
      </c>
      <c r="AG7">
        <v>1636.8420410000001</v>
      </c>
      <c r="AH7">
        <v>1827.3076169999999</v>
      </c>
    </row>
    <row r="8" spans="1:34" x14ac:dyDescent="0.45">
      <c r="A8">
        <v>2048</v>
      </c>
      <c r="B8">
        <v>102.099434</v>
      </c>
      <c r="C8">
        <v>73.266311999999999</v>
      </c>
      <c r="D8">
        <v>125.82373</v>
      </c>
      <c r="E8">
        <v>43.331802000000003</v>
      </c>
      <c r="F8">
        <v>51.682301000000002</v>
      </c>
      <c r="G8">
        <v>33.072899</v>
      </c>
      <c r="H8">
        <v>380.82534800000002</v>
      </c>
      <c r="I8">
        <v>462.29406699999998</v>
      </c>
      <c r="J8">
        <v>305.40872200000001</v>
      </c>
      <c r="K8">
        <v>291.936646</v>
      </c>
      <c r="L8">
        <v>298.957855</v>
      </c>
      <c r="M8">
        <v>267.25384500000001</v>
      </c>
      <c r="N8">
        <v>72.201035000000005</v>
      </c>
      <c r="O8">
        <v>41.858733999999998</v>
      </c>
      <c r="P8">
        <v>87.756737000000001</v>
      </c>
      <c r="Q8">
        <v>22.778303000000001</v>
      </c>
      <c r="R8">
        <v>22.778303000000001</v>
      </c>
      <c r="S8">
        <v>22.778303000000001</v>
      </c>
      <c r="T8">
        <v>19.909217999999999</v>
      </c>
      <c r="U8">
        <v>17.035295000000001</v>
      </c>
      <c r="V8">
        <v>78.644790999999998</v>
      </c>
      <c r="W8">
        <v>0.23245299999999999</v>
      </c>
      <c r="X8">
        <v>0.23344500000000001</v>
      </c>
      <c r="Y8">
        <v>0.23244300000000001</v>
      </c>
      <c r="Z8">
        <v>664.12390100000005</v>
      </c>
      <c r="AA8">
        <v>601.65747099999999</v>
      </c>
      <c r="AB8">
        <v>850.00781199999994</v>
      </c>
      <c r="AC8">
        <v>28.938288</v>
      </c>
      <c r="AD8">
        <v>32.29063</v>
      </c>
      <c r="AE8">
        <v>15.356204</v>
      </c>
      <c r="AF8">
        <v>1626.3764650000001</v>
      </c>
      <c r="AG8">
        <v>1602.054443</v>
      </c>
      <c r="AH8">
        <v>1786.3354489999999</v>
      </c>
    </row>
    <row r="9" spans="1:34" x14ac:dyDescent="0.45">
      <c r="A9">
        <v>2047</v>
      </c>
      <c r="B9">
        <v>102.099434</v>
      </c>
      <c r="C9">
        <v>74.376311999999999</v>
      </c>
      <c r="D9">
        <v>125.82373</v>
      </c>
      <c r="E9">
        <v>43.331802000000003</v>
      </c>
      <c r="F9">
        <v>51.682301000000002</v>
      </c>
      <c r="G9">
        <v>33.2453</v>
      </c>
      <c r="H9">
        <v>375.398865</v>
      </c>
      <c r="I9">
        <v>455.42334</v>
      </c>
      <c r="J9">
        <v>303.928833</v>
      </c>
      <c r="K9">
        <v>282.862976</v>
      </c>
      <c r="L9">
        <v>293.97659299999998</v>
      </c>
      <c r="M9">
        <v>261.26370200000002</v>
      </c>
      <c r="N9">
        <v>72.167343000000002</v>
      </c>
      <c r="O9">
        <v>43.665047000000001</v>
      </c>
      <c r="P9">
        <v>87.723044999999999</v>
      </c>
      <c r="Q9">
        <v>22.778303000000001</v>
      </c>
      <c r="R9">
        <v>22.778303000000001</v>
      </c>
      <c r="S9">
        <v>22.778303000000001</v>
      </c>
      <c r="T9">
        <v>19.593993999999999</v>
      </c>
      <c r="U9">
        <v>16.739215999999999</v>
      </c>
      <c r="V9">
        <v>73.985686999999999</v>
      </c>
      <c r="W9">
        <v>0.23245299999999999</v>
      </c>
      <c r="X9">
        <v>0.23344500000000001</v>
      </c>
      <c r="Y9">
        <v>0.23244300000000001</v>
      </c>
      <c r="Z9">
        <v>655.81188999999995</v>
      </c>
      <c r="AA9">
        <v>580.09588599999995</v>
      </c>
      <c r="AB9">
        <v>828.99194299999999</v>
      </c>
      <c r="AC9">
        <v>27.064219999999999</v>
      </c>
      <c r="AD9">
        <v>30.297573</v>
      </c>
      <c r="AE9">
        <v>14.434030999999999</v>
      </c>
      <c r="AF9">
        <v>1601.3413089999999</v>
      </c>
      <c r="AG9">
        <v>1569.2680660000001</v>
      </c>
      <c r="AH9">
        <v>1752.4071039999999</v>
      </c>
    </row>
    <row r="10" spans="1:34" x14ac:dyDescent="0.45">
      <c r="A10">
        <v>2046</v>
      </c>
      <c r="B10">
        <v>102.586433</v>
      </c>
      <c r="C10">
        <v>74.376311999999999</v>
      </c>
      <c r="D10">
        <v>125.82373</v>
      </c>
      <c r="E10">
        <v>43.331802000000003</v>
      </c>
      <c r="F10">
        <v>51.682301000000002</v>
      </c>
      <c r="G10">
        <v>33.914299</v>
      </c>
      <c r="H10">
        <v>370.81170700000001</v>
      </c>
      <c r="I10">
        <v>450.20056199999999</v>
      </c>
      <c r="J10">
        <v>299.92214999999999</v>
      </c>
      <c r="K10">
        <v>276.55578600000001</v>
      </c>
      <c r="L10">
        <v>289.10192899999998</v>
      </c>
      <c r="M10">
        <v>252.373749</v>
      </c>
      <c r="N10">
        <v>73.084243999999998</v>
      </c>
      <c r="O10">
        <v>44.521946</v>
      </c>
      <c r="P10">
        <v>87.668944999999994</v>
      </c>
      <c r="Q10">
        <v>22.778303000000001</v>
      </c>
      <c r="R10">
        <v>22.778303000000001</v>
      </c>
      <c r="S10">
        <v>22.778303000000001</v>
      </c>
      <c r="T10">
        <v>19.441296000000001</v>
      </c>
      <c r="U10">
        <v>16.659718000000002</v>
      </c>
      <c r="V10">
        <v>71.487021999999996</v>
      </c>
      <c r="W10">
        <v>0.23245299999999999</v>
      </c>
      <c r="X10">
        <v>0.23244300000000001</v>
      </c>
      <c r="Y10">
        <v>0.23244300000000001</v>
      </c>
      <c r="Z10">
        <v>639.65789800000005</v>
      </c>
      <c r="AA10">
        <v>563.00537099999997</v>
      </c>
      <c r="AB10">
        <v>813.00842299999999</v>
      </c>
      <c r="AC10">
        <v>25.295141000000001</v>
      </c>
      <c r="AD10">
        <v>28.452904</v>
      </c>
      <c r="AE10">
        <v>13.536139</v>
      </c>
      <c r="AF10">
        <v>1573.7751459999999</v>
      </c>
      <c r="AG10">
        <v>1541.0117190000001</v>
      </c>
      <c r="AH10">
        <v>1720.7452390000001</v>
      </c>
    </row>
    <row r="11" spans="1:34" x14ac:dyDescent="0.45">
      <c r="A11">
        <v>2045</v>
      </c>
      <c r="B11">
        <v>102.586433</v>
      </c>
      <c r="C11">
        <v>75.056304999999995</v>
      </c>
      <c r="D11">
        <v>125.82373</v>
      </c>
      <c r="E11">
        <v>43.331802000000003</v>
      </c>
      <c r="F11">
        <v>51.682301000000002</v>
      </c>
      <c r="G11">
        <v>34.134300000000003</v>
      </c>
      <c r="H11">
        <v>367.837738</v>
      </c>
      <c r="I11">
        <v>444.72955300000001</v>
      </c>
      <c r="J11">
        <v>296.96283</v>
      </c>
      <c r="K11">
        <v>271.40213</v>
      </c>
      <c r="L11">
        <v>283.54571499999997</v>
      </c>
      <c r="M11">
        <v>246.514374</v>
      </c>
      <c r="N11">
        <v>73.030144000000007</v>
      </c>
      <c r="O11">
        <v>44.467846000000002</v>
      </c>
      <c r="P11">
        <v>87.614845000000003</v>
      </c>
      <c r="Q11">
        <v>22.778303000000001</v>
      </c>
      <c r="R11">
        <v>22.778303000000001</v>
      </c>
      <c r="S11">
        <v>22.778303000000001</v>
      </c>
      <c r="T11">
        <v>17.74662</v>
      </c>
      <c r="U11">
        <v>16.659718000000002</v>
      </c>
      <c r="V11">
        <v>68.396004000000005</v>
      </c>
      <c r="W11">
        <v>0.23245299999999999</v>
      </c>
      <c r="X11">
        <v>0.23244300000000001</v>
      </c>
      <c r="Y11">
        <v>0.23244300000000001</v>
      </c>
      <c r="Z11">
        <v>624.65368699999999</v>
      </c>
      <c r="AA11">
        <v>550.00958300000002</v>
      </c>
      <c r="AB11">
        <v>795.82959000000005</v>
      </c>
      <c r="AC11">
        <v>23.592424000000001</v>
      </c>
      <c r="AD11">
        <v>26.691203999999999</v>
      </c>
      <c r="AE11">
        <v>12.743772</v>
      </c>
      <c r="AF11">
        <v>1547.1917719999999</v>
      </c>
      <c r="AG11">
        <v>1515.852783</v>
      </c>
      <c r="AH11">
        <v>1691.0301509999999</v>
      </c>
    </row>
    <row r="12" spans="1:34" x14ac:dyDescent="0.45">
      <c r="A12">
        <v>2044</v>
      </c>
      <c r="B12">
        <v>105.100433</v>
      </c>
      <c r="C12">
        <v>77.985305999999994</v>
      </c>
      <c r="D12">
        <v>128.33772300000001</v>
      </c>
      <c r="E12">
        <v>43.331802000000003</v>
      </c>
      <c r="F12">
        <v>51.7883</v>
      </c>
      <c r="G12">
        <v>34.134300000000003</v>
      </c>
      <c r="H12">
        <v>363.57757600000002</v>
      </c>
      <c r="I12">
        <v>439.63421599999998</v>
      </c>
      <c r="J12">
        <v>295.86300699999998</v>
      </c>
      <c r="K12">
        <v>265.27606200000002</v>
      </c>
      <c r="L12">
        <v>275.76062000000002</v>
      </c>
      <c r="M12">
        <v>239.46151699999999</v>
      </c>
      <c r="N12">
        <v>72.926261999999994</v>
      </c>
      <c r="O12">
        <v>44.363968</v>
      </c>
      <c r="P12">
        <v>87.510963000000004</v>
      </c>
      <c r="Q12">
        <v>22.778303000000001</v>
      </c>
      <c r="R12">
        <v>22.778303000000001</v>
      </c>
      <c r="S12">
        <v>22.778303000000001</v>
      </c>
      <c r="T12">
        <v>17.441472999999998</v>
      </c>
      <c r="U12">
        <v>16.409718000000002</v>
      </c>
      <c r="V12">
        <v>66.296172999999996</v>
      </c>
      <c r="W12">
        <v>0.23245299999999999</v>
      </c>
      <c r="X12">
        <v>0.23244300000000001</v>
      </c>
      <c r="Y12">
        <v>0.23244300000000001</v>
      </c>
      <c r="Z12">
        <v>610.66430700000001</v>
      </c>
      <c r="AA12">
        <v>540.67932099999996</v>
      </c>
      <c r="AB12">
        <v>776.30035399999997</v>
      </c>
      <c r="AC12">
        <v>21.984665</v>
      </c>
      <c r="AD12">
        <v>24.906137000000001</v>
      </c>
      <c r="AE12">
        <v>11.952078</v>
      </c>
      <c r="AF12">
        <v>1523.3133539999999</v>
      </c>
      <c r="AG12">
        <v>1494.5382079999999</v>
      </c>
      <c r="AH12">
        <v>1662.8668210000001</v>
      </c>
    </row>
    <row r="13" spans="1:34" x14ac:dyDescent="0.45">
      <c r="A13">
        <v>2043</v>
      </c>
      <c r="B13">
        <v>105.100433</v>
      </c>
      <c r="C13">
        <v>78.006309999999999</v>
      </c>
      <c r="D13">
        <v>128.33772300000001</v>
      </c>
      <c r="E13">
        <v>43.437801</v>
      </c>
      <c r="F13">
        <v>51.7883</v>
      </c>
      <c r="G13">
        <v>34.134300000000003</v>
      </c>
      <c r="H13">
        <v>359.43084700000003</v>
      </c>
      <c r="I13">
        <v>430.15917999999999</v>
      </c>
      <c r="J13">
        <v>293.422821</v>
      </c>
      <c r="K13">
        <v>259.79357900000002</v>
      </c>
      <c r="L13">
        <v>271.13488799999999</v>
      </c>
      <c r="M13">
        <v>234.37295499999999</v>
      </c>
      <c r="N13">
        <v>72.830353000000002</v>
      </c>
      <c r="O13">
        <v>49.878754000000001</v>
      </c>
      <c r="P13">
        <v>87.415053999999998</v>
      </c>
      <c r="Q13">
        <v>22.778303000000001</v>
      </c>
      <c r="R13">
        <v>22.778303000000001</v>
      </c>
      <c r="S13">
        <v>22.778303000000001</v>
      </c>
      <c r="T13">
        <v>17.113835999999999</v>
      </c>
      <c r="U13">
        <v>16.409718000000002</v>
      </c>
      <c r="V13">
        <v>62.518929</v>
      </c>
      <c r="W13">
        <v>0.23245299999999999</v>
      </c>
      <c r="X13">
        <v>0.23244300000000001</v>
      </c>
      <c r="Y13">
        <v>0.23244300000000001</v>
      </c>
      <c r="Z13">
        <v>600.97497599999997</v>
      </c>
      <c r="AA13">
        <v>531.30828899999995</v>
      </c>
      <c r="AB13">
        <v>753.83123799999998</v>
      </c>
      <c r="AC13">
        <v>20.413018999999998</v>
      </c>
      <c r="AD13">
        <v>23.142251999999999</v>
      </c>
      <c r="AE13">
        <v>11.162262</v>
      </c>
      <c r="AF13">
        <v>1502.1057129999999</v>
      </c>
      <c r="AG13">
        <v>1474.8382570000001</v>
      </c>
      <c r="AH13">
        <v>1628.2060550000001</v>
      </c>
    </row>
    <row r="14" spans="1:34" x14ac:dyDescent="0.45">
      <c r="A14">
        <v>2042</v>
      </c>
      <c r="B14">
        <v>105.100433</v>
      </c>
      <c r="C14">
        <v>78.006309999999999</v>
      </c>
      <c r="D14">
        <v>128.33772300000001</v>
      </c>
      <c r="E14">
        <v>43.437801</v>
      </c>
      <c r="F14">
        <v>51.7883</v>
      </c>
      <c r="G14">
        <v>34.134300000000003</v>
      </c>
      <c r="H14">
        <v>353.62524400000001</v>
      </c>
      <c r="I14">
        <v>421.73791499999999</v>
      </c>
      <c r="J14">
        <v>292.55578600000001</v>
      </c>
      <c r="K14">
        <v>250.730423</v>
      </c>
      <c r="L14">
        <v>265.74377399999997</v>
      </c>
      <c r="M14">
        <v>228.10128800000001</v>
      </c>
      <c r="N14">
        <v>72.719436999999999</v>
      </c>
      <c r="O14">
        <v>52.149535999999998</v>
      </c>
      <c r="P14">
        <v>87.304130999999998</v>
      </c>
      <c r="Q14">
        <v>22.778303000000001</v>
      </c>
      <c r="R14">
        <v>22.778303000000001</v>
      </c>
      <c r="S14">
        <v>22.778303000000001</v>
      </c>
      <c r="T14">
        <v>16.553111999999999</v>
      </c>
      <c r="U14">
        <v>16.409718000000002</v>
      </c>
      <c r="V14">
        <v>60.857875999999997</v>
      </c>
      <c r="W14">
        <v>0.23245299999999999</v>
      </c>
      <c r="X14">
        <v>0.23244300000000001</v>
      </c>
      <c r="Y14">
        <v>0.23244300000000001</v>
      </c>
      <c r="Z14">
        <v>593.31964100000005</v>
      </c>
      <c r="AA14">
        <v>524.29119900000001</v>
      </c>
      <c r="AB14">
        <v>735.63720699999999</v>
      </c>
      <c r="AC14">
        <v>18.853794000000001</v>
      </c>
      <c r="AD14">
        <v>21.409272999999999</v>
      </c>
      <c r="AE14">
        <v>10.395355</v>
      </c>
      <c r="AF14">
        <v>1477.3507079999999</v>
      </c>
      <c r="AG14">
        <v>1454.5467530000001</v>
      </c>
      <c r="AH14">
        <v>1600.3344729999999</v>
      </c>
    </row>
    <row r="15" spans="1:34" x14ac:dyDescent="0.45">
      <c r="A15">
        <v>2041</v>
      </c>
      <c r="B15">
        <v>105.100433</v>
      </c>
      <c r="C15">
        <v>78.006309999999999</v>
      </c>
      <c r="D15">
        <v>128.33772300000001</v>
      </c>
      <c r="E15">
        <v>43.437801</v>
      </c>
      <c r="F15">
        <v>51.7883</v>
      </c>
      <c r="G15">
        <v>34.975997999999997</v>
      </c>
      <c r="H15">
        <v>351.31603999999999</v>
      </c>
      <c r="I15">
        <v>416.14801</v>
      </c>
      <c r="J15">
        <v>291.92507899999998</v>
      </c>
      <c r="K15">
        <v>243.51156599999999</v>
      </c>
      <c r="L15">
        <v>259.135986</v>
      </c>
      <c r="M15">
        <v>223.19766200000001</v>
      </c>
      <c r="N15">
        <v>72.604445999999996</v>
      </c>
      <c r="O15">
        <v>52.034545999999999</v>
      </c>
      <c r="P15">
        <v>87.189148000000003</v>
      </c>
      <c r="Q15">
        <v>22.778303000000001</v>
      </c>
      <c r="R15">
        <v>22.778303000000001</v>
      </c>
      <c r="S15">
        <v>22.778303000000001</v>
      </c>
      <c r="T15">
        <v>16.553111999999999</v>
      </c>
      <c r="U15">
        <v>16.409718000000002</v>
      </c>
      <c r="V15">
        <v>54.220573000000002</v>
      </c>
      <c r="W15">
        <v>0.23245299999999999</v>
      </c>
      <c r="X15">
        <v>0.23244300000000001</v>
      </c>
      <c r="Y15">
        <v>0.23244300000000001</v>
      </c>
      <c r="Z15">
        <v>587.17993200000001</v>
      </c>
      <c r="AA15">
        <v>519.57922399999995</v>
      </c>
      <c r="AB15">
        <v>725.78308100000004</v>
      </c>
      <c r="AC15">
        <v>17.426279000000001</v>
      </c>
      <c r="AD15">
        <v>19.995911</v>
      </c>
      <c r="AE15">
        <v>9.6543460000000003</v>
      </c>
      <c r="AF15">
        <v>1460.1403809999999</v>
      </c>
      <c r="AG15">
        <v>1436.108643</v>
      </c>
      <c r="AH15">
        <v>1578.294312</v>
      </c>
    </row>
    <row r="16" spans="1:34" x14ac:dyDescent="0.45">
      <c r="A16">
        <v>2040</v>
      </c>
      <c r="B16">
        <v>105.44043000000001</v>
      </c>
      <c r="C16">
        <v>78.346305999999998</v>
      </c>
      <c r="D16">
        <v>128.677719</v>
      </c>
      <c r="E16">
        <v>43.437801</v>
      </c>
      <c r="F16">
        <v>51.7883</v>
      </c>
      <c r="G16">
        <v>34.975997999999997</v>
      </c>
      <c r="H16">
        <v>347.988159</v>
      </c>
      <c r="I16">
        <v>411.04443400000002</v>
      </c>
      <c r="J16">
        <v>289.64267000000001</v>
      </c>
      <c r="K16">
        <v>239.142426</v>
      </c>
      <c r="L16">
        <v>255.838989</v>
      </c>
      <c r="M16">
        <v>220.17013499999999</v>
      </c>
      <c r="N16">
        <v>72.445510999999996</v>
      </c>
      <c r="O16">
        <v>51.875618000000003</v>
      </c>
      <c r="P16">
        <v>87.030212000000006</v>
      </c>
      <c r="Q16">
        <v>22.778303000000001</v>
      </c>
      <c r="R16">
        <v>22.778303000000001</v>
      </c>
      <c r="S16">
        <v>22.778303000000001</v>
      </c>
      <c r="T16">
        <v>16.411545</v>
      </c>
      <c r="U16">
        <v>16.409718000000002</v>
      </c>
      <c r="V16">
        <v>48.259780999999997</v>
      </c>
      <c r="W16">
        <v>0.23245299999999999</v>
      </c>
      <c r="X16">
        <v>0.23244300000000001</v>
      </c>
      <c r="Y16">
        <v>0.23244300000000001</v>
      </c>
      <c r="Z16">
        <v>576.04663100000005</v>
      </c>
      <c r="AA16">
        <v>514.43145800000002</v>
      </c>
      <c r="AB16">
        <v>717.70513900000003</v>
      </c>
      <c r="AC16">
        <v>16.063938</v>
      </c>
      <c r="AD16">
        <v>18.650296999999998</v>
      </c>
      <c r="AE16">
        <v>8.9581739999999996</v>
      </c>
      <c r="AF16">
        <v>1439.987183</v>
      </c>
      <c r="AG16">
        <v>1421.395874</v>
      </c>
      <c r="AH16">
        <v>1558.4305420000001</v>
      </c>
    </row>
    <row r="17" spans="1:34" x14ac:dyDescent="0.45">
      <c r="A17">
        <v>2039</v>
      </c>
      <c r="B17">
        <v>105.44043000000001</v>
      </c>
      <c r="C17">
        <v>78.346305999999998</v>
      </c>
      <c r="D17">
        <v>128.677719</v>
      </c>
      <c r="E17">
        <v>43.437801</v>
      </c>
      <c r="F17">
        <v>51.7883</v>
      </c>
      <c r="G17">
        <v>34.975997999999997</v>
      </c>
      <c r="H17">
        <v>342.83724999999998</v>
      </c>
      <c r="I17">
        <v>405.36828600000001</v>
      </c>
      <c r="J17">
        <v>287.28930700000001</v>
      </c>
      <c r="K17">
        <v>235.578766</v>
      </c>
      <c r="L17">
        <v>250.24752799999999</v>
      </c>
      <c r="M17">
        <v>216.155304</v>
      </c>
      <c r="N17">
        <v>73.554787000000005</v>
      </c>
      <c r="O17">
        <v>51.831885999999997</v>
      </c>
      <c r="P17">
        <v>86.986487999999994</v>
      </c>
      <c r="Q17">
        <v>22.778303000000001</v>
      </c>
      <c r="R17">
        <v>22.778303000000001</v>
      </c>
      <c r="S17">
        <v>22.778303000000001</v>
      </c>
      <c r="T17">
        <v>16.102764000000001</v>
      </c>
      <c r="U17">
        <v>16.159718000000002</v>
      </c>
      <c r="V17">
        <v>43.491142000000004</v>
      </c>
      <c r="W17">
        <v>0.23245299999999999</v>
      </c>
      <c r="X17">
        <v>0.23244300000000001</v>
      </c>
      <c r="Y17">
        <v>0.23244300000000001</v>
      </c>
      <c r="Z17">
        <v>569.95275900000001</v>
      </c>
      <c r="AA17">
        <v>508.071259</v>
      </c>
      <c r="AB17">
        <v>700.70111099999997</v>
      </c>
      <c r="AC17">
        <v>14.729175</v>
      </c>
      <c r="AD17">
        <v>17.337409999999998</v>
      </c>
      <c r="AE17">
        <v>8.259779</v>
      </c>
      <c r="AF17">
        <v>1424.6445309999999</v>
      </c>
      <c r="AG17">
        <v>1402.161499</v>
      </c>
      <c r="AH17">
        <v>1529.5474850000001</v>
      </c>
    </row>
    <row r="18" spans="1:34" x14ac:dyDescent="0.45">
      <c r="A18">
        <v>2038</v>
      </c>
      <c r="B18">
        <v>106.219437</v>
      </c>
      <c r="C18">
        <v>78.685310000000001</v>
      </c>
      <c r="D18">
        <v>129.01672400000001</v>
      </c>
      <c r="E18">
        <v>43.437801</v>
      </c>
      <c r="F18">
        <v>51.914299</v>
      </c>
      <c r="G18">
        <v>34.975997999999997</v>
      </c>
      <c r="H18">
        <v>340.37085000000002</v>
      </c>
      <c r="I18">
        <v>400.82574499999998</v>
      </c>
      <c r="J18">
        <v>286.08898900000003</v>
      </c>
      <c r="K18">
        <v>229.133545</v>
      </c>
      <c r="L18">
        <v>246.74908400000001</v>
      </c>
      <c r="M18">
        <v>213.340057</v>
      </c>
      <c r="N18">
        <v>73.554787000000005</v>
      </c>
      <c r="O18">
        <v>51.831885999999997</v>
      </c>
      <c r="P18">
        <v>86.986487999999994</v>
      </c>
      <c r="Q18">
        <v>22.778303000000001</v>
      </c>
      <c r="R18">
        <v>22.778303000000001</v>
      </c>
      <c r="S18">
        <v>22.778303000000001</v>
      </c>
      <c r="T18">
        <v>16.102764000000001</v>
      </c>
      <c r="U18">
        <v>16.159718000000002</v>
      </c>
      <c r="V18">
        <v>38.745044999999998</v>
      </c>
      <c r="W18">
        <v>0.23245299999999999</v>
      </c>
      <c r="X18">
        <v>0.23244300000000001</v>
      </c>
      <c r="Y18">
        <v>0.23244300000000001</v>
      </c>
      <c r="Z18">
        <v>564.71758999999997</v>
      </c>
      <c r="AA18">
        <v>502.82403599999998</v>
      </c>
      <c r="AB18">
        <v>685.97009300000002</v>
      </c>
      <c r="AC18">
        <v>13.408576999999999</v>
      </c>
      <c r="AD18">
        <v>16.063656000000002</v>
      </c>
      <c r="AE18">
        <v>7.5796070000000002</v>
      </c>
      <c r="AF18">
        <v>1409.956177</v>
      </c>
      <c r="AG18">
        <v>1388.064331</v>
      </c>
      <c r="AH18">
        <v>1505.713745</v>
      </c>
    </row>
    <row r="19" spans="1:34" x14ac:dyDescent="0.45">
      <c r="A19">
        <v>2037</v>
      </c>
      <c r="B19">
        <v>109.302238</v>
      </c>
      <c r="C19">
        <v>80.805312999999998</v>
      </c>
      <c r="D19">
        <v>131.13673399999999</v>
      </c>
      <c r="E19">
        <v>43.437801</v>
      </c>
      <c r="F19">
        <v>51.914299</v>
      </c>
      <c r="G19">
        <v>34.975997999999997</v>
      </c>
      <c r="H19">
        <v>336.47546399999999</v>
      </c>
      <c r="I19">
        <v>394.61877399999997</v>
      </c>
      <c r="J19">
        <v>283.17279100000002</v>
      </c>
      <c r="K19">
        <v>225.09381099999999</v>
      </c>
      <c r="L19">
        <v>243.658432</v>
      </c>
      <c r="M19">
        <v>209.43618799999999</v>
      </c>
      <c r="N19">
        <v>73.528037999999995</v>
      </c>
      <c r="O19">
        <v>52.646942000000003</v>
      </c>
      <c r="P19">
        <v>86.959732000000002</v>
      </c>
      <c r="Q19">
        <v>22.778303000000001</v>
      </c>
      <c r="R19">
        <v>22.778303000000001</v>
      </c>
      <c r="S19">
        <v>22.778303000000001</v>
      </c>
      <c r="T19">
        <v>16.102764000000001</v>
      </c>
      <c r="U19">
        <v>16.159718000000002</v>
      </c>
      <c r="V19">
        <v>35.687674999999999</v>
      </c>
      <c r="W19">
        <v>0.23245299999999999</v>
      </c>
      <c r="X19">
        <v>0.23244300000000001</v>
      </c>
      <c r="Y19">
        <v>0.23244300000000001</v>
      </c>
      <c r="Z19">
        <v>555.21667500000001</v>
      </c>
      <c r="AA19">
        <v>493.015625</v>
      </c>
      <c r="AB19">
        <v>674.14373799999998</v>
      </c>
      <c r="AC19">
        <v>12.167045</v>
      </c>
      <c r="AD19">
        <v>14.828192</v>
      </c>
      <c r="AE19">
        <v>6.9882359999999997</v>
      </c>
      <c r="AF19">
        <v>1394.334595</v>
      </c>
      <c r="AG19">
        <v>1370.658081</v>
      </c>
      <c r="AH19">
        <v>1485.511841</v>
      </c>
    </row>
    <row r="20" spans="1:34" x14ac:dyDescent="0.45">
      <c r="A20">
        <v>2036</v>
      </c>
      <c r="B20">
        <v>110.483223</v>
      </c>
      <c r="C20">
        <v>81.144310000000004</v>
      </c>
      <c r="D20">
        <v>131.47572299999999</v>
      </c>
      <c r="E20">
        <v>42.665801999999999</v>
      </c>
      <c r="F20">
        <v>51.914299</v>
      </c>
      <c r="G20">
        <v>35.432198</v>
      </c>
      <c r="H20">
        <v>332.338165</v>
      </c>
      <c r="I20">
        <v>387.80670199999997</v>
      </c>
      <c r="J20">
        <v>281.51574699999998</v>
      </c>
      <c r="K20">
        <v>219.66625999999999</v>
      </c>
      <c r="L20">
        <v>239.25157200000001</v>
      </c>
      <c r="M20">
        <v>204.43615700000001</v>
      </c>
      <c r="N20">
        <v>73.501282000000003</v>
      </c>
      <c r="O20">
        <v>54.627181999999998</v>
      </c>
      <c r="P20">
        <v>86.932982999999993</v>
      </c>
      <c r="Q20">
        <v>22.778303000000001</v>
      </c>
      <c r="R20">
        <v>22.778303000000001</v>
      </c>
      <c r="S20">
        <v>22.778303000000001</v>
      </c>
      <c r="T20">
        <v>16.104762999999998</v>
      </c>
      <c r="U20">
        <v>16.161715999999998</v>
      </c>
      <c r="V20">
        <v>32.222610000000003</v>
      </c>
      <c r="W20">
        <v>0.23245299999999999</v>
      </c>
      <c r="X20">
        <v>0.23244300000000001</v>
      </c>
      <c r="Y20">
        <v>0.23244300000000001</v>
      </c>
      <c r="Z20">
        <v>547.09368900000004</v>
      </c>
      <c r="AA20">
        <v>486.44335899999999</v>
      </c>
      <c r="AB20">
        <v>665.27435300000002</v>
      </c>
      <c r="AC20">
        <v>10.935399</v>
      </c>
      <c r="AD20">
        <v>13.468646</v>
      </c>
      <c r="AE20">
        <v>6.3618670000000002</v>
      </c>
      <c r="AF20">
        <v>1375.799438</v>
      </c>
      <c r="AG20">
        <v>1353.8286129999999</v>
      </c>
      <c r="AH20">
        <v>1466.6623540000001</v>
      </c>
    </row>
    <row r="21" spans="1:34" x14ac:dyDescent="0.45">
      <c r="A21">
        <v>2035</v>
      </c>
      <c r="B21">
        <v>110.483223</v>
      </c>
      <c r="C21">
        <v>81.144310000000004</v>
      </c>
      <c r="D21">
        <v>131.47572299999999</v>
      </c>
      <c r="E21">
        <v>42.745804</v>
      </c>
      <c r="F21">
        <v>52.824299000000003</v>
      </c>
      <c r="G21">
        <v>35.502200999999999</v>
      </c>
      <c r="H21">
        <v>329.12432899999999</v>
      </c>
      <c r="I21">
        <v>382.26901199999998</v>
      </c>
      <c r="J21">
        <v>280.48141500000003</v>
      </c>
      <c r="K21">
        <v>215.333832</v>
      </c>
      <c r="L21">
        <v>234.94541899999999</v>
      </c>
      <c r="M21">
        <v>201.17001300000001</v>
      </c>
      <c r="N21">
        <v>74.269699000000003</v>
      </c>
      <c r="O21">
        <v>55.616706999999998</v>
      </c>
      <c r="P21">
        <v>86.800407000000007</v>
      </c>
      <c r="Q21">
        <v>22.778303000000001</v>
      </c>
      <c r="R21">
        <v>22.778303000000001</v>
      </c>
      <c r="S21">
        <v>22.778303000000001</v>
      </c>
      <c r="T21">
        <v>16.018660000000001</v>
      </c>
      <c r="U21">
        <v>16.083760999999999</v>
      </c>
      <c r="V21">
        <v>28.003865999999999</v>
      </c>
      <c r="W21">
        <v>0.23245299999999999</v>
      </c>
      <c r="X21">
        <v>0.23244300000000001</v>
      </c>
      <c r="Y21">
        <v>0.23244300000000001</v>
      </c>
      <c r="Z21">
        <v>539.44482400000004</v>
      </c>
      <c r="AA21">
        <v>476.526611</v>
      </c>
      <c r="AB21">
        <v>654.26611300000002</v>
      </c>
      <c r="AC21">
        <v>9.8111809999999995</v>
      </c>
      <c r="AD21">
        <v>12.202368</v>
      </c>
      <c r="AE21">
        <v>5.7799820000000004</v>
      </c>
      <c r="AF21">
        <v>1360.242432</v>
      </c>
      <c r="AG21">
        <v>1334.6232910000001</v>
      </c>
      <c r="AH21">
        <v>1446.490601</v>
      </c>
    </row>
    <row r="22" spans="1:34" x14ac:dyDescent="0.45">
      <c r="A22">
        <v>2034</v>
      </c>
      <c r="B22">
        <v>112.685738</v>
      </c>
      <c r="C22">
        <v>82.760315000000006</v>
      </c>
      <c r="D22">
        <v>133.09172100000001</v>
      </c>
      <c r="E22">
        <v>43.716301000000001</v>
      </c>
      <c r="F22">
        <v>53.794803999999999</v>
      </c>
      <c r="G22">
        <v>36.472701999999998</v>
      </c>
      <c r="H22">
        <v>324.87957799999998</v>
      </c>
      <c r="I22">
        <v>377.60668900000002</v>
      </c>
      <c r="J22">
        <v>278.855774</v>
      </c>
      <c r="K22">
        <v>210.78027299999999</v>
      </c>
      <c r="L22">
        <v>229.371002</v>
      </c>
      <c r="M22">
        <v>197.98414600000001</v>
      </c>
      <c r="N22">
        <v>74.091353999999995</v>
      </c>
      <c r="O22">
        <v>55.438353999999997</v>
      </c>
      <c r="P22">
        <v>86.622055000000003</v>
      </c>
      <c r="Q22">
        <v>22.778303000000001</v>
      </c>
      <c r="R22">
        <v>22.778303000000001</v>
      </c>
      <c r="S22">
        <v>22.778303000000001</v>
      </c>
      <c r="T22">
        <v>12.959417999999999</v>
      </c>
      <c r="U22">
        <v>13.128527</v>
      </c>
      <c r="V22">
        <v>24.628865999999999</v>
      </c>
      <c r="W22">
        <v>0.23138500000000001</v>
      </c>
      <c r="X22">
        <v>0.23139799999999999</v>
      </c>
      <c r="Y22">
        <v>0.23244300000000001</v>
      </c>
      <c r="Z22">
        <v>520.39642300000003</v>
      </c>
      <c r="AA22">
        <v>463.27233899999999</v>
      </c>
      <c r="AB22">
        <v>631.79113800000005</v>
      </c>
      <c r="AC22">
        <v>8.9240980000000008</v>
      </c>
      <c r="AD22">
        <v>11.118252999999999</v>
      </c>
      <c r="AE22">
        <v>5.2423289999999998</v>
      </c>
      <c r="AF22">
        <v>1331.442871</v>
      </c>
      <c r="AG22">
        <v>1309.5</v>
      </c>
      <c r="AH22">
        <v>1417.6995850000001</v>
      </c>
    </row>
    <row r="23" spans="1:34" x14ac:dyDescent="0.45">
      <c r="A23">
        <v>2033</v>
      </c>
      <c r="B23">
        <v>113.27222399999999</v>
      </c>
      <c r="C23">
        <v>84.896118000000001</v>
      </c>
      <c r="D23">
        <v>133.09172100000001</v>
      </c>
      <c r="E23">
        <v>44.219298999999999</v>
      </c>
      <c r="F23">
        <v>54.297801999999997</v>
      </c>
      <c r="G23">
        <v>36.975704</v>
      </c>
      <c r="H23">
        <v>321.01898199999999</v>
      </c>
      <c r="I23">
        <v>372.73223899999999</v>
      </c>
      <c r="J23">
        <v>279.42700200000002</v>
      </c>
      <c r="K23">
        <v>206.027344</v>
      </c>
      <c r="L23">
        <v>224.936386</v>
      </c>
      <c r="M23">
        <v>196.01617400000001</v>
      </c>
      <c r="N23">
        <v>76.137282999999996</v>
      </c>
      <c r="O23">
        <v>57.484282999999998</v>
      </c>
      <c r="P23">
        <v>86.533989000000005</v>
      </c>
      <c r="Q23">
        <v>22.778303000000001</v>
      </c>
      <c r="R23">
        <v>22.778303000000001</v>
      </c>
      <c r="S23">
        <v>22.778303000000001</v>
      </c>
      <c r="T23">
        <v>12.866369000000001</v>
      </c>
      <c r="U23">
        <v>13.128527</v>
      </c>
      <c r="V23">
        <v>22.035696000000002</v>
      </c>
      <c r="W23">
        <v>0.23138500000000001</v>
      </c>
      <c r="X23">
        <v>0.23139799999999999</v>
      </c>
      <c r="Y23">
        <v>0.23143900000000001</v>
      </c>
      <c r="Z23">
        <v>507.36407500000001</v>
      </c>
      <c r="AA23">
        <v>452.22250400000001</v>
      </c>
      <c r="AB23">
        <v>613.11712599999998</v>
      </c>
      <c r="AC23">
        <v>8.0731929999999998</v>
      </c>
      <c r="AD23">
        <v>10.102161000000001</v>
      </c>
      <c r="AE23">
        <v>4.7427799999999998</v>
      </c>
      <c r="AF23">
        <v>1311.9884030000001</v>
      </c>
      <c r="AG23">
        <v>1292.809692</v>
      </c>
      <c r="AH23">
        <v>1394.9499510000001</v>
      </c>
    </row>
    <row r="24" spans="1:34" x14ac:dyDescent="0.45">
      <c r="A24">
        <v>2032</v>
      </c>
      <c r="B24">
        <v>114.45122499999999</v>
      </c>
      <c r="C24">
        <v>86.515113999999997</v>
      </c>
      <c r="D24">
        <v>134.27072100000001</v>
      </c>
      <c r="E24">
        <v>45.062103</v>
      </c>
      <c r="F24">
        <v>55.041598999999998</v>
      </c>
      <c r="G24">
        <v>37.719501000000001</v>
      </c>
      <c r="H24">
        <v>317.56133999999997</v>
      </c>
      <c r="I24">
        <v>368.02654999999999</v>
      </c>
      <c r="J24">
        <v>277.938019</v>
      </c>
      <c r="K24">
        <v>203.08973700000001</v>
      </c>
      <c r="L24">
        <v>221.90841699999999</v>
      </c>
      <c r="M24">
        <v>194.21052599999999</v>
      </c>
      <c r="N24">
        <v>77.109756000000004</v>
      </c>
      <c r="O24">
        <v>58.456760000000003</v>
      </c>
      <c r="P24">
        <v>86.441460000000006</v>
      </c>
      <c r="Q24">
        <v>22.778303000000001</v>
      </c>
      <c r="R24">
        <v>22.778303000000001</v>
      </c>
      <c r="S24">
        <v>22.778303000000001</v>
      </c>
      <c r="T24">
        <v>12.85284</v>
      </c>
      <c r="U24">
        <v>13.128527</v>
      </c>
      <c r="V24">
        <v>19.517401</v>
      </c>
      <c r="W24">
        <v>0.23138500000000001</v>
      </c>
      <c r="X24">
        <v>0.23139799999999999</v>
      </c>
      <c r="Y24">
        <v>0.23143900000000001</v>
      </c>
      <c r="Z24">
        <v>496.50662199999999</v>
      </c>
      <c r="AA24">
        <v>445.55587800000001</v>
      </c>
      <c r="AB24">
        <v>603.07324200000005</v>
      </c>
      <c r="AC24">
        <v>7.2915080000000003</v>
      </c>
      <c r="AD24">
        <v>9.1962609999999998</v>
      </c>
      <c r="AE24">
        <v>4.2820299999999998</v>
      </c>
      <c r="AF24">
        <v>1296.934814</v>
      </c>
      <c r="AG24">
        <v>1280.8388669999999</v>
      </c>
      <c r="AH24">
        <v>1380.4626459999999</v>
      </c>
    </row>
    <row r="25" spans="1:34" x14ac:dyDescent="0.45">
      <c r="A25">
        <v>2031</v>
      </c>
      <c r="B25">
        <v>116.512215</v>
      </c>
      <c r="C25">
        <v>89.354118</v>
      </c>
      <c r="D25">
        <v>135.81071499999999</v>
      </c>
      <c r="E25">
        <v>45.305098999999998</v>
      </c>
      <c r="F25">
        <v>55.284602999999997</v>
      </c>
      <c r="G25">
        <v>37.962502000000001</v>
      </c>
      <c r="H25">
        <v>312.99981700000001</v>
      </c>
      <c r="I25">
        <v>362.06024200000002</v>
      </c>
      <c r="J25">
        <v>275.83846999999997</v>
      </c>
      <c r="K25">
        <v>200.86578399999999</v>
      </c>
      <c r="L25">
        <v>217.90661600000001</v>
      </c>
      <c r="M25">
        <v>192.0224</v>
      </c>
      <c r="N25">
        <v>77.013442999999995</v>
      </c>
      <c r="O25">
        <v>59.645149000000004</v>
      </c>
      <c r="P25">
        <v>86.345146</v>
      </c>
      <c r="Q25">
        <v>22.778303000000001</v>
      </c>
      <c r="R25">
        <v>22.778303000000001</v>
      </c>
      <c r="S25">
        <v>22.778303000000001</v>
      </c>
      <c r="T25">
        <v>12.786541</v>
      </c>
      <c r="U25">
        <v>13.123329</v>
      </c>
      <c r="V25">
        <v>16.517401</v>
      </c>
      <c r="W25">
        <v>0.23138500000000001</v>
      </c>
      <c r="X25">
        <v>0.23139799999999999</v>
      </c>
      <c r="Y25">
        <v>0.23143900000000001</v>
      </c>
      <c r="Z25">
        <v>484.95187399999998</v>
      </c>
      <c r="AA25">
        <v>439.85443099999998</v>
      </c>
      <c r="AB25">
        <v>592.73834199999999</v>
      </c>
      <c r="AC25">
        <v>6.5254279999999998</v>
      </c>
      <c r="AD25">
        <v>8.3369949999999999</v>
      </c>
      <c r="AE25">
        <v>3.8219289999999999</v>
      </c>
      <c r="AF25">
        <v>1279.9698490000001</v>
      </c>
      <c r="AG25">
        <v>1268.5751949999999</v>
      </c>
      <c r="AH25">
        <v>1364.06665</v>
      </c>
    </row>
    <row r="26" spans="1:34" x14ac:dyDescent="0.45">
      <c r="A26">
        <v>2030</v>
      </c>
      <c r="B26">
        <v>117.930206</v>
      </c>
      <c r="C26">
        <v>90.772118000000006</v>
      </c>
      <c r="D26">
        <v>137.228714</v>
      </c>
      <c r="E26">
        <v>47.023601999999997</v>
      </c>
      <c r="F26">
        <v>56.258102000000001</v>
      </c>
      <c r="G26">
        <v>38.936005000000002</v>
      </c>
      <c r="H26">
        <v>308.356628</v>
      </c>
      <c r="I26">
        <v>356.66967799999998</v>
      </c>
      <c r="J26">
        <v>273.998627</v>
      </c>
      <c r="K26">
        <v>197.19152800000001</v>
      </c>
      <c r="L26">
        <v>214.018631</v>
      </c>
      <c r="M26">
        <v>188.43135100000001</v>
      </c>
      <c r="N26">
        <v>76.874741</v>
      </c>
      <c r="O26">
        <v>61.801544</v>
      </c>
      <c r="P26">
        <v>86.206444000000005</v>
      </c>
      <c r="Q26">
        <v>22.778303000000001</v>
      </c>
      <c r="R26">
        <v>22.778303000000001</v>
      </c>
      <c r="S26">
        <v>22.778303000000001</v>
      </c>
      <c r="T26">
        <v>12.786541</v>
      </c>
      <c r="U26">
        <v>13.123329</v>
      </c>
      <c r="V26">
        <v>15.651384</v>
      </c>
      <c r="W26">
        <v>0.232485</v>
      </c>
      <c r="X26">
        <v>0.23249800000000001</v>
      </c>
      <c r="Y26">
        <v>0.232539</v>
      </c>
      <c r="Z26">
        <v>476.17263800000001</v>
      </c>
      <c r="AA26">
        <v>435.90374800000001</v>
      </c>
      <c r="AB26">
        <v>580.96026600000005</v>
      </c>
      <c r="AC26">
        <v>5.8100370000000003</v>
      </c>
      <c r="AD26">
        <v>7.5518710000000002</v>
      </c>
      <c r="AE26">
        <v>3.3329659999999999</v>
      </c>
      <c r="AF26">
        <v>1265.1567379999999</v>
      </c>
      <c r="AG26">
        <v>1259.109741</v>
      </c>
      <c r="AH26">
        <v>1347.756592</v>
      </c>
    </row>
    <row r="27" spans="1:34" x14ac:dyDescent="0.45">
      <c r="A27">
        <v>2029</v>
      </c>
      <c r="B27">
        <v>120.46221199999999</v>
      </c>
      <c r="C27">
        <v>93.304123000000004</v>
      </c>
      <c r="D27">
        <v>139.760727</v>
      </c>
      <c r="E27">
        <v>47.516002999999998</v>
      </c>
      <c r="F27">
        <v>56.303103999999998</v>
      </c>
      <c r="G27">
        <v>39.463402000000002</v>
      </c>
      <c r="H27">
        <v>307.298157</v>
      </c>
      <c r="I27">
        <v>351.83999599999999</v>
      </c>
      <c r="J27">
        <v>273.326843</v>
      </c>
      <c r="K27">
        <v>194.965881</v>
      </c>
      <c r="L27">
        <v>210.368439</v>
      </c>
      <c r="M27">
        <v>186.50726299999999</v>
      </c>
      <c r="N27">
        <v>76.788666000000006</v>
      </c>
      <c r="O27">
        <v>61.715468999999999</v>
      </c>
      <c r="P27">
        <v>86.120368999999997</v>
      </c>
      <c r="Q27">
        <v>22.778303000000001</v>
      </c>
      <c r="R27">
        <v>22.778303000000001</v>
      </c>
      <c r="S27">
        <v>22.778303000000001</v>
      </c>
      <c r="T27">
        <v>12.375540000000001</v>
      </c>
      <c r="U27">
        <v>12.712327999999999</v>
      </c>
      <c r="V27">
        <v>14.622101000000001</v>
      </c>
      <c r="W27">
        <v>0.232485</v>
      </c>
      <c r="X27">
        <v>0.23249800000000001</v>
      </c>
      <c r="Y27">
        <v>0.232539</v>
      </c>
      <c r="Z27">
        <v>460.45788599999997</v>
      </c>
      <c r="AA27">
        <v>427.150757</v>
      </c>
      <c r="AB27">
        <v>559.82415800000001</v>
      </c>
      <c r="AC27">
        <v>5.1270980000000002</v>
      </c>
      <c r="AD27">
        <v>6.8292250000000001</v>
      </c>
      <c r="AE27">
        <v>2.8653360000000001</v>
      </c>
      <c r="AF27">
        <v>1248.0020750000001</v>
      </c>
      <c r="AG27">
        <v>1243.2341309999999</v>
      </c>
      <c r="AH27">
        <v>1325.5010990000001</v>
      </c>
    </row>
    <row r="28" spans="1:34" x14ac:dyDescent="0.45">
      <c r="A28">
        <v>2028</v>
      </c>
      <c r="B28">
        <v>122.936211</v>
      </c>
      <c r="C28">
        <v>95.793616999999998</v>
      </c>
      <c r="D28">
        <v>142.234711</v>
      </c>
      <c r="E28">
        <v>49.498401999999999</v>
      </c>
      <c r="F28">
        <v>63.032501000000003</v>
      </c>
      <c r="G28">
        <v>40.612800999999997</v>
      </c>
      <c r="H28">
        <v>304.33660900000001</v>
      </c>
      <c r="I28">
        <v>347.021545</v>
      </c>
      <c r="J28">
        <v>274.44512900000001</v>
      </c>
      <c r="K28">
        <v>191.95858799999999</v>
      </c>
      <c r="L28">
        <v>206.652863</v>
      </c>
      <c r="M28">
        <v>183.272186</v>
      </c>
      <c r="N28">
        <v>78.818695000000005</v>
      </c>
      <c r="O28">
        <v>68.100891000000004</v>
      </c>
      <c r="P28">
        <v>87.476394999999997</v>
      </c>
      <c r="Q28">
        <v>22.778303000000001</v>
      </c>
      <c r="R28">
        <v>22.778303000000001</v>
      </c>
      <c r="S28">
        <v>22.778303000000001</v>
      </c>
      <c r="T28">
        <v>11.96454</v>
      </c>
      <c r="U28">
        <v>12.301329000000001</v>
      </c>
      <c r="V28">
        <v>12.561083</v>
      </c>
      <c r="W28">
        <v>0.232485</v>
      </c>
      <c r="X28">
        <v>0.23249800000000001</v>
      </c>
      <c r="Y28">
        <v>0.232539</v>
      </c>
      <c r="Z28">
        <v>445.500427</v>
      </c>
      <c r="AA28">
        <v>416.53796399999999</v>
      </c>
      <c r="AB28">
        <v>534.25744599999996</v>
      </c>
      <c r="AC28">
        <v>4.4486850000000002</v>
      </c>
      <c r="AD28">
        <v>5.9726509999999999</v>
      </c>
      <c r="AE28">
        <v>2.4197039999999999</v>
      </c>
      <c r="AF28">
        <v>1232.4731449999999</v>
      </c>
      <c r="AG28">
        <v>1238.424072</v>
      </c>
      <c r="AH28">
        <v>1300.290283</v>
      </c>
    </row>
    <row r="29" spans="1:34" x14ac:dyDescent="0.45">
      <c r="A29">
        <v>2027</v>
      </c>
      <c r="B29">
        <v>125.52722900000001</v>
      </c>
      <c r="C29">
        <v>99.094620000000006</v>
      </c>
      <c r="D29">
        <v>144.825714</v>
      </c>
      <c r="E29">
        <v>51.495398999999999</v>
      </c>
      <c r="F29">
        <v>64.680496000000005</v>
      </c>
      <c r="G29">
        <v>43.118698000000002</v>
      </c>
      <c r="H29">
        <v>300.97357199999999</v>
      </c>
      <c r="I29">
        <v>340.656769</v>
      </c>
      <c r="J29">
        <v>273.911743</v>
      </c>
      <c r="K29">
        <v>188.856964</v>
      </c>
      <c r="L29">
        <v>201.536407</v>
      </c>
      <c r="M29">
        <v>180.49243200000001</v>
      </c>
      <c r="N29">
        <v>78.783530999999996</v>
      </c>
      <c r="O29">
        <v>70.422721999999993</v>
      </c>
      <c r="P29">
        <v>87.441222999999994</v>
      </c>
      <c r="Q29">
        <v>22.778303000000001</v>
      </c>
      <c r="R29">
        <v>22.778303000000001</v>
      </c>
      <c r="S29">
        <v>22.778303000000001</v>
      </c>
      <c r="T29">
        <v>11.55354</v>
      </c>
      <c r="U29">
        <v>11.890328</v>
      </c>
      <c r="V29">
        <v>11.965623000000001</v>
      </c>
      <c r="W29">
        <v>0.232485</v>
      </c>
      <c r="X29">
        <v>0.23249800000000001</v>
      </c>
      <c r="Y29">
        <v>0.232539</v>
      </c>
      <c r="Z29">
        <v>435.48056000000003</v>
      </c>
      <c r="AA29">
        <v>409.72994999999997</v>
      </c>
      <c r="AB29">
        <v>495.83694500000001</v>
      </c>
      <c r="AC29">
        <v>3.7841170000000002</v>
      </c>
      <c r="AD29">
        <v>5.0523239999999996</v>
      </c>
      <c r="AE29">
        <v>2.010561</v>
      </c>
      <c r="AF29">
        <v>1219.465698</v>
      </c>
      <c r="AG29">
        <v>1226.0744629999999</v>
      </c>
      <c r="AH29">
        <v>1262.6137699999999</v>
      </c>
    </row>
    <row r="30" spans="1:34" x14ac:dyDescent="0.45">
      <c r="A30">
        <v>2026</v>
      </c>
      <c r="B30">
        <v>131.59382600000001</v>
      </c>
      <c r="C30">
        <v>107.49852</v>
      </c>
      <c r="D30">
        <v>150.882126</v>
      </c>
      <c r="E30">
        <v>52.010399</v>
      </c>
      <c r="F30">
        <v>65.722999999999999</v>
      </c>
      <c r="G30">
        <v>44.743698000000002</v>
      </c>
      <c r="H30">
        <v>295.24371300000001</v>
      </c>
      <c r="I30">
        <v>316.24749800000001</v>
      </c>
      <c r="J30">
        <v>273.60839800000002</v>
      </c>
      <c r="K30">
        <v>184.18956</v>
      </c>
      <c r="L30">
        <v>195.864746</v>
      </c>
      <c r="M30">
        <v>177.94976800000001</v>
      </c>
      <c r="N30">
        <v>80.659355000000005</v>
      </c>
      <c r="O30">
        <v>78.538353000000001</v>
      </c>
      <c r="P30">
        <v>90.007057000000003</v>
      </c>
      <c r="Q30">
        <v>22.778303000000001</v>
      </c>
      <c r="R30">
        <v>22.778303000000001</v>
      </c>
      <c r="S30">
        <v>22.778303000000001</v>
      </c>
      <c r="T30">
        <v>11.048738</v>
      </c>
      <c r="U30">
        <v>11.467271999999999</v>
      </c>
      <c r="V30">
        <v>11.554622999999999</v>
      </c>
      <c r="W30">
        <v>0.232485</v>
      </c>
      <c r="X30">
        <v>0.23249800000000001</v>
      </c>
      <c r="Y30">
        <v>0.232539</v>
      </c>
      <c r="Z30">
        <v>418.71618699999999</v>
      </c>
      <c r="AA30">
        <v>402.99243200000001</v>
      </c>
      <c r="AB30">
        <v>453.89328</v>
      </c>
      <c r="AC30">
        <v>3.2806090000000001</v>
      </c>
      <c r="AD30">
        <v>4.3695849999999998</v>
      </c>
      <c r="AE30">
        <v>1.7027099999999999</v>
      </c>
      <c r="AF30">
        <v>1199.7531739999999</v>
      </c>
      <c r="AG30">
        <v>1205.712158</v>
      </c>
      <c r="AH30">
        <v>1227.352539</v>
      </c>
    </row>
    <row r="31" spans="1:34" x14ac:dyDescent="0.45">
      <c r="A31">
        <v>2025</v>
      </c>
      <c r="B31">
        <v>135.96672100000001</v>
      </c>
      <c r="C31">
        <v>111.623718</v>
      </c>
      <c r="D31">
        <v>154.01432800000001</v>
      </c>
      <c r="E31">
        <v>56.265597999999997</v>
      </c>
      <c r="F31">
        <v>69.829696999999996</v>
      </c>
      <c r="G31">
        <v>46.484997</v>
      </c>
      <c r="H31">
        <v>282.74993899999998</v>
      </c>
      <c r="I31">
        <v>295.59759500000001</v>
      </c>
      <c r="J31">
        <v>270.37100199999998</v>
      </c>
      <c r="K31">
        <v>179.72648599999999</v>
      </c>
      <c r="L31">
        <v>186.36914100000001</v>
      </c>
      <c r="M31">
        <v>176.45459</v>
      </c>
      <c r="N31">
        <v>91.863929999999996</v>
      </c>
      <c r="O31">
        <v>91.863929999999996</v>
      </c>
      <c r="P31">
        <v>91.863929999999996</v>
      </c>
      <c r="Q31">
        <v>22.778303000000001</v>
      </c>
      <c r="R31">
        <v>22.778303000000001</v>
      </c>
      <c r="S31">
        <v>22.778303000000001</v>
      </c>
      <c r="T31">
        <v>10.607799999999999</v>
      </c>
      <c r="U31">
        <v>11.049868</v>
      </c>
      <c r="V31">
        <v>10.607799999999999</v>
      </c>
      <c r="W31">
        <v>0.232485</v>
      </c>
      <c r="X31">
        <v>0.23249800000000001</v>
      </c>
      <c r="Y31">
        <v>0.232539</v>
      </c>
      <c r="Z31">
        <v>397.71389799999997</v>
      </c>
      <c r="AA31">
        <v>389.30862400000001</v>
      </c>
      <c r="AB31">
        <v>421.18917800000003</v>
      </c>
      <c r="AC31">
        <v>2.835906</v>
      </c>
      <c r="AD31">
        <v>3.7884250000000002</v>
      </c>
      <c r="AE31">
        <v>1.4164829999999999</v>
      </c>
      <c r="AF31">
        <v>1180.7410890000001</v>
      </c>
      <c r="AG31">
        <v>1182.4418949999999</v>
      </c>
      <c r="AH31">
        <v>1195.4132079999999</v>
      </c>
    </row>
    <row r="32" spans="1:34" x14ac:dyDescent="0.45">
      <c r="A32">
        <v>2024</v>
      </c>
      <c r="B32">
        <v>176.849411</v>
      </c>
      <c r="C32">
        <v>177.84901400000001</v>
      </c>
      <c r="D32">
        <v>182.86312899999999</v>
      </c>
      <c r="E32">
        <v>56.472496</v>
      </c>
      <c r="F32">
        <v>56.839500000000001</v>
      </c>
      <c r="G32">
        <v>54.209595</v>
      </c>
      <c r="H32">
        <v>268.74212599999998</v>
      </c>
      <c r="I32">
        <v>275.23620599999998</v>
      </c>
      <c r="J32">
        <v>261.76232900000002</v>
      </c>
      <c r="K32">
        <v>167.662567</v>
      </c>
      <c r="L32">
        <v>170.05273399999999</v>
      </c>
      <c r="M32">
        <v>163.87103300000001</v>
      </c>
      <c r="N32">
        <v>92.954802999999998</v>
      </c>
      <c r="O32">
        <v>92.954802999999998</v>
      </c>
      <c r="P32">
        <v>92.954802999999998</v>
      </c>
      <c r="Q32">
        <v>22.778303000000001</v>
      </c>
      <c r="R32">
        <v>22.778303000000001</v>
      </c>
      <c r="S32">
        <v>22.778303000000001</v>
      </c>
      <c r="T32">
        <v>10.1648</v>
      </c>
      <c r="U32">
        <v>10.196526</v>
      </c>
      <c r="V32">
        <v>10.1648</v>
      </c>
      <c r="W32">
        <v>0.232485</v>
      </c>
      <c r="X32">
        <v>0.23249800000000001</v>
      </c>
      <c r="Y32">
        <v>0.232539</v>
      </c>
      <c r="Z32">
        <v>379.09042399999998</v>
      </c>
      <c r="AA32">
        <v>369.97695900000002</v>
      </c>
      <c r="AB32">
        <v>391.86447099999998</v>
      </c>
      <c r="AC32">
        <v>1.9681900000000001</v>
      </c>
      <c r="AD32">
        <v>2.5895380000000001</v>
      </c>
      <c r="AE32">
        <v>0.99424699999999999</v>
      </c>
      <c r="AF32">
        <v>1176.9155270000001</v>
      </c>
      <c r="AG32">
        <v>1178.7060550000001</v>
      </c>
      <c r="AH32">
        <v>1181.6953120000001</v>
      </c>
    </row>
    <row r="33" spans="1:34" x14ac:dyDescent="0.45">
      <c r="A33">
        <v>2023</v>
      </c>
      <c r="B33">
        <v>188.344604</v>
      </c>
      <c r="C33">
        <v>187.94560200000001</v>
      </c>
      <c r="D33">
        <v>191.00370799999999</v>
      </c>
      <c r="E33">
        <v>61.921207000000003</v>
      </c>
      <c r="F33">
        <v>62.020508</v>
      </c>
      <c r="G33">
        <v>61.890106000000003</v>
      </c>
      <c r="H33">
        <v>264.71408100000002</v>
      </c>
      <c r="I33">
        <v>266.809235</v>
      </c>
      <c r="J33">
        <v>261.93414300000001</v>
      </c>
      <c r="K33">
        <v>163.377655</v>
      </c>
      <c r="L33">
        <v>163.12406899999999</v>
      </c>
      <c r="M33">
        <v>161.279785</v>
      </c>
      <c r="N33">
        <v>92.904007000000007</v>
      </c>
      <c r="O33">
        <v>92.904007000000007</v>
      </c>
      <c r="P33">
        <v>92.904007000000007</v>
      </c>
      <c r="Q33">
        <v>22.778303000000001</v>
      </c>
      <c r="R33">
        <v>22.778303000000001</v>
      </c>
      <c r="S33">
        <v>22.778303000000001</v>
      </c>
      <c r="T33">
        <v>9.5348000000000006</v>
      </c>
      <c r="U33">
        <v>9.5348000000000006</v>
      </c>
      <c r="V33">
        <v>9.5348000000000006</v>
      </c>
      <c r="W33">
        <v>0.23136999999999999</v>
      </c>
      <c r="X33">
        <v>0.23139699999999999</v>
      </c>
      <c r="Y33">
        <v>0.231406</v>
      </c>
      <c r="Z33">
        <v>335.44113199999998</v>
      </c>
      <c r="AA33">
        <v>334.728973</v>
      </c>
      <c r="AB33">
        <v>339.08764600000001</v>
      </c>
      <c r="AC33">
        <v>1.518443</v>
      </c>
      <c r="AD33">
        <v>2.029814</v>
      </c>
      <c r="AE33">
        <v>0.74774600000000002</v>
      </c>
      <c r="AF33">
        <v>1140.765625</v>
      </c>
      <c r="AG33">
        <v>1142.106689</v>
      </c>
      <c r="AH33">
        <v>1141.3917240000001</v>
      </c>
    </row>
    <row r="34" spans="1:34" x14ac:dyDescent="0.45">
      <c r="A34">
        <v>2022</v>
      </c>
      <c r="B34">
        <v>208.204193</v>
      </c>
      <c r="C34">
        <v>208.204193</v>
      </c>
      <c r="D34">
        <v>208.204193</v>
      </c>
      <c r="E34">
        <v>66.598999000000006</v>
      </c>
      <c r="F34">
        <v>66.598999000000006</v>
      </c>
      <c r="G34">
        <v>66.910103000000007</v>
      </c>
      <c r="H34">
        <v>261.34234600000002</v>
      </c>
      <c r="I34">
        <v>261.34234600000002</v>
      </c>
      <c r="J34">
        <v>261.09832799999998</v>
      </c>
      <c r="K34">
        <v>157.452606</v>
      </c>
      <c r="L34">
        <v>157.28396599999999</v>
      </c>
      <c r="M34">
        <v>156.06637599999999</v>
      </c>
      <c r="N34">
        <v>92.860007999999993</v>
      </c>
      <c r="O34">
        <v>92.860007999999993</v>
      </c>
      <c r="P34">
        <v>92.860007999999993</v>
      </c>
      <c r="Q34">
        <v>22.778303000000001</v>
      </c>
      <c r="R34">
        <v>22.778303000000001</v>
      </c>
      <c r="S34">
        <v>22.778303000000001</v>
      </c>
      <c r="T34">
        <v>8.623799</v>
      </c>
      <c r="U34">
        <v>8.623799</v>
      </c>
      <c r="V34">
        <v>8.623799</v>
      </c>
      <c r="W34">
        <v>0.2303</v>
      </c>
      <c r="X34">
        <v>0.2303</v>
      </c>
      <c r="Y34">
        <v>0.2303</v>
      </c>
      <c r="Z34">
        <v>302.70617700000003</v>
      </c>
      <c r="AA34">
        <v>302.70617700000003</v>
      </c>
      <c r="AB34">
        <v>302.70617700000003</v>
      </c>
      <c r="AC34">
        <v>1.1477040000000001</v>
      </c>
      <c r="AD34">
        <v>1.5576829999999999</v>
      </c>
      <c r="AE34">
        <v>0.55619499999999999</v>
      </c>
      <c r="AF34">
        <v>1121.944336</v>
      </c>
      <c r="AG34">
        <v>1122.185669</v>
      </c>
      <c r="AH34">
        <v>1120.0336910000001</v>
      </c>
    </row>
    <row r="35" spans="1:34" x14ac:dyDescent="0.45">
      <c r="A35">
        <v>2021</v>
      </c>
      <c r="B35">
        <v>212.916504</v>
      </c>
      <c r="C35">
        <v>212.916504</v>
      </c>
      <c r="D35">
        <v>212.916504</v>
      </c>
      <c r="E35">
        <v>71.450103999999996</v>
      </c>
      <c r="F35">
        <v>71.450103999999996</v>
      </c>
      <c r="G35">
        <v>71.450103999999996</v>
      </c>
      <c r="H35">
        <v>248.74231</v>
      </c>
      <c r="I35">
        <v>248.74231</v>
      </c>
      <c r="J35">
        <v>248.74231</v>
      </c>
      <c r="K35">
        <v>151.39418000000001</v>
      </c>
      <c r="L35">
        <v>151.966003</v>
      </c>
      <c r="M35">
        <v>151.923721</v>
      </c>
      <c r="N35">
        <v>92.484604000000004</v>
      </c>
      <c r="O35">
        <v>92.484604000000004</v>
      </c>
      <c r="P35">
        <v>92.484604000000004</v>
      </c>
      <c r="Q35">
        <v>22.778303000000001</v>
      </c>
      <c r="R35">
        <v>22.778303000000001</v>
      </c>
      <c r="S35">
        <v>22.778303000000001</v>
      </c>
      <c r="T35">
        <v>6.9255000000000004</v>
      </c>
      <c r="U35">
        <v>6.9255000000000004</v>
      </c>
      <c r="V35">
        <v>6.9255000000000004</v>
      </c>
      <c r="W35">
        <v>0.2303</v>
      </c>
      <c r="X35">
        <v>0.2303</v>
      </c>
      <c r="Y35">
        <v>0.2303</v>
      </c>
      <c r="Z35">
        <v>283.68081699999999</v>
      </c>
      <c r="AA35">
        <v>283.68081699999999</v>
      </c>
      <c r="AB35">
        <v>283.68078600000001</v>
      </c>
      <c r="AC35">
        <v>0</v>
      </c>
      <c r="AD35">
        <v>0</v>
      </c>
      <c r="AE35">
        <v>0</v>
      </c>
      <c r="AF35">
        <v>1090.6026609999999</v>
      </c>
      <c r="AG35">
        <v>1091.174438</v>
      </c>
      <c r="AH35">
        <v>1091.1320800000001</v>
      </c>
    </row>
    <row r="36" spans="1:34" x14ac:dyDescent="0.45">
      <c r="A36">
        <v>2020</v>
      </c>
      <c r="B36">
        <v>217.319931</v>
      </c>
      <c r="C36">
        <v>217.319931</v>
      </c>
      <c r="D36">
        <v>217.319931</v>
      </c>
      <c r="E36">
        <v>72.645202999999995</v>
      </c>
      <c r="F36">
        <v>72.645202999999995</v>
      </c>
      <c r="G36">
        <v>72.645202999999995</v>
      </c>
      <c r="H36">
        <v>245.41911300000001</v>
      </c>
      <c r="I36">
        <v>245.41911300000001</v>
      </c>
      <c r="J36">
        <v>245.41911300000001</v>
      </c>
      <c r="K36">
        <v>139.99884</v>
      </c>
      <c r="L36">
        <v>139.99884</v>
      </c>
      <c r="M36">
        <v>139.99884</v>
      </c>
      <c r="N36">
        <v>97.120911000000007</v>
      </c>
      <c r="O36">
        <v>97.120911000000007</v>
      </c>
      <c r="P36">
        <v>97.120911000000007</v>
      </c>
      <c r="Q36">
        <v>22.778303000000001</v>
      </c>
      <c r="R36">
        <v>22.778303000000001</v>
      </c>
      <c r="S36">
        <v>22.778303000000001</v>
      </c>
      <c r="T36">
        <v>3.1509999999999998</v>
      </c>
      <c r="U36">
        <v>3.1509999999999998</v>
      </c>
      <c r="V36">
        <v>3.1509999999999998</v>
      </c>
      <c r="W36">
        <v>0.20419999999999999</v>
      </c>
      <c r="X36">
        <v>0.20419999999999999</v>
      </c>
      <c r="Y36">
        <v>0.20419999999999999</v>
      </c>
      <c r="Z36">
        <v>263.93090799999999</v>
      </c>
      <c r="AA36">
        <v>263.93090799999999</v>
      </c>
      <c r="AB36">
        <v>263.93090799999999</v>
      </c>
      <c r="AC36">
        <v>0</v>
      </c>
      <c r="AD36">
        <v>0</v>
      </c>
      <c r="AE36">
        <v>0</v>
      </c>
      <c r="AF36">
        <v>1062.568481</v>
      </c>
      <c r="AG36">
        <v>1062.568481</v>
      </c>
      <c r="AH36">
        <v>1062.568481</v>
      </c>
    </row>
    <row r="37" spans="1:34" x14ac:dyDescent="0.45">
      <c r="A37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8" sqref="A48:XFD60"/>
    </sheetView>
  </sheetViews>
  <sheetFormatPr defaultRowHeight="14.25" x14ac:dyDescent="0.45"/>
  <cols>
    <col min="2" max="2" width="12.19921875" bestFit="1" customWidth="1"/>
    <col min="4" max="4" width="11.59765625" bestFit="1" customWidth="1"/>
    <col min="32" max="32" width="10.59765625" bestFit="1" customWidth="1"/>
  </cols>
  <sheetData>
    <row r="1" spans="1:32" x14ac:dyDescent="0.45">
      <c r="A1" t="s">
        <v>65</v>
      </c>
    </row>
    <row r="2" spans="1:32" x14ac:dyDescent="0.4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45">
      <c r="A3" t="s">
        <v>121</v>
      </c>
    </row>
    <row r="4" spans="1:32" x14ac:dyDescent="0.45">
      <c r="A4" t="s">
        <v>22</v>
      </c>
      <c r="B4">
        <v>1.5882216617345463E-6</v>
      </c>
      <c r="C4">
        <v>1.653641965701385E-6</v>
      </c>
      <c r="D4">
        <v>1.657644902653097E-6</v>
      </c>
      <c r="E4">
        <v>1.5953313557234082E-6</v>
      </c>
      <c r="F4">
        <v>1.5673390101328076E-6</v>
      </c>
      <c r="G4">
        <v>1.5003835831641721E-6</v>
      </c>
      <c r="H4">
        <v>1.4842755789961301E-6</v>
      </c>
      <c r="I4">
        <v>1.4698279970586798E-6</v>
      </c>
      <c r="J4">
        <v>1.4360403546872427E-6</v>
      </c>
      <c r="K4">
        <v>1.4311088757684976E-6</v>
      </c>
      <c r="L4">
        <v>1.4275108793707731E-6</v>
      </c>
      <c r="M4">
        <v>1.4310980884176743E-6</v>
      </c>
      <c r="N4">
        <v>1.4110311264974311E-6</v>
      </c>
      <c r="O4">
        <v>1.3985866726282712E-6</v>
      </c>
      <c r="P4">
        <v>1.3942601151518561E-6</v>
      </c>
      <c r="Q4">
        <v>1.3821932185615166E-6</v>
      </c>
      <c r="R4">
        <v>1.3740545772633423E-6</v>
      </c>
      <c r="S4">
        <v>1.3728995009290174E-6</v>
      </c>
      <c r="T4">
        <v>1.3838810240672758E-6</v>
      </c>
      <c r="U4">
        <v>1.3815036579050338E-6</v>
      </c>
      <c r="V4">
        <v>1.3806406698391589E-6</v>
      </c>
      <c r="W4">
        <v>1.3797187662418637E-6</v>
      </c>
      <c r="X4">
        <v>1.3755407422883251E-6</v>
      </c>
      <c r="Y4">
        <v>1.3743043459247159E-6</v>
      </c>
      <c r="Z4">
        <v>1.3723485162408049E-6</v>
      </c>
      <c r="AA4">
        <v>1.3684418356502868E-6</v>
      </c>
      <c r="AB4">
        <v>1.3666810080774149E-6</v>
      </c>
      <c r="AC4">
        <v>1.3647882429060105E-6</v>
      </c>
      <c r="AD4">
        <v>1.3561226810099226E-6</v>
      </c>
      <c r="AE4">
        <v>1.3541452766243647E-6</v>
      </c>
      <c r="AF4">
        <v>1.3531296060545272E-6</v>
      </c>
    </row>
    <row r="5" spans="1:32" x14ac:dyDescent="0.45">
      <c r="A5" t="s">
        <v>64</v>
      </c>
      <c r="B5">
        <v>2.0235913037617722E-6</v>
      </c>
      <c r="C5">
        <v>2.9249695323167564E-6</v>
      </c>
      <c r="D5">
        <v>2.838576889874449E-6</v>
      </c>
      <c r="E5">
        <v>2.493324633156365E-6</v>
      </c>
      <c r="F5">
        <v>2.2198747061180862E-6</v>
      </c>
      <c r="G5">
        <v>2.1907130966974356E-6</v>
      </c>
      <c r="H5">
        <v>2.2113554913674303E-6</v>
      </c>
      <c r="I5">
        <v>2.2736530760187473E-6</v>
      </c>
      <c r="J5">
        <v>2.3189469562288772E-6</v>
      </c>
      <c r="K5">
        <v>2.3990708985314845E-6</v>
      </c>
      <c r="L5">
        <v>2.4483953660775468E-6</v>
      </c>
      <c r="M5">
        <v>2.4760943890372201E-6</v>
      </c>
      <c r="N5">
        <v>2.4915801122786589E-6</v>
      </c>
      <c r="O5">
        <v>2.5186755806218747E-6</v>
      </c>
      <c r="P5">
        <v>2.5132353212022986E-6</v>
      </c>
      <c r="Q5">
        <v>2.4964300456761114E-6</v>
      </c>
      <c r="R5">
        <v>2.4928847823947825E-6</v>
      </c>
      <c r="S5">
        <v>2.4725648347116622E-6</v>
      </c>
      <c r="T5">
        <v>2.452000158033376E-6</v>
      </c>
      <c r="U5">
        <v>2.4287310606010717E-6</v>
      </c>
      <c r="V5">
        <v>2.415579357472318E-6</v>
      </c>
      <c r="W5">
        <v>2.4161184226914001E-6</v>
      </c>
      <c r="X5">
        <v>2.4168997365442119E-6</v>
      </c>
      <c r="Y5">
        <v>2.4041515055426241E-6</v>
      </c>
      <c r="Z5">
        <v>2.4187939058953137E-6</v>
      </c>
      <c r="AA5">
        <v>2.3993263757595464E-6</v>
      </c>
      <c r="AB5">
        <v>2.3858836435554596E-6</v>
      </c>
      <c r="AC5">
        <v>2.3885558196107898E-6</v>
      </c>
      <c r="AD5">
        <v>2.3553479138984358E-6</v>
      </c>
      <c r="AE5">
        <v>2.3230312847292886E-6</v>
      </c>
      <c r="AF5">
        <v>2.3350238322795862E-6</v>
      </c>
    </row>
    <row r="6" spans="1:32" x14ac:dyDescent="0.45">
      <c r="A6" t="s">
        <v>24</v>
      </c>
      <c r="B6">
        <v>5.6727767685988622E-7</v>
      </c>
      <c r="C6">
        <v>5.6810942472859349E-7</v>
      </c>
      <c r="D6">
        <v>5.6894117259730077E-7</v>
      </c>
      <c r="E6">
        <v>5.7060466833471532E-7</v>
      </c>
      <c r="F6">
        <v>5.7143641620342259E-7</v>
      </c>
      <c r="G6">
        <v>5.7309991194083725E-7</v>
      </c>
      <c r="H6">
        <v>5.7393165980954442E-7</v>
      </c>
      <c r="I6">
        <v>5.7559515554695897E-7</v>
      </c>
      <c r="J6">
        <v>5.7642690341566625E-7</v>
      </c>
      <c r="K6">
        <v>5.780903991530808E-7</v>
      </c>
      <c r="L6">
        <v>5.7975389489049535E-7</v>
      </c>
      <c r="M6">
        <v>5.8058564275920273E-7</v>
      </c>
      <c r="N6">
        <v>5.8224913849661728E-7</v>
      </c>
      <c r="O6">
        <v>5.8391263423403183E-7</v>
      </c>
      <c r="P6">
        <v>5.8474520888988495E-7</v>
      </c>
      <c r="Q6">
        <v>5.864087046272994E-7</v>
      </c>
      <c r="R6">
        <v>5.8807220036471405E-7</v>
      </c>
      <c r="S6">
        <v>5.8890394823342133E-7</v>
      </c>
      <c r="T6">
        <v>5.9056744397083599E-7</v>
      </c>
      <c r="U6">
        <v>5.9223093970825054E-7</v>
      </c>
      <c r="V6">
        <v>5.9389443544566498E-7</v>
      </c>
      <c r="W6">
        <v>5.9555793118307943E-7</v>
      </c>
      <c r="X6">
        <v>5.9722142692049408E-7</v>
      </c>
      <c r="Y6">
        <v>5.9888492265790864E-7</v>
      </c>
      <c r="Z6">
        <v>6.0054841839532329E-7</v>
      </c>
      <c r="AA6">
        <v>6.0221191413273784E-7</v>
      </c>
      <c r="AB6">
        <v>6.0387623665729813E-7</v>
      </c>
      <c r="AC6">
        <v>6.0553973239471268E-7</v>
      </c>
      <c r="AD6">
        <v>6.0720322813212723E-7</v>
      </c>
      <c r="AE6">
        <v>6.0886672386954189E-7</v>
      </c>
      <c r="AF6">
        <v>6.1053021960695644E-7</v>
      </c>
    </row>
    <row r="8" spans="1:32" x14ac:dyDescent="0.45">
      <c r="A8" t="s">
        <v>122</v>
      </c>
    </row>
    <row r="9" spans="1:32" x14ac:dyDescent="0.45">
      <c r="A9" t="s">
        <v>22</v>
      </c>
      <c r="B9">
        <v>1.1587883368878666E-7</v>
      </c>
      <c r="C9">
        <v>1.2065198891383497E-7</v>
      </c>
      <c r="D9">
        <v>1.2094404869142769E-7</v>
      </c>
      <c r="E9">
        <v>1.1639756672660061E-7</v>
      </c>
      <c r="F9">
        <v>1.1435520674788726E-7</v>
      </c>
      <c r="G9">
        <v>1.0947004684030442E-7</v>
      </c>
      <c r="H9">
        <v>1.0829478473362323E-7</v>
      </c>
      <c r="I9">
        <v>1.0724066931329424E-7</v>
      </c>
      <c r="J9">
        <v>1.0477547652224518E-7</v>
      </c>
      <c r="K9">
        <v>1.0441566904748696E-7</v>
      </c>
      <c r="L9">
        <v>1.0415315428885471E-7</v>
      </c>
      <c r="M9">
        <v>1.0441488198755565E-7</v>
      </c>
      <c r="N9">
        <v>1.0295076888607866E-7</v>
      </c>
      <c r="O9">
        <v>1.0204280444068933E-7</v>
      </c>
      <c r="P9">
        <v>1.0172713286515688E-7</v>
      </c>
      <c r="Q9">
        <v>1.0084671551736389E-7</v>
      </c>
      <c r="R9">
        <v>1.0025290907071598E-7</v>
      </c>
      <c r="S9">
        <v>1.001686331149927E-7</v>
      </c>
      <c r="T9">
        <v>1.0096986012508022E-7</v>
      </c>
      <c r="U9">
        <v>1.0079640422483081E-7</v>
      </c>
      <c r="V9">
        <v>1.0073343943032491E-7</v>
      </c>
      <c r="W9">
        <v>1.0066617607773256E-7</v>
      </c>
      <c r="X9">
        <v>1.0036134171202373E-7</v>
      </c>
      <c r="Y9">
        <v>1.0027113253527971E-7</v>
      </c>
      <c r="Z9">
        <v>1.0012843251542355E-7</v>
      </c>
      <c r="AA9">
        <v>9.9843395734141104E-8</v>
      </c>
      <c r="AB9">
        <v>9.9714923336120423E-8</v>
      </c>
      <c r="AC9">
        <v>9.9576824589708946E-8</v>
      </c>
      <c r="AD9">
        <v>9.8944573292569471E-8</v>
      </c>
      <c r="AE9">
        <v>9.8800299152850666E-8</v>
      </c>
      <c r="AF9">
        <v>9.8726194433162944E-8</v>
      </c>
    </row>
    <row r="10" spans="1:32" x14ac:dyDescent="0.45">
      <c r="A10" t="s">
        <v>64</v>
      </c>
      <c r="B10">
        <v>1.4764400070364863E-7</v>
      </c>
      <c r="C10">
        <v>2.1340979420336853E-7</v>
      </c>
      <c r="D10">
        <v>2.0710646835993837E-7</v>
      </c>
      <c r="E10">
        <v>1.8191638954359748E-7</v>
      </c>
      <c r="F10">
        <v>1.6196510731333678E-7</v>
      </c>
      <c r="G10">
        <v>1.5983743623972708E-7</v>
      </c>
      <c r="H10">
        <v>1.6134353370491984E-7</v>
      </c>
      <c r="I10">
        <v>1.6588885103999446E-7</v>
      </c>
      <c r="J10">
        <v>1.6919355474631297E-7</v>
      </c>
      <c r="K10">
        <v>1.75039507618177E-7</v>
      </c>
      <c r="L10">
        <v>1.7863828851209571E-7</v>
      </c>
      <c r="M10">
        <v>1.8065924726881006E-7</v>
      </c>
      <c r="N10">
        <v>1.8178910690445154E-7</v>
      </c>
      <c r="O10">
        <v>1.8376602948743295E-7</v>
      </c>
      <c r="P10">
        <v>1.8336910068857974E-7</v>
      </c>
      <c r="Q10">
        <v>1.8214296470598239E-7</v>
      </c>
      <c r="R10">
        <v>1.8188429742794554E-7</v>
      </c>
      <c r="S10">
        <v>1.8040172613776077E-7</v>
      </c>
      <c r="T10">
        <v>1.7890129908398024E-7</v>
      </c>
      <c r="U10">
        <v>1.772035537777606E-7</v>
      </c>
      <c r="V10">
        <v>1.7624398745506184E-7</v>
      </c>
      <c r="W10">
        <v>1.7628331839379317E-7</v>
      </c>
      <c r="X10">
        <v>1.7634032412554337E-7</v>
      </c>
      <c r="Y10">
        <v>1.7541019568336744E-7</v>
      </c>
      <c r="Z10">
        <v>1.7647852532283406E-7</v>
      </c>
      <c r="AA10">
        <v>1.750581475876064E-7</v>
      </c>
      <c r="AB10">
        <v>1.7407734738387474E-7</v>
      </c>
      <c r="AC10">
        <v>1.7427231301881301E-7</v>
      </c>
      <c r="AD10">
        <v>1.7184941861061549E-7</v>
      </c>
      <c r="AE10">
        <v>1.6949155296308116E-7</v>
      </c>
      <c r="AF10">
        <v>1.7036654570280245E-7</v>
      </c>
    </row>
    <row r="11" spans="1:32" x14ac:dyDescent="0.45">
      <c r="A11" t="s">
        <v>24</v>
      </c>
      <c r="B11">
        <v>4.1389358397502433E-8</v>
      </c>
      <c r="C11">
        <v>4.1450043864317986E-8</v>
      </c>
      <c r="D11">
        <v>4.1510729331133538E-8</v>
      </c>
      <c r="E11">
        <v>4.1632100264764643E-8</v>
      </c>
      <c r="F11">
        <v>4.1692785731580202E-8</v>
      </c>
      <c r="G11">
        <v>4.1814156665211306E-8</v>
      </c>
      <c r="H11">
        <v>4.1874842132026852E-8</v>
      </c>
      <c r="I11">
        <v>4.1996213065657957E-8</v>
      </c>
      <c r="J11">
        <v>4.2056898532473509E-8</v>
      </c>
      <c r="K11">
        <v>4.2178269466104607E-8</v>
      </c>
      <c r="L11">
        <v>4.2299640399735719E-8</v>
      </c>
      <c r="M11">
        <v>4.2360325866551278E-8</v>
      </c>
      <c r="N11">
        <v>4.2481696800182382E-8</v>
      </c>
      <c r="O11">
        <v>4.2603067733813487E-8</v>
      </c>
      <c r="P11">
        <v>4.2663813524154702E-8</v>
      </c>
      <c r="Q11">
        <v>4.27851844577858E-8</v>
      </c>
      <c r="R11">
        <v>4.2906555391416905E-8</v>
      </c>
      <c r="S11">
        <v>4.2967240858232464E-8</v>
      </c>
      <c r="T11">
        <v>4.3088611791863575E-8</v>
      </c>
      <c r="U11">
        <v>4.320998272549468E-8</v>
      </c>
      <c r="V11">
        <v>4.3331353659125771E-8</v>
      </c>
      <c r="W11">
        <v>4.3452724592756876E-8</v>
      </c>
      <c r="X11">
        <v>4.3574095526387987E-8</v>
      </c>
      <c r="Y11">
        <v>4.3695466460019092E-8</v>
      </c>
      <c r="Z11">
        <v>4.3816837393650197E-8</v>
      </c>
      <c r="AA11">
        <v>4.3938208327281308E-8</v>
      </c>
      <c r="AB11">
        <v>4.4059639584438062E-8</v>
      </c>
      <c r="AC11">
        <v>4.4181010518069174E-8</v>
      </c>
      <c r="AD11">
        <v>4.4302381451700278E-8</v>
      </c>
      <c r="AE11">
        <v>4.442375238533139E-8</v>
      </c>
      <c r="AF11">
        <v>4.4545123318962488E-8</v>
      </c>
    </row>
    <row r="13" spans="1:32" x14ac:dyDescent="0.45">
      <c r="A13" t="s">
        <v>123</v>
      </c>
    </row>
    <row r="14" spans="1:32" x14ac:dyDescent="0.45">
      <c r="A14" t="s">
        <v>22</v>
      </c>
      <c r="B14">
        <f t="shared" ref="B14:AF14" si="0">SUM(B4,B9)</f>
        <v>1.704100495423333E-6</v>
      </c>
      <c r="C14">
        <f t="shared" si="0"/>
        <v>1.7742939546152199E-6</v>
      </c>
      <c r="D14">
        <f t="shared" si="0"/>
        <v>1.7785889513445248E-6</v>
      </c>
      <c r="E14">
        <f t="shared" si="0"/>
        <v>1.7117289224500089E-6</v>
      </c>
      <c r="F14">
        <f t="shared" si="0"/>
        <v>1.681694216880695E-6</v>
      </c>
      <c r="G14">
        <f t="shared" si="0"/>
        <v>1.6098536300044765E-6</v>
      </c>
      <c r="H14">
        <f t="shared" si="0"/>
        <v>1.5925703637297534E-6</v>
      </c>
      <c r="I14">
        <f t="shared" si="0"/>
        <v>1.577068666371974E-6</v>
      </c>
      <c r="J14">
        <f t="shared" si="0"/>
        <v>1.5408158312094878E-6</v>
      </c>
      <c r="K14">
        <f t="shared" si="0"/>
        <v>1.5355245448159846E-6</v>
      </c>
      <c r="L14">
        <f t="shared" si="0"/>
        <v>1.5316640336596277E-6</v>
      </c>
      <c r="M14">
        <f t="shared" si="0"/>
        <v>1.5355129704052299E-6</v>
      </c>
      <c r="N14">
        <f t="shared" si="0"/>
        <v>1.5139818953835097E-6</v>
      </c>
      <c r="O14">
        <f t="shared" si="0"/>
        <v>1.5006294770689605E-6</v>
      </c>
      <c r="P14">
        <f t="shared" si="0"/>
        <v>1.4959872480170129E-6</v>
      </c>
      <c r="Q14">
        <f t="shared" si="0"/>
        <v>1.4830399340788804E-6</v>
      </c>
      <c r="R14">
        <f t="shared" si="0"/>
        <v>1.4743074863340582E-6</v>
      </c>
      <c r="S14">
        <f t="shared" si="0"/>
        <v>1.4730681340440101E-6</v>
      </c>
      <c r="T14">
        <f t="shared" si="0"/>
        <v>1.484850884192356E-6</v>
      </c>
      <c r="U14">
        <f t="shared" si="0"/>
        <v>1.4823000621298645E-6</v>
      </c>
      <c r="V14">
        <f t="shared" si="0"/>
        <v>1.4813741092694839E-6</v>
      </c>
      <c r="W14">
        <f t="shared" si="0"/>
        <v>1.4803849423195962E-6</v>
      </c>
      <c r="X14">
        <f t="shared" si="0"/>
        <v>1.4759020840003488E-6</v>
      </c>
      <c r="Y14">
        <f t="shared" si="0"/>
        <v>1.4745754784599957E-6</v>
      </c>
      <c r="Z14">
        <f t="shared" si="0"/>
        <v>1.4724769487562284E-6</v>
      </c>
      <c r="AA14">
        <f t="shared" si="0"/>
        <v>1.4682852313844279E-6</v>
      </c>
      <c r="AB14">
        <f t="shared" si="0"/>
        <v>1.4663959314135353E-6</v>
      </c>
      <c r="AC14">
        <f t="shared" si="0"/>
        <v>1.4643650674957194E-6</v>
      </c>
      <c r="AD14">
        <f t="shared" si="0"/>
        <v>1.455067254302492E-6</v>
      </c>
      <c r="AE14">
        <f t="shared" si="0"/>
        <v>1.4529455757772153E-6</v>
      </c>
      <c r="AF14">
        <f t="shared" si="0"/>
        <v>1.45185580048769E-6</v>
      </c>
    </row>
    <row r="15" spans="1:32" x14ac:dyDescent="0.45">
      <c r="A15" t="s">
        <v>64</v>
      </c>
      <c r="B15">
        <f t="shared" ref="B15:AF15" si="1">SUM(B5,B10)</f>
        <v>2.1712353044654207E-6</v>
      </c>
      <c r="C15">
        <f t="shared" si="1"/>
        <v>3.1383793265201249E-6</v>
      </c>
      <c r="D15">
        <f t="shared" si="1"/>
        <v>3.0456833582343875E-6</v>
      </c>
      <c r="E15">
        <f t="shared" si="1"/>
        <v>2.6752410226999624E-6</v>
      </c>
      <c r="F15">
        <f t="shared" si="1"/>
        <v>2.3818398134314228E-6</v>
      </c>
      <c r="G15">
        <f t="shared" si="1"/>
        <v>2.3505505329371629E-6</v>
      </c>
      <c r="H15">
        <f t="shared" si="1"/>
        <v>2.3726990250723501E-6</v>
      </c>
      <c r="I15">
        <f t="shared" si="1"/>
        <v>2.439541927058742E-6</v>
      </c>
      <c r="J15">
        <f t="shared" si="1"/>
        <v>2.48814051097519E-6</v>
      </c>
      <c r="K15">
        <f t="shared" si="1"/>
        <v>2.5741104061496617E-6</v>
      </c>
      <c r="L15">
        <f t="shared" si="1"/>
        <v>2.6270336545896424E-6</v>
      </c>
      <c r="M15">
        <f t="shared" si="1"/>
        <v>2.6567536363060301E-6</v>
      </c>
      <c r="N15">
        <f t="shared" si="1"/>
        <v>2.6733692191831102E-6</v>
      </c>
      <c r="O15">
        <f t="shared" si="1"/>
        <v>2.7024416101093076E-6</v>
      </c>
      <c r="P15">
        <f t="shared" si="1"/>
        <v>2.6966044218908783E-6</v>
      </c>
      <c r="Q15">
        <f t="shared" si="1"/>
        <v>2.6785730103820938E-6</v>
      </c>
      <c r="R15">
        <f t="shared" si="1"/>
        <v>2.6747690798227281E-6</v>
      </c>
      <c r="S15">
        <f t="shared" si="1"/>
        <v>2.6529665608494229E-6</v>
      </c>
      <c r="T15">
        <f t="shared" si="1"/>
        <v>2.6309014571173562E-6</v>
      </c>
      <c r="U15">
        <f t="shared" si="1"/>
        <v>2.6059346143788324E-6</v>
      </c>
      <c r="V15">
        <f t="shared" si="1"/>
        <v>2.5918233449273798E-6</v>
      </c>
      <c r="W15">
        <f t="shared" si="1"/>
        <v>2.5924017410851931E-6</v>
      </c>
      <c r="X15">
        <f t="shared" si="1"/>
        <v>2.5932400606697554E-6</v>
      </c>
      <c r="Y15">
        <f t="shared" si="1"/>
        <v>2.5795617012259915E-6</v>
      </c>
      <c r="Z15">
        <f t="shared" si="1"/>
        <v>2.5952724312181478E-6</v>
      </c>
      <c r="AA15">
        <f t="shared" si="1"/>
        <v>2.5743845233471528E-6</v>
      </c>
      <c r="AB15">
        <f t="shared" si="1"/>
        <v>2.5599609909393343E-6</v>
      </c>
      <c r="AC15">
        <f t="shared" si="1"/>
        <v>2.5628281326296028E-6</v>
      </c>
      <c r="AD15">
        <f t="shared" si="1"/>
        <v>2.5271973325090513E-6</v>
      </c>
      <c r="AE15">
        <f t="shared" si="1"/>
        <v>2.4925228376923698E-6</v>
      </c>
      <c r="AF15">
        <f t="shared" si="1"/>
        <v>2.5053903779823887E-6</v>
      </c>
    </row>
    <row r="16" spans="1:32" x14ac:dyDescent="0.45">
      <c r="A16" t="s">
        <v>24</v>
      </c>
      <c r="B16">
        <f t="shared" ref="B16:AF16" si="2">SUM(B6,B11)</f>
        <v>6.086670352573887E-7</v>
      </c>
      <c r="C16">
        <f t="shared" si="2"/>
        <v>6.0955946859291151E-7</v>
      </c>
      <c r="D16">
        <f t="shared" si="2"/>
        <v>6.1045190192843433E-7</v>
      </c>
      <c r="E16">
        <f t="shared" si="2"/>
        <v>6.1223676859947996E-7</v>
      </c>
      <c r="F16">
        <f t="shared" si="2"/>
        <v>6.1312920193500277E-7</v>
      </c>
      <c r="G16">
        <f t="shared" si="2"/>
        <v>6.1491406860604851E-7</v>
      </c>
      <c r="H16">
        <f t="shared" si="2"/>
        <v>6.1580650194157132E-7</v>
      </c>
      <c r="I16">
        <f t="shared" si="2"/>
        <v>6.1759136861261695E-7</v>
      </c>
      <c r="J16">
        <f t="shared" si="2"/>
        <v>6.1848380194813976E-7</v>
      </c>
      <c r="K16">
        <f t="shared" si="2"/>
        <v>6.2026866861918539E-7</v>
      </c>
      <c r="L16">
        <f t="shared" si="2"/>
        <v>6.2205353529023102E-7</v>
      </c>
      <c r="M16">
        <f t="shared" si="2"/>
        <v>6.2294596862575405E-7</v>
      </c>
      <c r="N16">
        <f t="shared" si="2"/>
        <v>6.2473083529679968E-7</v>
      </c>
      <c r="O16">
        <f t="shared" si="2"/>
        <v>6.2651570196784531E-7</v>
      </c>
      <c r="P16">
        <f t="shared" si="2"/>
        <v>6.2740902241403969E-7</v>
      </c>
      <c r="Q16">
        <f t="shared" si="2"/>
        <v>6.2919388908508521E-7</v>
      </c>
      <c r="R16">
        <f t="shared" si="2"/>
        <v>6.3097875575613095E-7</v>
      </c>
      <c r="S16">
        <f t="shared" si="2"/>
        <v>6.3187118909165376E-7</v>
      </c>
      <c r="T16">
        <f t="shared" si="2"/>
        <v>6.336560557626996E-7</v>
      </c>
      <c r="U16">
        <f t="shared" si="2"/>
        <v>6.3544092243374523E-7</v>
      </c>
      <c r="V16">
        <f t="shared" si="2"/>
        <v>6.3722578910479075E-7</v>
      </c>
      <c r="W16">
        <f t="shared" si="2"/>
        <v>6.3901065577583628E-7</v>
      </c>
      <c r="X16">
        <f t="shared" si="2"/>
        <v>6.4079552244688212E-7</v>
      </c>
      <c r="Y16">
        <f t="shared" si="2"/>
        <v>6.4258038911792775E-7</v>
      </c>
      <c r="Z16">
        <f t="shared" si="2"/>
        <v>6.4436525578897348E-7</v>
      </c>
      <c r="AA16">
        <f t="shared" si="2"/>
        <v>6.4615012246001911E-7</v>
      </c>
      <c r="AB16">
        <f t="shared" si="2"/>
        <v>6.479358762417362E-7</v>
      </c>
      <c r="AC16">
        <f t="shared" si="2"/>
        <v>6.4972074291278183E-7</v>
      </c>
      <c r="AD16">
        <f t="shared" si="2"/>
        <v>6.5150560958382757E-7</v>
      </c>
      <c r="AE16">
        <f t="shared" si="2"/>
        <v>6.532904762548733E-7</v>
      </c>
      <c r="AF16">
        <f t="shared" si="2"/>
        <v>6.5507534292591893E-7</v>
      </c>
    </row>
    <row r="18" spans="1:32" x14ac:dyDescent="0.45">
      <c r="A18" t="s">
        <v>66</v>
      </c>
    </row>
    <row r="19" spans="1:32" x14ac:dyDescent="0.45">
      <c r="B19">
        <v>2020</v>
      </c>
      <c r="C19">
        <v>2021</v>
      </c>
      <c r="D19">
        <v>2022</v>
      </c>
      <c r="E19">
        <v>2023</v>
      </c>
      <c r="F19">
        <v>2024</v>
      </c>
      <c r="G19">
        <v>2025</v>
      </c>
      <c r="H19">
        <v>2026</v>
      </c>
      <c r="I19">
        <v>2027</v>
      </c>
      <c r="J19">
        <v>2028</v>
      </c>
      <c r="K19">
        <v>2029</v>
      </c>
      <c r="L19">
        <v>2030</v>
      </c>
      <c r="M19">
        <v>2031</v>
      </c>
      <c r="N19">
        <v>2032</v>
      </c>
      <c r="O19">
        <v>2033</v>
      </c>
      <c r="P19">
        <v>2034</v>
      </c>
      <c r="Q19">
        <v>2035</v>
      </c>
      <c r="R19">
        <v>2036</v>
      </c>
      <c r="S19">
        <v>2037</v>
      </c>
      <c r="T19">
        <v>2038</v>
      </c>
      <c r="U19">
        <v>2039</v>
      </c>
      <c r="V19">
        <v>2040</v>
      </c>
      <c r="W19">
        <v>2041</v>
      </c>
      <c r="X19">
        <v>2042</v>
      </c>
      <c r="Y19">
        <v>2043</v>
      </c>
      <c r="Z19">
        <v>2044</v>
      </c>
      <c r="AA19">
        <v>2045</v>
      </c>
      <c r="AB19">
        <v>2046</v>
      </c>
      <c r="AC19">
        <v>2047</v>
      </c>
      <c r="AD19">
        <v>2048</v>
      </c>
      <c r="AE19">
        <v>2049</v>
      </c>
      <c r="AF19">
        <v>2050</v>
      </c>
    </row>
    <row r="20" spans="1:32" x14ac:dyDescent="0.45">
      <c r="A20" t="s">
        <v>121</v>
      </c>
    </row>
    <row r="21" spans="1:32" x14ac:dyDescent="0.45">
      <c r="A21" t="s">
        <v>22</v>
      </c>
      <c r="B21">
        <v>1.6291065511515873E-6</v>
      </c>
      <c r="C21">
        <v>1.6522188651889084E-6</v>
      </c>
      <c r="D21">
        <v>1.6786370873555047E-6</v>
      </c>
      <c r="E21">
        <v>1.6174935530920496E-6</v>
      </c>
      <c r="F21">
        <v>1.6023066227250856E-6</v>
      </c>
      <c r="G21">
        <v>1.5712697548136243E-6</v>
      </c>
      <c r="H21">
        <v>1.5576378625576694E-6</v>
      </c>
      <c r="I21">
        <v>1.5478736504700253E-6</v>
      </c>
      <c r="J21">
        <v>1.5283883756980302E-6</v>
      </c>
      <c r="K21">
        <v>1.5296164740994677E-6</v>
      </c>
      <c r="L21">
        <v>1.5197194946170733E-6</v>
      </c>
      <c r="M21">
        <v>1.5226586328183511E-6</v>
      </c>
      <c r="N21">
        <v>1.5125019271199774E-6</v>
      </c>
      <c r="O21">
        <v>1.5070003782000245E-6</v>
      </c>
      <c r="P21">
        <v>1.5067373327991762E-6</v>
      </c>
      <c r="Q21">
        <v>1.5001993684039567E-6</v>
      </c>
      <c r="R21">
        <v>1.4979721953570254E-6</v>
      </c>
      <c r="S21">
        <v>1.4963258796621256E-6</v>
      </c>
      <c r="T21">
        <v>1.5057141940633842E-6</v>
      </c>
      <c r="U21">
        <v>1.499874088286819E-6</v>
      </c>
      <c r="V21">
        <v>1.499684064953083E-6</v>
      </c>
      <c r="W21">
        <v>1.4982443685162629E-6</v>
      </c>
      <c r="X21">
        <v>1.4981464525626349E-6</v>
      </c>
      <c r="Y21">
        <v>1.4982020489091867E-6</v>
      </c>
      <c r="Z21">
        <v>1.4878627880430311E-6</v>
      </c>
      <c r="AA21">
        <v>1.4858048934244064E-6</v>
      </c>
      <c r="AB21">
        <v>1.486413963847822E-6</v>
      </c>
      <c r="AC21">
        <v>1.4843502606556767E-6</v>
      </c>
      <c r="AD21">
        <v>1.4815729327167504E-6</v>
      </c>
      <c r="AE21">
        <v>1.4826383910596193E-6</v>
      </c>
      <c r="AF21">
        <v>1.483504698310363E-6</v>
      </c>
    </row>
    <row r="22" spans="1:32" x14ac:dyDescent="0.45">
      <c r="A22" t="s">
        <v>64</v>
      </c>
      <c r="B22">
        <v>2.0235855162517513E-6</v>
      </c>
      <c r="C22">
        <v>2.893962533986608E-6</v>
      </c>
      <c r="D22" s="7">
        <v>2.9800624937792901E-6</v>
      </c>
      <c r="E22">
        <v>2.7889308021286578E-6</v>
      </c>
      <c r="F22">
        <v>2.6041992697739126E-6</v>
      </c>
      <c r="G22">
        <v>2.6776766702111734E-6</v>
      </c>
      <c r="H22">
        <v>2.7503835050285189E-6</v>
      </c>
      <c r="I22">
        <v>2.786987852335952E-6</v>
      </c>
      <c r="J22">
        <v>2.8792457227907937E-6</v>
      </c>
      <c r="K22">
        <v>2.965172884069997E-6</v>
      </c>
      <c r="L22">
        <v>2.984590806977014E-6</v>
      </c>
      <c r="M22">
        <v>2.9831373151746411E-6</v>
      </c>
      <c r="N22">
        <v>3.0280963465907089E-6</v>
      </c>
      <c r="O22">
        <v>3.0838664467256805E-6</v>
      </c>
      <c r="P22">
        <v>3.111546453580999E-6</v>
      </c>
      <c r="Q22">
        <v>3.1117432289217077E-6</v>
      </c>
      <c r="R22">
        <v>3.113605153574122E-6</v>
      </c>
      <c r="S22">
        <v>3.0969685426256844E-6</v>
      </c>
      <c r="T22">
        <v>3.1209156055175712E-6</v>
      </c>
      <c r="U22">
        <v>3.1195613281726978E-6</v>
      </c>
      <c r="V22">
        <v>3.1185088281360531E-6</v>
      </c>
      <c r="W22">
        <v>3.1103054460751053E-6</v>
      </c>
      <c r="X22">
        <v>3.0985427453513493E-6</v>
      </c>
      <c r="Y22">
        <v>3.0855258085273656E-6</v>
      </c>
      <c r="Z22">
        <v>3.085268677725012E-6</v>
      </c>
      <c r="AA22">
        <v>3.0912901685081087E-6</v>
      </c>
      <c r="AB22">
        <v>3.0947957460064371E-6</v>
      </c>
      <c r="AC22">
        <v>3.1109619150688959E-6</v>
      </c>
      <c r="AD22">
        <v>3.1506741552575125E-6</v>
      </c>
      <c r="AE22">
        <v>3.1919696928303971E-6</v>
      </c>
      <c r="AF22">
        <v>3.2257406405890635E-6</v>
      </c>
    </row>
    <row r="23" spans="1:32" x14ac:dyDescent="0.45">
      <c r="A23" t="s">
        <v>24</v>
      </c>
      <c r="B23">
        <v>5.6727767685988622E-7</v>
      </c>
      <c r="C23">
        <v>5.6810942472859349E-7</v>
      </c>
      <c r="D23">
        <v>5.6894117259730077E-7</v>
      </c>
      <c r="E23">
        <v>5.7060466833471532E-7</v>
      </c>
      <c r="F23">
        <v>5.7143641620342259E-7</v>
      </c>
      <c r="G23">
        <v>5.7309991194083725E-7</v>
      </c>
      <c r="H23">
        <v>5.7393165980954442E-7</v>
      </c>
      <c r="I23">
        <v>5.7559515554695897E-7</v>
      </c>
      <c r="J23">
        <v>5.7642690341566625E-7</v>
      </c>
      <c r="K23">
        <v>5.780903991530808E-7</v>
      </c>
      <c r="L23">
        <v>5.7975389489049535E-7</v>
      </c>
      <c r="M23">
        <v>5.8058564275920273E-7</v>
      </c>
      <c r="N23">
        <v>5.8224913849661728E-7</v>
      </c>
      <c r="O23">
        <v>5.8391263423403183E-7</v>
      </c>
      <c r="P23">
        <v>5.8474438210273911E-7</v>
      </c>
      <c r="Q23">
        <v>5.864087046272994E-7</v>
      </c>
      <c r="R23">
        <v>5.8807220036471405E-7</v>
      </c>
      <c r="S23">
        <v>5.8890394823342133E-7</v>
      </c>
      <c r="T23">
        <v>5.9056744397083599E-7</v>
      </c>
      <c r="U23">
        <v>5.9223093970825054E-7</v>
      </c>
      <c r="V23">
        <v>5.9389443544566498E-7</v>
      </c>
      <c r="W23">
        <v>5.9555793118307943E-7</v>
      </c>
      <c r="X23">
        <v>5.9722142692049408E-7</v>
      </c>
      <c r="Y23">
        <v>5.9888492265790864E-7</v>
      </c>
      <c r="Z23">
        <v>6.0054841839532329E-7</v>
      </c>
      <c r="AA23">
        <v>6.0221191413273784E-7</v>
      </c>
      <c r="AB23">
        <v>6.0387540987015239E-7</v>
      </c>
      <c r="AC23">
        <v>6.0553973239471268E-7</v>
      </c>
      <c r="AD23">
        <v>6.0720322813212723E-7</v>
      </c>
      <c r="AE23">
        <v>6.0886672386954189E-7</v>
      </c>
      <c r="AF23">
        <v>6.1053021960695655E-7</v>
      </c>
    </row>
    <row r="25" spans="1:32" x14ac:dyDescent="0.45">
      <c r="A25" t="s">
        <v>122</v>
      </c>
    </row>
    <row r="26" spans="1:32" x14ac:dyDescent="0.45">
      <c r="A26" t="s">
        <v>22</v>
      </c>
      <c r="B26">
        <v>1.1886185137157506E-7</v>
      </c>
      <c r="C26">
        <v>1.2054815754597188E-7</v>
      </c>
      <c r="D26">
        <v>1.2247566731778363E-7</v>
      </c>
      <c r="E26">
        <v>1.180145510839693E-7</v>
      </c>
      <c r="F26">
        <v>1.1690649178680883E-7</v>
      </c>
      <c r="G26">
        <v>1.1464199927824729E-7</v>
      </c>
      <c r="H26">
        <v>1.136473976973407E-7</v>
      </c>
      <c r="I26">
        <v>1.1293498737334951E-7</v>
      </c>
      <c r="J26">
        <v>1.1151331496509236E-7</v>
      </c>
      <c r="K26">
        <v>1.1160291871111998E-7</v>
      </c>
      <c r="L26">
        <v>1.108808214956663E-7</v>
      </c>
      <c r="M26">
        <v>1.1109526505541619E-7</v>
      </c>
      <c r="N26">
        <v>1.1035421785853913E-7</v>
      </c>
      <c r="O26">
        <v>1.0995281729356403E-7</v>
      </c>
      <c r="P26">
        <v>1.0993362513985407E-7</v>
      </c>
      <c r="Q26">
        <v>1.0945660627840029E-7</v>
      </c>
      <c r="R26">
        <v>1.0929410867411776E-7</v>
      </c>
      <c r="S26">
        <v>1.0917399121998343E-7</v>
      </c>
      <c r="T26">
        <v>1.0985897553252161E-7</v>
      </c>
      <c r="U26">
        <v>1.0943287339431728E-7</v>
      </c>
      <c r="V26">
        <v>1.0941900903091165E-7</v>
      </c>
      <c r="W26">
        <v>1.0931396680161576E-7</v>
      </c>
      <c r="X26">
        <v>1.0930682271916221E-7</v>
      </c>
      <c r="Y26">
        <v>1.0931087910496213E-7</v>
      </c>
      <c r="Z26">
        <v>1.0855651243232417E-7</v>
      </c>
      <c r="AA26">
        <v>1.0840636561465629E-7</v>
      </c>
      <c r="AB26">
        <v>1.0845080422924024E-7</v>
      </c>
      <c r="AC26">
        <v>1.0830023361007086E-7</v>
      </c>
      <c r="AD26">
        <v>1.0809759594929082E-7</v>
      </c>
      <c r="AE26">
        <v>1.0817533325327696E-7</v>
      </c>
      <c r="AF26">
        <v>1.0823854022006941E-7</v>
      </c>
    </row>
    <row r="27" spans="1:32" x14ac:dyDescent="0.45">
      <c r="A27" t="s">
        <v>64</v>
      </c>
      <c r="B27">
        <v>1.47643578438969E-7</v>
      </c>
      <c r="C27">
        <v>2.1114748102048216E-7</v>
      </c>
      <c r="D27">
        <v>2.1742945233582808E-7</v>
      </c>
      <c r="E27">
        <v>2.0348422161453728E-7</v>
      </c>
      <c r="F27">
        <v>1.9000595530539279E-7</v>
      </c>
      <c r="G27">
        <v>1.9536696735446332E-7</v>
      </c>
      <c r="H27">
        <v>2.006717578776173E-7</v>
      </c>
      <c r="I27">
        <v>2.0334246132923257E-7</v>
      </c>
      <c r="J27">
        <v>2.10073722263706E-7</v>
      </c>
      <c r="K27">
        <v>2.1634308596218868E-7</v>
      </c>
      <c r="L27">
        <v>2.1775984428587659E-7</v>
      </c>
      <c r="M27">
        <v>2.1765379552776354E-7</v>
      </c>
      <c r="N27">
        <v>2.2093406820618909E-7</v>
      </c>
      <c r="O27">
        <v>2.2500313130616556E-7</v>
      </c>
      <c r="P27">
        <v>2.2702270262178967E-7</v>
      </c>
      <c r="Q27">
        <v>2.2703705962089715E-7</v>
      </c>
      <c r="R27">
        <v>2.2717290820068704E-7</v>
      </c>
      <c r="S27">
        <v>2.2595907821732466E-7</v>
      </c>
      <c r="T27">
        <v>2.2770628881458677E-7</v>
      </c>
      <c r="U27">
        <v>2.2760747887955308E-7</v>
      </c>
      <c r="V27">
        <v>2.2753068703138588E-7</v>
      </c>
      <c r="W27">
        <v>2.2693215700977166E-7</v>
      </c>
      <c r="X27">
        <v>2.2607393421018431E-7</v>
      </c>
      <c r="Y27">
        <v>2.2512420062216834E-7</v>
      </c>
      <c r="Z27">
        <v>2.251054400056876E-7</v>
      </c>
      <c r="AA27">
        <v>2.2554477624308091E-7</v>
      </c>
      <c r="AB27">
        <v>2.2580054799188601E-7</v>
      </c>
      <c r="AC27">
        <v>2.2698005388914694E-7</v>
      </c>
      <c r="AD27">
        <v>2.2987751347372411E-7</v>
      </c>
      <c r="AE27">
        <v>2.3289049260994319E-7</v>
      </c>
      <c r="AF27">
        <v>2.3535446733911626E-7</v>
      </c>
    </row>
    <row r="28" spans="1:32" x14ac:dyDescent="0.45">
      <c r="A28" t="s">
        <v>24</v>
      </c>
      <c r="B28">
        <v>4.1389358397502433E-8</v>
      </c>
      <c r="C28">
        <v>4.1450043864317986E-8</v>
      </c>
      <c r="D28">
        <v>4.1510729331133538E-8</v>
      </c>
      <c r="E28">
        <v>4.1632100264764643E-8</v>
      </c>
      <c r="F28">
        <v>4.1692785731580202E-8</v>
      </c>
      <c r="G28">
        <v>4.1814156665211306E-8</v>
      </c>
      <c r="H28">
        <v>4.1874842132026852E-8</v>
      </c>
      <c r="I28">
        <v>4.1996213065657957E-8</v>
      </c>
      <c r="J28">
        <v>4.2056898532473509E-8</v>
      </c>
      <c r="K28">
        <v>4.2178269466104607E-8</v>
      </c>
      <c r="L28">
        <v>4.2299640399735719E-8</v>
      </c>
      <c r="M28">
        <v>4.2360325866551278E-8</v>
      </c>
      <c r="N28">
        <v>4.2481696800182382E-8</v>
      </c>
      <c r="O28">
        <v>4.2603067733813487E-8</v>
      </c>
      <c r="P28">
        <v>4.2663753200629039E-8</v>
      </c>
      <c r="Q28">
        <v>4.27851844577858E-8</v>
      </c>
      <c r="R28">
        <v>4.2906555391416905E-8</v>
      </c>
      <c r="S28">
        <v>4.2967240858232464E-8</v>
      </c>
      <c r="T28">
        <v>4.3088611791863575E-8</v>
      </c>
      <c r="U28">
        <v>4.320998272549468E-8</v>
      </c>
      <c r="V28">
        <v>4.3331353659125771E-8</v>
      </c>
      <c r="W28">
        <v>4.3452724592756876E-8</v>
      </c>
      <c r="X28">
        <v>4.3574095526387987E-8</v>
      </c>
      <c r="Y28">
        <v>4.3695466460019092E-8</v>
      </c>
      <c r="Z28">
        <v>4.3816837393650197E-8</v>
      </c>
      <c r="AA28">
        <v>4.3938208327281308E-8</v>
      </c>
      <c r="AB28">
        <v>4.4059579260912413E-8</v>
      </c>
      <c r="AC28">
        <v>4.4181010518069174E-8</v>
      </c>
      <c r="AD28">
        <v>4.4302381451700278E-8</v>
      </c>
      <c r="AE28">
        <v>4.442375238533139E-8</v>
      </c>
      <c r="AF28">
        <v>4.4545123318962501E-8</v>
      </c>
    </row>
    <row r="30" spans="1:32" x14ac:dyDescent="0.45">
      <c r="A30" t="s">
        <v>123</v>
      </c>
    </row>
    <row r="31" spans="1:32" x14ac:dyDescent="0.45">
      <c r="A31" t="s">
        <v>22</v>
      </c>
      <c r="B31">
        <f t="shared" ref="B31:AF31" si="3">SUM(B21,B26)</f>
        <v>1.7479684025231623E-6</v>
      </c>
      <c r="C31">
        <f t="shared" si="3"/>
        <v>1.7727670227348803E-6</v>
      </c>
      <c r="D31">
        <f t="shared" si="3"/>
        <v>1.8011127546732884E-6</v>
      </c>
      <c r="E31">
        <f t="shared" si="3"/>
        <v>1.7355081041760189E-6</v>
      </c>
      <c r="F31">
        <f t="shared" si="3"/>
        <v>1.7192131145118945E-6</v>
      </c>
      <c r="G31">
        <f t="shared" si="3"/>
        <v>1.6859117540918716E-6</v>
      </c>
      <c r="H31">
        <f t="shared" si="3"/>
        <v>1.6712852602550102E-6</v>
      </c>
      <c r="I31">
        <f t="shared" si="3"/>
        <v>1.6608086378433748E-6</v>
      </c>
      <c r="J31">
        <f t="shared" si="3"/>
        <v>1.6399016906631226E-6</v>
      </c>
      <c r="K31">
        <f t="shared" si="3"/>
        <v>1.6412193928105878E-6</v>
      </c>
      <c r="L31">
        <f t="shared" si="3"/>
        <v>1.6306003161127396E-6</v>
      </c>
      <c r="M31">
        <f t="shared" si="3"/>
        <v>1.6337538978737673E-6</v>
      </c>
      <c r="N31">
        <f t="shared" si="3"/>
        <v>1.6228561449785165E-6</v>
      </c>
      <c r="O31">
        <f t="shared" si="3"/>
        <v>1.6169531954935886E-6</v>
      </c>
      <c r="P31">
        <f t="shared" si="3"/>
        <v>1.6166709579390304E-6</v>
      </c>
      <c r="Q31">
        <f t="shared" si="3"/>
        <v>1.609655974682357E-6</v>
      </c>
      <c r="R31">
        <f t="shared" si="3"/>
        <v>1.6072663040311431E-6</v>
      </c>
      <c r="S31">
        <f t="shared" si="3"/>
        <v>1.6054998708821091E-6</v>
      </c>
      <c r="T31">
        <f t="shared" si="3"/>
        <v>1.6155731695959057E-6</v>
      </c>
      <c r="U31">
        <f t="shared" si="3"/>
        <v>1.6093069616811362E-6</v>
      </c>
      <c r="V31">
        <f t="shared" si="3"/>
        <v>1.6091030739839946E-6</v>
      </c>
      <c r="W31">
        <f t="shared" si="3"/>
        <v>1.6075583353178786E-6</v>
      </c>
      <c r="X31">
        <f t="shared" si="3"/>
        <v>1.6074532752817971E-6</v>
      </c>
      <c r="Y31">
        <f t="shared" si="3"/>
        <v>1.6075129280141488E-6</v>
      </c>
      <c r="Z31">
        <f t="shared" si="3"/>
        <v>1.5964193004753553E-6</v>
      </c>
      <c r="AA31">
        <f t="shared" si="3"/>
        <v>1.5942112590390626E-6</v>
      </c>
      <c r="AB31">
        <f t="shared" si="3"/>
        <v>1.5948647680770623E-6</v>
      </c>
      <c r="AC31">
        <f t="shared" si="3"/>
        <v>1.5926504942657475E-6</v>
      </c>
      <c r="AD31">
        <f t="shared" si="3"/>
        <v>1.5896705286660411E-6</v>
      </c>
      <c r="AE31">
        <f t="shared" si="3"/>
        <v>1.5908137243128962E-6</v>
      </c>
      <c r="AF31">
        <f t="shared" si="3"/>
        <v>1.5917432385304324E-6</v>
      </c>
    </row>
    <row r="32" spans="1:32" x14ac:dyDescent="0.45">
      <c r="A32" t="s">
        <v>64</v>
      </c>
      <c r="B32">
        <f t="shared" ref="B32:AF32" si="4">SUM(B22,B27)</f>
        <v>2.1712290946907202E-6</v>
      </c>
      <c r="C32">
        <f t="shared" si="4"/>
        <v>3.1051100150070902E-6</v>
      </c>
      <c r="D32">
        <f t="shared" si="4"/>
        <v>3.1974919461151182E-6</v>
      </c>
      <c r="E32">
        <f t="shared" si="4"/>
        <v>2.9924150237431951E-6</v>
      </c>
      <c r="F32">
        <f t="shared" si="4"/>
        <v>2.7942052250793052E-6</v>
      </c>
      <c r="G32">
        <f t="shared" si="4"/>
        <v>2.8730436375656368E-6</v>
      </c>
      <c r="H32">
        <f t="shared" si="4"/>
        <v>2.9510552629061361E-6</v>
      </c>
      <c r="I32">
        <f t="shared" si="4"/>
        <v>2.9903303136651844E-6</v>
      </c>
      <c r="J32">
        <f t="shared" si="4"/>
        <v>3.0893194450544997E-6</v>
      </c>
      <c r="K32">
        <f t="shared" si="4"/>
        <v>3.1815159700321856E-6</v>
      </c>
      <c r="L32">
        <f t="shared" si="4"/>
        <v>3.2023506512628905E-6</v>
      </c>
      <c r="M32">
        <f t="shared" si="4"/>
        <v>3.2007911107024047E-6</v>
      </c>
      <c r="N32">
        <f t="shared" si="4"/>
        <v>3.2490304147968981E-6</v>
      </c>
      <c r="O32">
        <f t="shared" si="4"/>
        <v>3.3088695780318461E-6</v>
      </c>
      <c r="P32">
        <f t="shared" si="4"/>
        <v>3.3385691562027886E-6</v>
      </c>
      <c r="Q32">
        <f t="shared" si="4"/>
        <v>3.3387802885426048E-6</v>
      </c>
      <c r="R32">
        <f t="shared" si="4"/>
        <v>3.3407780617748092E-6</v>
      </c>
      <c r="S32">
        <f t="shared" si="4"/>
        <v>3.3229276208430089E-6</v>
      </c>
      <c r="T32">
        <f t="shared" si="4"/>
        <v>3.3486218943321581E-6</v>
      </c>
      <c r="U32">
        <f t="shared" si="4"/>
        <v>3.3471688070522509E-6</v>
      </c>
      <c r="V32">
        <f t="shared" si="4"/>
        <v>3.346039515167439E-6</v>
      </c>
      <c r="W32">
        <f t="shared" si="4"/>
        <v>3.3372376030848771E-6</v>
      </c>
      <c r="X32">
        <f t="shared" si="4"/>
        <v>3.3246166795615337E-6</v>
      </c>
      <c r="Y32">
        <f t="shared" si="4"/>
        <v>3.3106500091495341E-6</v>
      </c>
      <c r="Z32">
        <f t="shared" si="4"/>
        <v>3.3103741177306995E-6</v>
      </c>
      <c r="AA32">
        <f t="shared" si="4"/>
        <v>3.3168349447511898E-6</v>
      </c>
      <c r="AB32">
        <f t="shared" si="4"/>
        <v>3.3205962939983232E-6</v>
      </c>
      <c r="AC32">
        <f t="shared" si="4"/>
        <v>3.337941968958043E-6</v>
      </c>
      <c r="AD32">
        <f t="shared" si="4"/>
        <v>3.3805516687312366E-6</v>
      </c>
      <c r="AE32">
        <f t="shared" si="4"/>
        <v>3.4248601854403401E-6</v>
      </c>
      <c r="AF32">
        <f t="shared" si="4"/>
        <v>3.4610951079281799E-6</v>
      </c>
    </row>
    <row r="33" spans="1:32" x14ac:dyDescent="0.45">
      <c r="A33" t="s">
        <v>24</v>
      </c>
      <c r="B33">
        <f t="shared" ref="B33:AF33" si="5">SUM(B23,B28)</f>
        <v>6.086670352573887E-7</v>
      </c>
      <c r="C33">
        <f t="shared" si="5"/>
        <v>6.0955946859291151E-7</v>
      </c>
      <c r="D33">
        <f t="shared" si="5"/>
        <v>6.1045190192843433E-7</v>
      </c>
      <c r="E33">
        <f t="shared" si="5"/>
        <v>6.1223676859947996E-7</v>
      </c>
      <c r="F33">
        <f t="shared" si="5"/>
        <v>6.1312920193500277E-7</v>
      </c>
      <c r="G33">
        <f t="shared" si="5"/>
        <v>6.1491406860604851E-7</v>
      </c>
      <c r="H33">
        <f t="shared" si="5"/>
        <v>6.1580650194157132E-7</v>
      </c>
      <c r="I33">
        <f t="shared" si="5"/>
        <v>6.1759136861261695E-7</v>
      </c>
      <c r="J33">
        <f t="shared" si="5"/>
        <v>6.1848380194813976E-7</v>
      </c>
      <c r="K33">
        <f t="shared" si="5"/>
        <v>6.2026866861918539E-7</v>
      </c>
      <c r="L33">
        <f t="shared" si="5"/>
        <v>6.2205353529023102E-7</v>
      </c>
      <c r="M33">
        <f t="shared" si="5"/>
        <v>6.2294596862575405E-7</v>
      </c>
      <c r="N33">
        <f t="shared" si="5"/>
        <v>6.2473083529679968E-7</v>
      </c>
      <c r="O33">
        <f t="shared" si="5"/>
        <v>6.2651570196784531E-7</v>
      </c>
      <c r="P33">
        <f t="shared" si="5"/>
        <v>6.2740813530336812E-7</v>
      </c>
      <c r="Q33">
        <f t="shared" si="5"/>
        <v>6.2919388908508521E-7</v>
      </c>
      <c r="R33">
        <f t="shared" si="5"/>
        <v>6.3097875575613095E-7</v>
      </c>
      <c r="S33">
        <f t="shared" si="5"/>
        <v>6.3187118909165376E-7</v>
      </c>
      <c r="T33">
        <f t="shared" si="5"/>
        <v>6.336560557626996E-7</v>
      </c>
      <c r="U33">
        <f t="shared" si="5"/>
        <v>6.3544092243374523E-7</v>
      </c>
      <c r="V33">
        <f t="shared" si="5"/>
        <v>6.3722578910479075E-7</v>
      </c>
      <c r="W33">
        <f t="shared" si="5"/>
        <v>6.3901065577583628E-7</v>
      </c>
      <c r="X33">
        <f t="shared" si="5"/>
        <v>6.4079552244688212E-7</v>
      </c>
      <c r="Y33">
        <f t="shared" si="5"/>
        <v>6.4258038911792775E-7</v>
      </c>
      <c r="Z33">
        <f t="shared" si="5"/>
        <v>6.4436525578897348E-7</v>
      </c>
      <c r="AA33">
        <f t="shared" si="5"/>
        <v>6.4615012246001911E-7</v>
      </c>
      <c r="AB33">
        <f t="shared" si="5"/>
        <v>6.4793498913106485E-7</v>
      </c>
      <c r="AC33">
        <f t="shared" si="5"/>
        <v>6.4972074291278183E-7</v>
      </c>
      <c r="AD33">
        <f t="shared" si="5"/>
        <v>6.5150560958382757E-7</v>
      </c>
      <c r="AE33">
        <f t="shared" si="5"/>
        <v>6.532904762548733E-7</v>
      </c>
      <c r="AF33">
        <f t="shared" si="5"/>
        <v>6.5507534292591904E-7</v>
      </c>
    </row>
    <row r="35" spans="1:32" x14ac:dyDescent="0.45">
      <c r="A35" s="1" t="s">
        <v>182</v>
      </c>
    </row>
    <row r="36" spans="1:32" x14ac:dyDescent="0.45">
      <c r="A36" t="s">
        <v>22</v>
      </c>
      <c r="B36">
        <f t="shared" ref="B36:AF36" si="6">B31-B14</f>
        <v>4.3867907099829251E-8</v>
      </c>
      <c r="C36">
        <f t="shared" si="6"/>
        <v>-1.5269318803396316E-9</v>
      </c>
      <c r="D36">
        <f t="shared" si="6"/>
        <v>2.2523803328763607E-8</v>
      </c>
      <c r="E36">
        <f t="shared" si="6"/>
        <v>2.3779181726010004E-8</v>
      </c>
      <c r="F36">
        <f t="shared" si="6"/>
        <v>3.7518897631199533E-8</v>
      </c>
      <c r="G36">
        <f t="shared" si="6"/>
        <v>7.6058124087395091E-8</v>
      </c>
      <c r="H36">
        <f t="shared" si="6"/>
        <v>7.8714896525256798E-8</v>
      </c>
      <c r="I36">
        <f t="shared" si="6"/>
        <v>8.373997147140071E-8</v>
      </c>
      <c r="J36">
        <f t="shared" si="6"/>
        <v>9.9085859453634725E-8</v>
      </c>
      <c r="K36">
        <f t="shared" si="6"/>
        <v>1.0569484799460318E-7</v>
      </c>
      <c r="L36">
        <f t="shared" si="6"/>
        <v>9.8936282453111934E-8</v>
      </c>
      <c r="M36">
        <f t="shared" si="6"/>
        <v>9.8240927468537425E-8</v>
      </c>
      <c r="N36">
        <f t="shared" si="6"/>
        <v>1.0887424959500677E-7</v>
      </c>
      <c r="O36">
        <f t="shared" si="6"/>
        <v>1.1632371842462811E-7</v>
      </c>
      <c r="P36">
        <f t="shared" si="6"/>
        <v>1.2068370992201744E-7</v>
      </c>
      <c r="Q36">
        <f t="shared" si="6"/>
        <v>1.266160406034766E-7</v>
      </c>
      <c r="R36">
        <f t="shared" si="6"/>
        <v>1.3295881769708487E-7</v>
      </c>
      <c r="S36">
        <f t="shared" si="6"/>
        <v>1.32431736838099E-7</v>
      </c>
      <c r="T36">
        <f t="shared" si="6"/>
        <v>1.3072228540354971E-7</v>
      </c>
      <c r="U36">
        <f t="shared" si="6"/>
        <v>1.2700689955127165E-7</v>
      </c>
      <c r="V36">
        <f t="shared" si="6"/>
        <v>1.2772896471451072E-7</v>
      </c>
      <c r="W36">
        <f t="shared" si="6"/>
        <v>1.271733929982824E-7</v>
      </c>
      <c r="X36">
        <f t="shared" si="6"/>
        <v>1.3155119128144831E-7</v>
      </c>
      <c r="Y36">
        <f t="shared" si="6"/>
        <v>1.3293744955415313E-7</v>
      </c>
      <c r="Z36">
        <f t="shared" si="6"/>
        <v>1.2394235171912694E-7</v>
      </c>
      <c r="AA36">
        <f t="shared" si="6"/>
        <v>1.2592602765463471E-7</v>
      </c>
      <c r="AB36">
        <f t="shared" si="6"/>
        <v>1.2846883666352702E-7</v>
      </c>
      <c r="AC36">
        <f t="shared" si="6"/>
        <v>1.2828542677002809E-7</v>
      </c>
      <c r="AD36">
        <f t="shared" si="6"/>
        <v>1.3460327436354905E-7</v>
      </c>
      <c r="AE36">
        <f t="shared" si="6"/>
        <v>1.3786814853568085E-7</v>
      </c>
      <c r="AF36">
        <f t="shared" si="6"/>
        <v>1.3988743804274244E-7</v>
      </c>
    </row>
    <row r="37" spans="1:32" x14ac:dyDescent="0.45">
      <c r="A37" t="s">
        <v>64</v>
      </c>
      <c r="B37">
        <f t="shared" ref="B37:AF37" si="7">B32-B15</f>
        <v>-6.2097747005395798E-12</v>
      </c>
      <c r="C37">
        <f t="shared" si="7"/>
        <v>-3.3269311513034643E-8</v>
      </c>
      <c r="D37">
        <f t="shared" si="7"/>
        <v>1.5180858788073077E-7</v>
      </c>
      <c r="E37">
        <f t="shared" si="7"/>
        <v>3.171740010432327E-7</v>
      </c>
      <c r="F37">
        <f t="shared" si="7"/>
        <v>4.1236541164788243E-7</v>
      </c>
      <c r="G37">
        <f t="shared" si="7"/>
        <v>5.2249310462847393E-7</v>
      </c>
      <c r="H37">
        <f t="shared" si="7"/>
        <v>5.7835623783378599E-7</v>
      </c>
      <c r="I37">
        <f t="shared" si="7"/>
        <v>5.5078838660644244E-7</v>
      </c>
      <c r="J37">
        <f t="shared" si="7"/>
        <v>6.0117893407930969E-7</v>
      </c>
      <c r="K37">
        <f t="shared" si="7"/>
        <v>6.074055638825239E-7</v>
      </c>
      <c r="L37">
        <f t="shared" si="7"/>
        <v>5.753169966732481E-7</v>
      </c>
      <c r="M37">
        <f t="shared" si="7"/>
        <v>5.4403747439637456E-7</v>
      </c>
      <c r="N37">
        <f t="shared" si="7"/>
        <v>5.7566119561378782E-7</v>
      </c>
      <c r="O37">
        <f t="shared" si="7"/>
        <v>6.0642796792253847E-7</v>
      </c>
      <c r="P37">
        <f t="shared" si="7"/>
        <v>6.4196473431191028E-7</v>
      </c>
      <c r="Q37">
        <f t="shared" si="7"/>
        <v>6.6020727816051103E-7</v>
      </c>
      <c r="R37">
        <f t="shared" si="7"/>
        <v>6.6600898195208105E-7</v>
      </c>
      <c r="S37">
        <f t="shared" si="7"/>
        <v>6.6996105999358598E-7</v>
      </c>
      <c r="T37">
        <f t="shared" si="7"/>
        <v>7.1772043721480189E-7</v>
      </c>
      <c r="U37">
        <f t="shared" si="7"/>
        <v>7.4123419267341844E-7</v>
      </c>
      <c r="V37">
        <f t="shared" si="7"/>
        <v>7.5421617024005921E-7</v>
      </c>
      <c r="W37">
        <f t="shared" si="7"/>
        <v>7.4483586199968397E-7</v>
      </c>
      <c r="X37">
        <f t="shared" si="7"/>
        <v>7.313766188917783E-7</v>
      </c>
      <c r="Y37">
        <f t="shared" si="7"/>
        <v>7.3108830792354259E-7</v>
      </c>
      <c r="Z37">
        <f t="shared" si="7"/>
        <v>7.1510168651255162E-7</v>
      </c>
      <c r="AA37">
        <f t="shared" si="7"/>
        <v>7.4245042140403697E-7</v>
      </c>
      <c r="AB37">
        <f t="shared" si="7"/>
        <v>7.6063530305898888E-7</v>
      </c>
      <c r="AC37">
        <f t="shared" si="7"/>
        <v>7.751138363284402E-7</v>
      </c>
      <c r="AD37">
        <f t="shared" si="7"/>
        <v>8.5335433622218533E-7</v>
      </c>
      <c r="AE37">
        <f t="shared" si="7"/>
        <v>9.3233734774797033E-7</v>
      </c>
      <c r="AF37">
        <f t="shared" si="7"/>
        <v>9.5570472994579118E-7</v>
      </c>
    </row>
    <row r="38" spans="1:32" x14ac:dyDescent="0.45">
      <c r="A38" t="s">
        <v>24</v>
      </c>
      <c r="B38">
        <f t="shared" ref="B38:AF38" si="8">B33-B16</f>
        <v>0</v>
      </c>
      <c r="C38">
        <f t="shared" si="8"/>
        <v>0</v>
      </c>
      <c r="D38">
        <f t="shared" si="8"/>
        <v>0</v>
      </c>
      <c r="E38">
        <f t="shared" si="8"/>
        <v>0</v>
      </c>
      <c r="F38">
        <f t="shared" si="8"/>
        <v>0</v>
      </c>
      <c r="G38">
        <f t="shared" si="8"/>
        <v>0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-8.8711067156615662E-13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-8.8711067135439838E-13</v>
      </c>
      <c r="AC38">
        <f t="shared" si="8"/>
        <v>0</v>
      </c>
      <c r="AD38">
        <f t="shared" si="8"/>
        <v>0</v>
      </c>
      <c r="AE38">
        <f t="shared" si="8"/>
        <v>0</v>
      </c>
      <c r="AF38">
        <f t="shared" si="8"/>
        <v>0</v>
      </c>
    </row>
    <row r="40" spans="1:32" x14ac:dyDescent="0.45">
      <c r="A40" t="s">
        <v>67</v>
      </c>
    </row>
    <row r="41" spans="1:32" x14ac:dyDescent="0.45">
      <c r="A41" t="s">
        <v>22</v>
      </c>
      <c r="D41">
        <f>D36/D21</f>
        <v>1.3417911172359007E-2</v>
      </c>
      <c r="E41">
        <f t="shared" ref="E41:AF41" si="9">E36/E21</f>
        <v>1.4701252861597501E-2</v>
      </c>
      <c r="F41">
        <f t="shared" si="9"/>
        <v>2.3415554238545268E-2</v>
      </c>
      <c r="G41">
        <f t="shared" si="9"/>
        <v>4.8405516528520404E-2</v>
      </c>
      <c r="H41">
        <f t="shared" si="9"/>
        <v>5.0534786305210584E-2</v>
      </c>
      <c r="I41">
        <f t="shared" si="9"/>
        <v>5.410000451004017E-2</v>
      </c>
      <c r="J41">
        <f t="shared" si="9"/>
        <v>6.4830288576606859E-2</v>
      </c>
      <c r="K41">
        <f t="shared" si="9"/>
        <v>6.9098921059168761E-2</v>
      </c>
      <c r="L41">
        <f t="shared" si="9"/>
        <v>6.510167356775344E-2</v>
      </c>
      <c r="M41">
        <f t="shared" si="9"/>
        <v>6.4519338314655131E-2</v>
      </c>
      <c r="N41">
        <f t="shared" si="9"/>
        <v>7.1982883223374858E-2</v>
      </c>
      <c r="O41">
        <f t="shared" si="9"/>
        <v>7.7188911235421362E-2</v>
      </c>
      <c r="P41">
        <f t="shared" si="9"/>
        <v>8.0096050781335901E-2</v>
      </c>
      <c r="Q41">
        <f t="shared" si="9"/>
        <v>8.4399476009766508E-2</v>
      </c>
      <c r="R41">
        <f t="shared" si="9"/>
        <v>8.8759202680257748E-2</v>
      </c>
      <c r="S41">
        <f t="shared" si="9"/>
        <v>8.8504608947886698E-2</v>
      </c>
      <c r="T41">
        <f t="shared" si="9"/>
        <v>8.6817462383599511E-2</v>
      </c>
      <c r="U41">
        <f t="shared" si="9"/>
        <v>8.4678374366971718E-2</v>
      </c>
      <c r="V41">
        <f t="shared" si="9"/>
        <v>8.5170582057566016E-2</v>
      </c>
      <c r="W41">
        <f t="shared" si="9"/>
        <v>8.4881609215874704E-2</v>
      </c>
      <c r="X41">
        <f t="shared" si="9"/>
        <v>8.7809299989613926E-2</v>
      </c>
      <c r="Y41">
        <f t="shared" si="9"/>
        <v>8.8731322755126685E-2</v>
      </c>
      <c r="Z41">
        <f t="shared" si="9"/>
        <v>8.3302272706307079E-2</v>
      </c>
      <c r="AA41">
        <f t="shared" si="9"/>
        <v>8.4752734502312008E-2</v>
      </c>
      <c r="AB41">
        <f t="shared" si="9"/>
        <v>8.6428706799123942E-2</v>
      </c>
      <c r="AC41">
        <f t="shared" si="9"/>
        <v>8.6425306863462961E-2</v>
      </c>
      <c r="AD41">
        <f t="shared" si="9"/>
        <v>9.0851601963818224E-2</v>
      </c>
      <c r="AE41">
        <f t="shared" si="9"/>
        <v>9.2988384333653043E-2</v>
      </c>
      <c r="AF41">
        <f t="shared" si="9"/>
        <v>9.4295244364286254E-2</v>
      </c>
    </row>
    <row r="42" spans="1:32" x14ac:dyDescent="0.45">
      <c r="A42" t="s">
        <v>64</v>
      </c>
      <c r="D42">
        <f>D37/D22</f>
        <v>5.094141085887377E-2</v>
      </c>
      <c r="E42">
        <f t="shared" ref="E42:AF42" si="10">E37/E22</f>
        <v>0.11372602030898325</v>
      </c>
      <c r="F42">
        <f t="shared" si="10"/>
        <v>0.15834633564108269</v>
      </c>
      <c r="G42">
        <f t="shared" si="10"/>
        <v>0.19512927398634272</v>
      </c>
      <c r="H42">
        <f t="shared" si="10"/>
        <v>0.21028203404229948</v>
      </c>
      <c r="I42">
        <f t="shared" si="10"/>
        <v>0.19762855663141538</v>
      </c>
      <c r="J42">
        <f t="shared" si="10"/>
        <v>0.20879736985303196</v>
      </c>
      <c r="K42">
        <f t="shared" si="10"/>
        <v>0.20484659331188773</v>
      </c>
      <c r="L42">
        <f t="shared" si="10"/>
        <v>0.19276243675626886</v>
      </c>
      <c r="M42">
        <f t="shared" si="10"/>
        <v>0.18237091253860874</v>
      </c>
      <c r="N42">
        <f t="shared" si="10"/>
        <v>0.19010663127080374</v>
      </c>
      <c r="O42">
        <f t="shared" si="10"/>
        <v>0.19664534064580461</v>
      </c>
      <c r="P42">
        <f t="shared" si="10"/>
        <v>0.2063169372172122</v>
      </c>
      <c r="Q42">
        <f t="shared" si="10"/>
        <v>0.21216637414819359</v>
      </c>
      <c r="R42">
        <f t="shared" si="10"/>
        <v>0.21390283902490534</v>
      </c>
      <c r="S42">
        <f t="shared" si="10"/>
        <v>0.21632801585565248</v>
      </c>
      <c r="T42">
        <f t="shared" si="10"/>
        <v>0.22997111358792269</v>
      </c>
      <c r="U42">
        <f t="shared" si="10"/>
        <v>0.2376084694919593</v>
      </c>
      <c r="V42">
        <f t="shared" si="10"/>
        <v>0.2418515424536597</v>
      </c>
      <c r="W42">
        <f t="shared" si="10"/>
        <v>0.23947354204057109</v>
      </c>
      <c r="X42">
        <f t="shared" si="10"/>
        <v>0.23603889924999122</v>
      </c>
      <c r="Y42">
        <f t="shared" si="10"/>
        <v>0.23694123896259692</v>
      </c>
      <c r="Z42">
        <f t="shared" si="10"/>
        <v>0.23177938818600619</v>
      </c>
      <c r="AA42">
        <f t="shared" si="10"/>
        <v>0.2401749369786117</v>
      </c>
      <c r="AB42">
        <f t="shared" si="10"/>
        <v>0.24577883824498664</v>
      </c>
      <c r="AC42">
        <f t="shared" si="10"/>
        <v>0.24915568158322324</v>
      </c>
      <c r="AD42">
        <f t="shared" si="10"/>
        <v>0.27084817222314078</v>
      </c>
      <c r="AE42">
        <f t="shared" si="10"/>
        <v>0.29208840855918156</v>
      </c>
      <c r="AF42">
        <f t="shared" si="10"/>
        <v>0.29627451070315025</v>
      </c>
    </row>
    <row r="44" spans="1:32" x14ac:dyDescent="0.45">
      <c r="A44" t="s">
        <v>68</v>
      </c>
    </row>
    <row r="45" spans="1:32" x14ac:dyDescent="0.45">
      <c r="A45" t="s">
        <v>22</v>
      </c>
      <c r="D45">
        <f>D41/MAX($D41:$AF41)</f>
        <v>0.14229679622571675</v>
      </c>
      <c r="E45">
        <f t="shared" ref="E45:AF45" si="11">E41/MAX($D41:$AF41)</f>
        <v>0.15590662032544148</v>
      </c>
      <c r="F45">
        <f t="shared" si="11"/>
        <v>0.24832168786885042</v>
      </c>
      <c r="G45">
        <f t="shared" si="11"/>
        <v>0.51333995531649201</v>
      </c>
      <c r="H45">
        <f t="shared" si="11"/>
        <v>0.53592083721615891</v>
      </c>
      <c r="I45">
        <f t="shared" si="11"/>
        <v>0.57372993595560595</v>
      </c>
      <c r="J45">
        <f t="shared" si="11"/>
        <v>0.68752447712157294</v>
      </c>
      <c r="K45">
        <f t="shared" si="11"/>
        <v>0.73279327632072555</v>
      </c>
      <c r="L45">
        <f t="shared" si="11"/>
        <v>0.69040251188330659</v>
      </c>
      <c r="M45">
        <f t="shared" si="11"/>
        <v>0.68422685311043574</v>
      </c>
      <c r="N45">
        <f t="shared" si="11"/>
        <v>0.76337766245439553</v>
      </c>
      <c r="O45">
        <f t="shared" si="11"/>
        <v>0.81858753064174872</v>
      </c>
      <c r="P45">
        <f t="shared" si="11"/>
        <v>0.84941771264629962</v>
      </c>
      <c r="Q45">
        <f t="shared" si="11"/>
        <v>0.89505548852188233</v>
      </c>
      <c r="R45">
        <f t="shared" si="11"/>
        <v>0.9412903405537465</v>
      </c>
      <c r="S45">
        <f t="shared" si="11"/>
        <v>0.93859037690141744</v>
      </c>
      <c r="T45">
        <f t="shared" si="11"/>
        <v>0.92069820666885183</v>
      </c>
      <c r="U45">
        <f t="shared" si="11"/>
        <v>0.89801320244569127</v>
      </c>
      <c r="V45">
        <f t="shared" si="11"/>
        <v>0.90323305943755372</v>
      </c>
      <c r="W45">
        <f t="shared" si="11"/>
        <v>0.90016850571971252</v>
      </c>
      <c r="X45">
        <f t="shared" si="11"/>
        <v>0.93121663326290882</v>
      </c>
      <c r="Y45">
        <f t="shared" si="11"/>
        <v>0.94099467426305461</v>
      </c>
      <c r="Z45">
        <f t="shared" si="11"/>
        <v>0.88341965989811155</v>
      </c>
      <c r="AA45">
        <f t="shared" si="11"/>
        <v>0.8988017908399587</v>
      </c>
      <c r="AB45">
        <f t="shared" si="11"/>
        <v>0.91657545809233076</v>
      </c>
      <c r="AC45">
        <f t="shared" si="11"/>
        <v>0.91653940181309945</v>
      </c>
      <c r="AD45">
        <f t="shared" si="11"/>
        <v>0.96348021129077965</v>
      </c>
      <c r="AE45">
        <f t="shared" si="11"/>
        <v>0.98614076415577778</v>
      </c>
      <c r="AF45">
        <f t="shared" si="11"/>
        <v>1</v>
      </c>
    </row>
    <row r="46" spans="1:32" x14ac:dyDescent="0.45">
      <c r="A46" t="s">
        <v>64</v>
      </c>
      <c r="D46">
        <f>D42/MAX($D42:$AF42)</f>
        <v>0.17193990376686197</v>
      </c>
      <c r="E46">
        <f t="shared" ref="E46:AF46" si="12">E42/MAX($D42:$AF42)</f>
        <v>0.38385354190300253</v>
      </c>
      <c r="F46">
        <f t="shared" si="12"/>
        <v>0.53445817956218467</v>
      </c>
      <c r="G46">
        <f t="shared" si="12"/>
        <v>0.65860972489074787</v>
      </c>
      <c r="H46">
        <f t="shared" si="12"/>
        <v>0.70975405053656404</v>
      </c>
      <c r="I46">
        <f t="shared" si="12"/>
        <v>0.6670454240642647</v>
      </c>
      <c r="J46">
        <f t="shared" si="12"/>
        <v>0.70474294044901731</v>
      </c>
      <c r="K46">
        <f t="shared" si="12"/>
        <v>0.69140808915935414</v>
      </c>
      <c r="L46">
        <f t="shared" si="12"/>
        <v>0.65062106186180002</v>
      </c>
      <c r="M46">
        <f t="shared" si="12"/>
        <v>0.61554708876503295</v>
      </c>
      <c r="N46">
        <f t="shared" si="12"/>
        <v>0.64165705925772154</v>
      </c>
      <c r="O46">
        <f t="shared" si="12"/>
        <v>0.66372682610834433</v>
      </c>
      <c r="P46">
        <f t="shared" si="12"/>
        <v>0.69637086473473153</v>
      </c>
      <c r="Q46">
        <f t="shared" si="12"/>
        <v>0.71611416603020539</v>
      </c>
      <c r="R46">
        <f t="shared" si="12"/>
        <v>0.7219751659271948</v>
      </c>
      <c r="S46">
        <f t="shared" si="12"/>
        <v>0.73016073958654015</v>
      </c>
      <c r="T46">
        <f t="shared" si="12"/>
        <v>0.77620958023736408</v>
      </c>
      <c r="U46">
        <f t="shared" si="12"/>
        <v>0.80198755177433778</v>
      </c>
      <c r="V46">
        <f t="shared" si="12"/>
        <v>0.81630897602251318</v>
      </c>
      <c r="W46">
        <f t="shared" si="12"/>
        <v>0.80828263448052606</v>
      </c>
      <c r="X46">
        <f t="shared" si="12"/>
        <v>0.79668986268781117</v>
      </c>
      <c r="Y46">
        <f t="shared" si="12"/>
        <v>0.79973548315129339</v>
      </c>
      <c r="Z46">
        <f t="shared" si="12"/>
        <v>0.78231295576498505</v>
      </c>
      <c r="AA46">
        <f t="shared" si="12"/>
        <v>0.81065001646143275</v>
      </c>
      <c r="AB46">
        <f t="shared" si="12"/>
        <v>0.8295645739543307</v>
      </c>
      <c r="AC46">
        <f t="shared" si="12"/>
        <v>0.84096225825131032</v>
      </c>
      <c r="AD46">
        <f t="shared" si="12"/>
        <v>0.91417979758142209</v>
      </c>
      <c r="AE46">
        <f t="shared" si="12"/>
        <v>0.9858708664001038</v>
      </c>
      <c r="AF46">
        <f t="shared" si="1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6" workbookViewId="0">
      <selection activeCell="D6" sqref="D6"/>
    </sheetView>
  </sheetViews>
  <sheetFormatPr defaultRowHeight="14.25" x14ac:dyDescent="0.45"/>
  <cols>
    <col min="1" max="1" width="45" customWidth="1"/>
  </cols>
  <sheetData>
    <row r="1" spans="1:32" x14ac:dyDescent="0.45">
      <c r="A1" s="1" t="s">
        <v>162</v>
      </c>
    </row>
    <row r="2" spans="1:32" x14ac:dyDescent="0.4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45">
      <c r="A3" t="s">
        <v>22</v>
      </c>
      <c r="B3">
        <f>INDEX('AEO Capacity'!$C$6:$C$37,MATCH('High OGS Calibration'!B$2,'AEO Capacity'!$A$6:$A$37,0))</f>
        <v>217.319931</v>
      </c>
      <c r="C3">
        <f>INDEX('AEO Capacity'!$C$6:$C$37,MATCH('High OGS Calibration'!C$2,'AEO Capacity'!$A$6:$A$37,0))</f>
        <v>212.916504</v>
      </c>
      <c r="D3">
        <f>INDEX('AEO Capacity'!$C$6:$C$37,MATCH('High OGS Calibration'!D$2,'AEO Capacity'!$A$6:$A$37,0))</f>
        <v>208.204193</v>
      </c>
      <c r="E3">
        <f>INDEX('AEO Capacity'!$C$6:$C$37,MATCH('High OGS Calibration'!E$2,'AEO Capacity'!$A$6:$A$37,0))</f>
        <v>187.94560200000001</v>
      </c>
      <c r="F3">
        <f>INDEX('AEO Capacity'!$C$6:$C$37,MATCH('High OGS Calibration'!F$2,'AEO Capacity'!$A$6:$A$37,0))</f>
        <v>177.84901400000001</v>
      </c>
      <c r="G3">
        <f>INDEX('AEO Capacity'!$C$6:$C$37,MATCH('High OGS Calibration'!G$2,'AEO Capacity'!$A$6:$A$37,0))</f>
        <v>111.623718</v>
      </c>
      <c r="H3">
        <f>INDEX('AEO Capacity'!$C$6:$C$37,MATCH('High OGS Calibration'!H$2,'AEO Capacity'!$A$6:$A$37,0))</f>
        <v>107.49852</v>
      </c>
      <c r="I3">
        <f>INDEX('AEO Capacity'!$C$6:$C$37,MATCH('High OGS Calibration'!I$2,'AEO Capacity'!$A$6:$A$37,0))</f>
        <v>99.094620000000006</v>
      </c>
      <c r="J3">
        <f>INDEX('AEO Capacity'!$C$6:$C$37,MATCH('High OGS Calibration'!J$2,'AEO Capacity'!$A$6:$A$37,0))</f>
        <v>95.793616999999998</v>
      </c>
      <c r="K3">
        <f>INDEX('AEO Capacity'!$C$6:$C$37,MATCH('High OGS Calibration'!K$2,'AEO Capacity'!$A$6:$A$37,0))</f>
        <v>93.304123000000004</v>
      </c>
      <c r="L3">
        <f>INDEX('AEO Capacity'!$C$6:$C$37,MATCH('High OGS Calibration'!L$2,'AEO Capacity'!$A$6:$A$37,0))</f>
        <v>90.772118000000006</v>
      </c>
      <c r="M3">
        <f>INDEX('AEO Capacity'!$C$6:$C$37,MATCH('High OGS Calibration'!M$2,'AEO Capacity'!$A$6:$A$37,0))</f>
        <v>89.354118</v>
      </c>
      <c r="N3">
        <f>INDEX('AEO Capacity'!$C$6:$C$37,MATCH('High OGS Calibration'!N$2,'AEO Capacity'!$A$6:$A$37,0))</f>
        <v>86.515113999999997</v>
      </c>
      <c r="O3">
        <f>INDEX('AEO Capacity'!$C$6:$C$37,MATCH('High OGS Calibration'!O$2,'AEO Capacity'!$A$6:$A$37,0))</f>
        <v>84.896118000000001</v>
      </c>
      <c r="P3">
        <f>INDEX('AEO Capacity'!$C$6:$C$37,MATCH('High OGS Calibration'!P$2,'AEO Capacity'!$A$6:$A$37,0))</f>
        <v>82.760315000000006</v>
      </c>
      <c r="Q3">
        <f>INDEX('AEO Capacity'!$C$6:$C$37,MATCH('High OGS Calibration'!Q$2,'AEO Capacity'!$A$6:$A$37,0))</f>
        <v>81.144310000000004</v>
      </c>
      <c r="R3">
        <f>INDEX('AEO Capacity'!$C$6:$C$37,MATCH('High OGS Calibration'!R$2,'AEO Capacity'!$A$6:$A$37,0))</f>
        <v>81.144310000000004</v>
      </c>
      <c r="S3">
        <f>INDEX('AEO Capacity'!$C$6:$C$37,MATCH('High OGS Calibration'!S$2,'AEO Capacity'!$A$6:$A$37,0))</f>
        <v>80.805312999999998</v>
      </c>
      <c r="T3">
        <f>INDEX('AEO Capacity'!$C$6:$C$37,MATCH('High OGS Calibration'!T$2,'AEO Capacity'!$A$6:$A$37,0))</f>
        <v>78.685310000000001</v>
      </c>
      <c r="U3">
        <f>INDEX('AEO Capacity'!$C$6:$C$37,MATCH('High OGS Calibration'!U$2,'AEO Capacity'!$A$6:$A$37,0))</f>
        <v>78.346305999999998</v>
      </c>
      <c r="V3">
        <f>INDEX('AEO Capacity'!$C$6:$C$37,MATCH('High OGS Calibration'!V$2,'AEO Capacity'!$A$6:$A$37,0))</f>
        <v>78.346305999999998</v>
      </c>
      <c r="W3">
        <f>INDEX('AEO Capacity'!$C$6:$C$37,MATCH('High OGS Calibration'!W$2,'AEO Capacity'!$A$6:$A$37,0))</f>
        <v>78.006309999999999</v>
      </c>
      <c r="X3">
        <f>INDEX('AEO Capacity'!$C$6:$C$37,MATCH('High OGS Calibration'!X$2,'AEO Capacity'!$A$6:$A$37,0))</f>
        <v>78.006309999999999</v>
      </c>
      <c r="Y3">
        <f>INDEX('AEO Capacity'!$C$6:$C$37,MATCH('High OGS Calibration'!Y$2,'AEO Capacity'!$A$6:$A$37,0))</f>
        <v>78.006309999999999</v>
      </c>
      <c r="Z3">
        <f>INDEX('AEO Capacity'!$C$6:$C$37,MATCH('High OGS Calibration'!Z$2,'AEO Capacity'!$A$6:$A$37,0))</f>
        <v>77.985305999999994</v>
      </c>
      <c r="AA3">
        <f>INDEX('AEO Capacity'!$C$6:$C$37,MATCH('High OGS Calibration'!AA$2,'AEO Capacity'!$A$6:$A$37,0))</f>
        <v>75.056304999999995</v>
      </c>
      <c r="AB3">
        <f>INDEX('AEO Capacity'!$C$6:$C$37,MATCH('High OGS Calibration'!AB$2,'AEO Capacity'!$A$6:$A$37,0))</f>
        <v>74.376311999999999</v>
      </c>
      <c r="AC3">
        <f>INDEX('AEO Capacity'!$C$6:$C$37,MATCH('High OGS Calibration'!AC$2,'AEO Capacity'!$A$6:$A$37,0))</f>
        <v>74.376311999999999</v>
      </c>
      <c r="AD3">
        <f>INDEX('AEO Capacity'!$C$6:$C$37,MATCH('High OGS Calibration'!AD$2,'AEO Capacity'!$A$6:$A$37,0))</f>
        <v>73.266311999999999</v>
      </c>
      <c r="AE3">
        <f>INDEX('AEO Capacity'!$C$6:$C$37,MATCH('High OGS Calibration'!AE$2,'AEO Capacity'!$A$6:$A$37,0))</f>
        <v>73.266311999999999</v>
      </c>
      <c r="AF3">
        <f>INDEX('AEO Capacity'!$C$6:$C$37,MATCH('High OGS Calibration'!AF$2,'AEO Capacity'!$A$6:$A$37,0))</f>
        <v>73.266311999999999</v>
      </c>
    </row>
    <row r="4" spans="1:32" x14ac:dyDescent="0.45">
      <c r="A4" t="s">
        <v>24</v>
      </c>
      <c r="B4">
        <f>INDEX('AEO Capacity'!$O$6:$O$37,MATCH('High OGS Calibration'!B$2,'AEO Capacity'!$A$6:$A$37,0))</f>
        <v>97.120911000000007</v>
      </c>
      <c r="C4">
        <f>INDEX('AEO Capacity'!$O$6:$O$37,MATCH('High OGS Calibration'!C$2,'AEO Capacity'!$A$6:$A$37,0))</f>
        <v>92.484604000000004</v>
      </c>
      <c r="D4">
        <f>INDEX('AEO Capacity'!$O$6:$O$37,MATCH('High OGS Calibration'!D$2,'AEO Capacity'!$A$6:$A$37,0))</f>
        <v>92.860007999999993</v>
      </c>
      <c r="E4">
        <f>INDEX('AEO Capacity'!$O$6:$O$37,MATCH('High OGS Calibration'!E$2,'AEO Capacity'!$A$6:$A$37,0))</f>
        <v>92.904007000000007</v>
      </c>
      <c r="F4">
        <f>INDEX('AEO Capacity'!$O$6:$O$37,MATCH('High OGS Calibration'!F$2,'AEO Capacity'!$A$6:$A$37,0))</f>
        <v>92.954802999999998</v>
      </c>
      <c r="G4">
        <f>INDEX('AEO Capacity'!$O$6:$O$37,MATCH('High OGS Calibration'!G$2,'AEO Capacity'!$A$6:$A$37,0))</f>
        <v>91.863929999999996</v>
      </c>
      <c r="H4">
        <f>INDEX('AEO Capacity'!$O$6:$O$37,MATCH('High OGS Calibration'!H$2,'AEO Capacity'!$A$6:$A$37,0))</f>
        <v>78.538353000000001</v>
      </c>
      <c r="I4">
        <f>INDEX('AEO Capacity'!$O$6:$O$37,MATCH('High OGS Calibration'!I$2,'AEO Capacity'!$A$6:$A$37,0))</f>
        <v>70.422721999999993</v>
      </c>
      <c r="J4">
        <f>INDEX('AEO Capacity'!$O$6:$O$37,MATCH('High OGS Calibration'!J$2,'AEO Capacity'!$A$6:$A$37,0))</f>
        <v>68.100891000000004</v>
      </c>
      <c r="K4">
        <f>INDEX('AEO Capacity'!$O$6:$O$37,MATCH('High OGS Calibration'!K$2,'AEO Capacity'!$A$6:$A$37,0))</f>
        <v>61.715468999999999</v>
      </c>
      <c r="L4">
        <f>INDEX('AEO Capacity'!$O$6:$O$37,MATCH('High OGS Calibration'!L$2,'AEO Capacity'!$A$6:$A$37,0))</f>
        <v>61.801544</v>
      </c>
      <c r="M4">
        <f>INDEX('AEO Capacity'!$O$6:$O$37,MATCH('High OGS Calibration'!M$2,'AEO Capacity'!$A$6:$A$37,0))</f>
        <v>59.645149000000004</v>
      </c>
      <c r="N4">
        <f>INDEX('AEO Capacity'!$O$6:$O$37,MATCH('High OGS Calibration'!N$2,'AEO Capacity'!$A$6:$A$37,0))</f>
        <v>58.456760000000003</v>
      </c>
      <c r="O4">
        <f>INDEX('AEO Capacity'!$O$6:$O$37,MATCH('High OGS Calibration'!O$2,'AEO Capacity'!$A$6:$A$37,0))</f>
        <v>57.484282999999998</v>
      </c>
      <c r="P4">
        <f>INDEX('AEO Capacity'!$O$6:$O$37,MATCH('High OGS Calibration'!P$2,'AEO Capacity'!$A$6:$A$37,0))</f>
        <v>55.438353999999997</v>
      </c>
      <c r="Q4">
        <f>INDEX('AEO Capacity'!$O$6:$O$37,MATCH('High OGS Calibration'!Q$2,'AEO Capacity'!$A$6:$A$37,0))</f>
        <v>55.616706999999998</v>
      </c>
      <c r="R4">
        <f>INDEX('AEO Capacity'!$O$6:$O$37,MATCH('High OGS Calibration'!R$2,'AEO Capacity'!$A$6:$A$37,0))</f>
        <v>54.627181999999998</v>
      </c>
      <c r="S4">
        <f>INDEX('AEO Capacity'!$O$6:$O$37,MATCH('High OGS Calibration'!S$2,'AEO Capacity'!$A$6:$A$37,0))</f>
        <v>52.646942000000003</v>
      </c>
      <c r="T4">
        <f>INDEX('AEO Capacity'!$O$6:$O$37,MATCH('High OGS Calibration'!T$2,'AEO Capacity'!$A$6:$A$37,0))</f>
        <v>51.831885999999997</v>
      </c>
      <c r="U4">
        <f>INDEX('AEO Capacity'!$O$6:$O$37,MATCH('High OGS Calibration'!U$2,'AEO Capacity'!$A$6:$A$37,0))</f>
        <v>51.831885999999997</v>
      </c>
      <c r="V4">
        <f>INDEX('AEO Capacity'!$O$6:$O$37,MATCH('High OGS Calibration'!V$2,'AEO Capacity'!$A$6:$A$37,0))</f>
        <v>51.875618000000003</v>
      </c>
      <c r="W4">
        <f>INDEX('AEO Capacity'!$O$6:$O$37,MATCH('High OGS Calibration'!W$2,'AEO Capacity'!$A$6:$A$37,0))</f>
        <v>52.034545999999999</v>
      </c>
      <c r="X4">
        <f>INDEX('AEO Capacity'!$O$6:$O$37,MATCH('High OGS Calibration'!X$2,'AEO Capacity'!$A$6:$A$37,0))</f>
        <v>52.149535999999998</v>
      </c>
      <c r="Y4">
        <f>INDEX('AEO Capacity'!$O$6:$O$37,MATCH('High OGS Calibration'!Y$2,'AEO Capacity'!$A$6:$A$37,0))</f>
        <v>49.878754000000001</v>
      </c>
      <c r="Z4">
        <f>INDEX('AEO Capacity'!$O$6:$O$37,MATCH('High OGS Calibration'!Z$2,'AEO Capacity'!$A$6:$A$37,0))</f>
        <v>44.363968</v>
      </c>
      <c r="AA4">
        <f>INDEX('AEO Capacity'!$O$6:$O$37,MATCH('High OGS Calibration'!AA$2,'AEO Capacity'!$A$6:$A$37,0))</f>
        <v>44.467846000000002</v>
      </c>
      <c r="AB4">
        <f>INDEX('AEO Capacity'!$O$6:$O$37,MATCH('High OGS Calibration'!AB$2,'AEO Capacity'!$A$6:$A$37,0))</f>
        <v>44.521946</v>
      </c>
      <c r="AC4">
        <f>INDEX('AEO Capacity'!$O$6:$O$37,MATCH('High OGS Calibration'!AC$2,'AEO Capacity'!$A$6:$A$37,0))</f>
        <v>43.665047000000001</v>
      </c>
      <c r="AD4">
        <f>INDEX('AEO Capacity'!$O$6:$O$37,MATCH('High OGS Calibration'!AD$2,'AEO Capacity'!$A$6:$A$37,0))</f>
        <v>41.858733999999998</v>
      </c>
      <c r="AE4">
        <f>INDEX('AEO Capacity'!$O$6:$O$37,MATCH('High OGS Calibration'!AE$2,'AEO Capacity'!$A$6:$A$37,0))</f>
        <v>41.899445</v>
      </c>
      <c r="AF4">
        <f>INDEX('AEO Capacity'!$O$6:$O$37,MATCH('High OGS Calibration'!AF$2,'AEO Capacity'!$A$6:$A$37,0))</f>
        <v>41.961776999999998</v>
      </c>
    </row>
    <row r="6" spans="1:32" x14ac:dyDescent="0.45">
      <c r="A6" s="1" t="s">
        <v>163</v>
      </c>
    </row>
    <row r="7" spans="1:32" x14ac:dyDescent="0.45">
      <c r="A7" t="s">
        <v>40</v>
      </c>
      <c r="B7">
        <v>2020</v>
      </c>
      <c r="C7">
        <v>2021</v>
      </c>
      <c r="D7">
        <v>2022</v>
      </c>
      <c r="E7">
        <v>2023</v>
      </c>
      <c r="F7">
        <v>2024</v>
      </c>
      <c r="G7">
        <v>2025</v>
      </c>
      <c r="H7">
        <v>2026</v>
      </c>
      <c r="I7">
        <v>2027</v>
      </c>
      <c r="J7">
        <v>2028</v>
      </c>
      <c r="K7">
        <v>2029</v>
      </c>
      <c r="L7">
        <v>2030</v>
      </c>
      <c r="M7">
        <v>2031</v>
      </c>
      <c r="N7">
        <v>2032</v>
      </c>
      <c r="O7">
        <v>2033</v>
      </c>
      <c r="P7">
        <v>2034</v>
      </c>
      <c r="Q7">
        <v>2035</v>
      </c>
      <c r="R7">
        <v>2036</v>
      </c>
      <c r="S7">
        <v>2037</v>
      </c>
      <c r="T7">
        <v>2038</v>
      </c>
      <c r="U7">
        <v>2039</v>
      </c>
      <c r="V7">
        <v>2040</v>
      </c>
      <c r="W7">
        <v>2041</v>
      </c>
      <c r="X7">
        <v>2042</v>
      </c>
      <c r="Y7">
        <v>2043</v>
      </c>
      <c r="Z7">
        <v>2044</v>
      </c>
      <c r="AA7">
        <v>2045</v>
      </c>
      <c r="AB7">
        <v>2046</v>
      </c>
      <c r="AC7">
        <v>2047</v>
      </c>
      <c r="AD7">
        <v>2048</v>
      </c>
      <c r="AE7">
        <v>2049</v>
      </c>
      <c r="AF7">
        <v>2050</v>
      </c>
    </row>
    <row r="8" spans="1:32" x14ac:dyDescent="0.45">
      <c r="A8" t="s">
        <v>164</v>
      </c>
      <c r="B8">
        <v>210.982</v>
      </c>
      <c r="C8">
        <v>205.47</v>
      </c>
      <c r="D8">
        <v>199.608</v>
      </c>
      <c r="E8">
        <v>175.98500000000001</v>
      </c>
      <c r="F8">
        <v>162.34899999999999</v>
      </c>
      <c r="G8">
        <v>123.73699999999999</v>
      </c>
      <c r="H8">
        <v>118.37</v>
      </c>
      <c r="I8">
        <v>112.027</v>
      </c>
      <c r="J8">
        <v>108.761</v>
      </c>
      <c r="K8">
        <v>106.02500000000001</v>
      </c>
      <c r="L8">
        <v>103.06</v>
      </c>
      <c r="M8">
        <v>101.419</v>
      </c>
      <c r="N8">
        <v>98.996600000000001</v>
      </c>
      <c r="O8">
        <v>97.335700000000003</v>
      </c>
      <c r="P8">
        <v>96.427099999999996</v>
      </c>
      <c r="Q8">
        <v>93.713999999999999</v>
      </c>
      <c r="R8">
        <v>93.326700000000002</v>
      </c>
      <c r="S8">
        <v>92.679699999999997</v>
      </c>
      <c r="T8">
        <v>88.914699999999996</v>
      </c>
      <c r="U8">
        <v>87.454499999999996</v>
      </c>
      <c r="V8">
        <v>87.019099999999995</v>
      </c>
      <c r="W8">
        <v>86.335300000000004</v>
      </c>
      <c r="X8">
        <v>85.926500000000004</v>
      </c>
      <c r="Y8">
        <v>85.521500000000003</v>
      </c>
      <c r="Z8">
        <v>85.118099999999998</v>
      </c>
      <c r="AA8">
        <v>82.130099999999999</v>
      </c>
      <c r="AB8">
        <v>81.713300000000004</v>
      </c>
      <c r="AC8">
        <v>80.774100000000004</v>
      </c>
      <c r="AD8">
        <v>80.045900000000003</v>
      </c>
      <c r="AE8">
        <v>79.012900000000002</v>
      </c>
      <c r="AF8">
        <v>78.485100000000003</v>
      </c>
    </row>
    <row r="9" spans="1:32" x14ac:dyDescent="0.45">
      <c r="A9" t="s">
        <v>165</v>
      </c>
      <c r="B9">
        <v>264.85700000000003</v>
      </c>
      <c r="C9">
        <v>271.11099999999999</v>
      </c>
      <c r="D9">
        <v>275.60899999999998</v>
      </c>
      <c r="E9">
        <v>285.86799999999999</v>
      </c>
      <c r="F9">
        <v>295.43200000000002</v>
      </c>
      <c r="G9">
        <v>313.72399999999999</v>
      </c>
      <c r="H9">
        <v>325.43099999999998</v>
      </c>
      <c r="I9">
        <v>330.76799999999997</v>
      </c>
      <c r="J9">
        <v>334.584</v>
      </c>
      <c r="K9">
        <v>338.07799999999997</v>
      </c>
      <c r="L9">
        <v>339.84899999999999</v>
      </c>
      <c r="M9">
        <v>341.27800000000002</v>
      </c>
      <c r="N9">
        <v>344.1</v>
      </c>
      <c r="O9">
        <v>347.089</v>
      </c>
      <c r="P9">
        <v>350.25400000000002</v>
      </c>
      <c r="Q9">
        <v>353.41699999999997</v>
      </c>
      <c r="R9">
        <v>356.57600000000002</v>
      </c>
      <c r="S9">
        <v>359.73700000000002</v>
      </c>
      <c r="T9">
        <v>362.76600000000002</v>
      </c>
      <c r="U9">
        <v>365.50400000000002</v>
      </c>
      <c r="V9">
        <v>368.86599999999999</v>
      </c>
      <c r="W9">
        <v>371.91</v>
      </c>
      <c r="X9">
        <v>374.62799999999999</v>
      </c>
      <c r="Y9">
        <v>377.80599999999998</v>
      </c>
      <c r="Z9">
        <v>380.51900000000001</v>
      </c>
      <c r="AA9">
        <v>383.08300000000003</v>
      </c>
      <c r="AB9">
        <v>385.19400000000002</v>
      </c>
      <c r="AC9">
        <v>387.77300000000002</v>
      </c>
      <c r="AD9">
        <v>389.93700000000001</v>
      </c>
      <c r="AE9">
        <v>392.61</v>
      </c>
      <c r="AF9">
        <v>394.678</v>
      </c>
    </row>
    <row r="10" spans="1:32" x14ac:dyDescent="0.45">
      <c r="A10" t="s">
        <v>166</v>
      </c>
      <c r="B10">
        <v>96.619</v>
      </c>
      <c r="C10">
        <v>89.619</v>
      </c>
      <c r="D10">
        <v>88.119</v>
      </c>
      <c r="E10">
        <v>86.119</v>
      </c>
      <c r="F10">
        <v>80.619</v>
      </c>
      <c r="G10">
        <v>75.119</v>
      </c>
      <c r="H10">
        <v>62.619</v>
      </c>
      <c r="I10">
        <v>60.619</v>
      </c>
      <c r="J10">
        <v>60.119</v>
      </c>
      <c r="K10">
        <v>58.119</v>
      </c>
      <c r="L10">
        <v>58.119</v>
      </c>
      <c r="M10">
        <v>58.119</v>
      </c>
      <c r="N10">
        <v>57.619</v>
      </c>
      <c r="O10">
        <v>55.619</v>
      </c>
      <c r="P10">
        <v>53.119</v>
      </c>
      <c r="Q10">
        <v>53.119</v>
      </c>
      <c r="R10">
        <v>52.119</v>
      </c>
      <c r="S10">
        <v>52.119</v>
      </c>
      <c r="T10">
        <v>51.619</v>
      </c>
      <c r="U10">
        <v>51.619</v>
      </c>
      <c r="V10">
        <v>50.619</v>
      </c>
      <c r="W10">
        <v>50.619</v>
      </c>
      <c r="X10">
        <v>50.619</v>
      </c>
      <c r="Y10">
        <v>50.619</v>
      </c>
      <c r="Z10">
        <v>50.619</v>
      </c>
      <c r="AA10">
        <v>50.619</v>
      </c>
      <c r="AB10">
        <v>50.619</v>
      </c>
      <c r="AC10">
        <v>49.619</v>
      </c>
      <c r="AD10">
        <v>48.119</v>
      </c>
      <c r="AE10">
        <v>46.119</v>
      </c>
      <c r="AF10">
        <v>45.619</v>
      </c>
    </row>
    <row r="11" spans="1:32" x14ac:dyDescent="0.45">
      <c r="A11" t="s">
        <v>167</v>
      </c>
      <c r="B11">
        <v>79.501000000000005</v>
      </c>
      <c r="C11">
        <v>79.587999999999994</v>
      </c>
      <c r="D11">
        <v>79.575999999999993</v>
      </c>
      <c r="E11">
        <v>79.554000000000002</v>
      </c>
      <c r="F11">
        <v>79.918000000000006</v>
      </c>
      <c r="G11">
        <v>79.912999999999997</v>
      </c>
      <c r="H11">
        <v>79.912999999999997</v>
      </c>
      <c r="I11">
        <v>79.908000000000001</v>
      </c>
      <c r="J11">
        <v>79.736000000000004</v>
      </c>
      <c r="K11">
        <v>79.656999999999996</v>
      </c>
      <c r="L11">
        <v>79.656999999999996</v>
      </c>
      <c r="M11">
        <v>79.656999999999996</v>
      </c>
      <c r="N11">
        <v>79.656999999999996</v>
      </c>
      <c r="O11">
        <v>79.656999999999996</v>
      </c>
      <c r="P11">
        <v>79.656999999999996</v>
      </c>
      <c r="Q11">
        <v>79.656999999999996</v>
      </c>
      <c r="R11">
        <v>79.656999999999996</v>
      </c>
      <c r="S11">
        <v>79.656999999999996</v>
      </c>
      <c r="T11">
        <v>79.656999999999996</v>
      </c>
      <c r="U11">
        <v>79.656999999999996</v>
      </c>
      <c r="V11">
        <v>79.656999999999996</v>
      </c>
      <c r="W11">
        <v>79.656999999999996</v>
      </c>
      <c r="X11">
        <v>79.656999999999996</v>
      </c>
      <c r="Y11">
        <v>79.656999999999996</v>
      </c>
      <c r="Z11">
        <v>79.576999999999998</v>
      </c>
      <c r="AA11">
        <v>79.576999999999998</v>
      </c>
      <c r="AB11">
        <v>79.576999999999998</v>
      </c>
      <c r="AC11">
        <v>79.573999999999998</v>
      </c>
      <c r="AD11">
        <v>79.573999999999998</v>
      </c>
      <c r="AE11">
        <v>79.558999999999997</v>
      </c>
      <c r="AF11">
        <v>79.558999999999997</v>
      </c>
    </row>
    <row r="12" spans="1:32" x14ac:dyDescent="0.45">
      <c r="A12" t="s">
        <v>168</v>
      </c>
      <c r="B12">
        <v>107.81399999999999</v>
      </c>
      <c r="C12">
        <v>119.529</v>
      </c>
      <c r="D12">
        <v>135.56899999999999</v>
      </c>
      <c r="E12">
        <v>159.279</v>
      </c>
      <c r="F12">
        <v>178.10400000000001</v>
      </c>
      <c r="G12">
        <v>198.84399999999999</v>
      </c>
      <c r="H12">
        <v>212.81399999999999</v>
      </c>
      <c r="I12">
        <v>220.95400000000001</v>
      </c>
      <c r="J12">
        <v>226.90899999999999</v>
      </c>
      <c r="K12">
        <v>233.34899999999999</v>
      </c>
      <c r="L12">
        <v>238.624</v>
      </c>
      <c r="M12">
        <v>244.66900000000001</v>
      </c>
      <c r="N12">
        <v>251.25399999999999</v>
      </c>
      <c r="O12">
        <v>258.91399999999999</v>
      </c>
      <c r="P12">
        <v>267.18400000000003</v>
      </c>
      <c r="Q12">
        <v>275.584</v>
      </c>
      <c r="R12">
        <v>284.24900000000002</v>
      </c>
      <c r="S12">
        <v>292.87900000000002</v>
      </c>
      <c r="T12">
        <v>303.62400000000002</v>
      </c>
      <c r="U12">
        <v>313.529</v>
      </c>
      <c r="V12">
        <v>324.029</v>
      </c>
      <c r="W12">
        <v>333.99900000000002</v>
      </c>
      <c r="X12">
        <v>344.60399999999998</v>
      </c>
      <c r="Y12">
        <v>355.34899999999999</v>
      </c>
      <c r="Z12">
        <v>365.76900000000001</v>
      </c>
      <c r="AA12">
        <v>378.13400000000001</v>
      </c>
      <c r="AB12">
        <v>387.90899999999999</v>
      </c>
      <c r="AC12">
        <v>397.42899999999997</v>
      </c>
      <c r="AD12">
        <v>406.66899999999998</v>
      </c>
      <c r="AE12">
        <v>416.709</v>
      </c>
      <c r="AF12">
        <v>424.64400000000001</v>
      </c>
    </row>
    <row r="13" spans="1:32" x14ac:dyDescent="0.45">
      <c r="A13" t="s">
        <v>169</v>
      </c>
      <c r="B13">
        <v>37.765000000000001</v>
      </c>
      <c r="C13">
        <v>46.116999999999997</v>
      </c>
      <c r="D13">
        <v>62.088999999999999</v>
      </c>
      <c r="E13">
        <v>91.855000000000004</v>
      </c>
      <c r="F13">
        <v>119.10899999999999</v>
      </c>
      <c r="G13">
        <v>171.03100000000001</v>
      </c>
      <c r="H13">
        <v>199.90299999999999</v>
      </c>
      <c r="I13">
        <v>219.005</v>
      </c>
      <c r="J13">
        <v>235.21899999999999</v>
      </c>
      <c r="K13">
        <v>255.303</v>
      </c>
      <c r="L13">
        <v>274.399</v>
      </c>
      <c r="M13">
        <v>296.13900000000001</v>
      </c>
      <c r="N13">
        <v>319.69299999999998</v>
      </c>
      <c r="O13">
        <v>346.56700000000001</v>
      </c>
      <c r="P13">
        <v>375.495</v>
      </c>
      <c r="Q13">
        <v>404.387</v>
      </c>
      <c r="R13">
        <v>432.99099999999999</v>
      </c>
      <c r="S13">
        <v>460.56099999999998</v>
      </c>
      <c r="T13">
        <v>493.34100000000001</v>
      </c>
      <c r="U13">
        <v>522.14700000000005</v>
      </c>
      <c r="V13">
        <v>551.11099999999999</v>
      </c>
      <c r="W13">
        <v>577.27300000000002</v>
      </c>
      <c r="X13">
        <v>603.71900000000005</v>
      </c>
      <c r="Y13">
        <v>628.87099999999998</v>
      </c>
      <c r="Z13">
        <v>651.94299999999998</v>
      </c>
      <c r="AA13">
        <v>677.59900000000005</v>
      </c>
      <c r="AB13">
        <v>697.15700000000004</v>
      </c>
      <c r="AC13">
        <v>715.72500000000002</v>
      </c>
      <c r="AD13">
        <v>733.20100000000002</v>
      </c>
      <c r="AE13">
        <v>751.95699999999999</v>
      </c>
      <c r="AF13">
        <v>766.69899999999996</v>
      </c>
    </row>
    <row r="14" spans="1:32" x14ac:dyDescent="0.45">
      <c r="A14" t="s">
        <v>170</v>
      </c>
      <c r="B14">
        <v>1.758</v>
      </c>
      <c r="C14">
        <v>0.35399999999999998</v>
      </c>
      <c r="D14">
        <v>0.19800000000000001</v>
      </c>
      <c r="E14">
        <v>0.35399999999999998</v>
      </c>
      <c r="F14">
        <v>0.51</v>
      </c>
      <c r="G14">
        <v>0.82199999999999995</v>
      </c>
      <c r="H14">
        <v>0.97799999999999998</v>
      </c>
      <c r="I14">
        <v>0.97799999999999998</v>
      </c>
      <c r="J14">
        <v>0.97799999999999998</v>
      </c>
      <c r="K14">
        <v>0.97799999999999998</v>
      </c>
      <c r="L14">
        <v>0.97799999999999998</v>
      </c>
      <c r="M14">
        <v>0.97799999999999998</v>
      </c>
      <c r="N14">
        <v>0.97799999999999998</v>
      </c>
      <c r="O14">
        <v>0.97799999999999998</v>
      </c>
      <c r="P14">
        <v>0.97799999999999998</v>
      </c>
      <c r="Q14">
        <v>0.97799999999999998</v>
      </c>
      <c r="R14">
        <v>1.1339999999999999</v>
      </c>
      <c r="S14">
        <v>1.29</v>
      </c>
      <c r="T14">
        <v>1.446</v>
      </c>
      <c r="U14">
        <v>1.6020000000000001</v>
      </c>
      <c r="V14">
        <v>1.758</v>
      </c>
      <c r="W14">
        <v>1.9139999999999999</v>
      </c>
      <c r="X14">
        <v>2.0699999999999998</v>
      </c>
      <c r="Y14">
        <v>2.226</v>
      </c>
      <c r="Z14">
        <v>2.3820000000000001</v>
      </c>
      <c r="AA14">
        <v>2.5379999999999998</v>
      </c>
      <c r="AB14">
        <v>2.5379999999999998</v>
      </c>
      <c r="AC14">
        <v>2.5379999999999998</v>
      </c>
      <c r="AD14">
        <v>2.5379999999999998</v>
      </c>
      <c r="AE14">
        <v>2.5379999999999998</v>
      </c>
      <c r="AF14">
        <v>2.5379999999999998</v>
      </c>
    </row>
    <row r="15" spans="1:32" x14ac:dyDescent="0.45">
      <c r="A15" t="s">
        <v>171</v>
      </c>
      <c r="B15">
        <v>5.0149999999999997</v>
      </c>
      <c r="C15">
        <v>2.9449999999999998</v>
      </c>
      <c r="D15">
        <v>0.26300000000000001</v>
      </c>
      <c r="E15">
        <v>0.11899999999999999</v>
      </c>
      <c r="F15">
        <v>8.3000000000000004E-2</v>
      </c>
      <c r="G15">
        <v>0.155</v>
      </c>
      <c r="H15">
        <v>0.10100000000000001</v>
      </c>
      <c r="I15">
        <v>0.13700000000000001</v>
      </c>
      <c r="J15">
        <v>2.9000000000000001E-2</v>
      </c>
      <c r="K15">
        <v>4.7E-2</v>
      </c>
      <c r="L15">
        <v>6.5000000000000002E-2</v>
      </c>
      <c r="M15">
        <v>8.3000000000000004E-2</v>
      </c>
      <c r="N15">
        <v>2.9000000000000001E-2</v>
      </c>
      <c r="O15">
        <v>2.9000000000000001E-2</v>
      </c>
      <c r="P15">
        <v>2.9000000000000001E-2</v>
      </c>
      <c r="Q15">
        <v>2.9000000000000001E-2</v>
      </c>
      <c r="R15">
        <v>4.7E-2</v>
      </c>
      <c r="S15">
        <v>6.5000000000000002E-2</v>
      </c>
      <c r="T15">
        <v>4.7E-2</v>
      </c>
      <c r="U15">
        <v>2.9000000000000001E-2</v>
      </c>
      <c r="V15">
        <v>4.7E-2</v>
      </c>
      <c r="W15">
        <v>6.5000000000000002E-2</v>
      </c>
      <c r="X15">
        <v>8.3000000000000004E-2</v>
      </c>
      <c r="Y15">
        <v>0.10100000000000001</v>
      </c>
      <c r="Z15">
        <v>0.11899999999999999</v>
      </c>
      <c r="AA15">
        <v>2.9000000000000001E-2</v>
      </c>
      <c r="AB15">
        <v>2.9000000000000001E-2</v>
      </c>
      <c r="AC15">
        <v>4.7E-2</v>
      </c>
      <c r="AD15">
        <v>2.9000000000000001E-2</v>
      </c>
      <c r="AE15">
        <v>2.9000000000000001E-2</v>
      </c>
      <c r="AF15">
        <v>1.0999999999999999E-2</v>
      </c>
    </row>
    <row r="16" spans="1:32" x14ac:dyDescent="0.45">
      <c r="A16" t="s">
        <v>172</v>
      </c>
      <c r="B16">
        <v>2.5059999999999998</v>
      </c>
      <c r="C16">
        <v>2.5459999999999998</v>
      </c>
      <c r="D16">
        <v>2.7759999999999998</v>
      </c>
      <c r="E16">
        <v>3.1259999999999999</v>
      </c>
      <c r="F16">
        <v>3.3860000000000001</v>
      </c>
      <c r="G16">
        <v>3.8860000000000001</v>
      </c>
      <c r="H16">
        <v>4.2060000000000004</v>
      </c>
      <c r="I16">
        <v>4.3860000000000001</v>
      </c>
      <c r="J16">
        <v>4.516</v>
      </c>
      <c r="K16">
        <v>4.6459999999999999</v>
      </c>
      <c r="L16">
        <v>4.7460000000000004</v>
      </c>
      <c r="M16">
        <v>4.8659999999999997</v>
      </c>
      <c r="N16">
        <v>4.9960000000000004</v>
      </c>
      <c r="O16">
        <v>5.1360000000000001</v>
      </c>
      <c r="P16">
        <v>5.2859999999999996</v>
      </c>
      <c r="Q16">
        <v>5.4359999999999999</v>
      </c>
      <c r="R16">
        <v>5.5860000000000003</v>
      </c>
      <c r="S16">
        <v>5.726</v>
      </c>
      <c r="T16">
        <v>5.8959999999999999</v>
      </c>
      <c r="U16">
        <v>6.0460000000000003</v>
      </c>
      <c r="V16">
        <v>6.2060000000000004</v>
      </c>
      <c r="W16">
        <v>6.3460000000000001</v>
      </c>
      <c r="X16">
        <v>6.4960000000000004</v>
      </c>
      <c r="Y16">
        <v>6.6459999999999999</v>
      </c>
      <c r="Z16">
        <v>6.7859999999999996</v>
      </c>
      <c r="AA16">
        <v>6.8860000000000001</v>
      </c>
      <c r="AB16">
        <v>6.976</v>
      </c>
      <c r="AC16">
        <v>7.0860000000000003</v>
      </c>
      <c r="AD16">
        <v>6.8360000000000003</v>
      </c>
      <c r="AE16">
        <v>6.0659999999999998</v>
      </c>
      <c r="AF16">
        <v>5.8259999999999996</v>
      </c>
    </row>
    <row r="17" spans="1:32" x14ac:dyDescent="0.45">
      <c r="A17" t="s">
        <v>173</v>
      </c>
      <c r="B17">
        <v>26.997</v>
      </c>
      <c r="C17">
        <v>26.936</v>
      </c>
      <c r="D17">
        <v>26.69</v>
      </c>
      <c r="E17">
        <v>26.428999999999998</v>
      </c>
      <c r="F17">
        <v>26.111000000000001</v>
      </c>
      <c r="G17">
        <v>25.949000000000002</v>
      </c>
      <c r="H17">
        <v>25.709</v>
      </c>
      <c r="I17">
        <v>25.652000000000001</v>
      </c>
      <c r="J17">
        <v>25.550999999999998</v>
      </c>
      <c r="K17">
        <v>25.452000000000002</v>
      </c>
      <c r="L17">
        <v>25.408999999999999</v>
      </c>
      <c r="M17">
        <v>25.318999999999999</v>
      </c>
      <c r="N17">
        <v>25.298999999999999</v>
      </c>
      <c r="O17">
        <v>25.257000000000001</v>
      </c>
      <c r="P17">
        <v>25.231000000000002</v>
      </c>
      <c r="Q17">
        <v>25.181999999999999</v>
      </c>
      <c r="R17">
        <v>25.178000000000001</v>
      </c>
      <c r="S17">
        <v>25.173999999999999</v>
      </c>
      <c r="T17">
        <v>25.173999999999999</v>
      </c>
      <c r="U17">
        <v>25.173999999999999</v>
      </c>
      <c r="V17">
        <v>25.173999999999999</v>
      </c>
      <c r="W17">
        <v>25.164000000000001</v>
      </c>
      <c r="X17">
        <v>25.161999999999999</v>
      </c>
      <c r="Y17">
        <v>25.161999999999999</v>
      </c>
      <c r="Z17">
        <v>25.157</v>
      </c>
      <c r="AA17">
        <v>25.152999999999999</v>
      </c>
      <c r="AB17">
        <v>25.155999999999999</v>
      </c>
      <c r="AC17">
        <v>25.158999999999999</v>
      </c>
      <c r="AD17">
        <v>25.161999999999999</v>
      </c>
      <c r="AE17">
        <v>25.164999999999999</v>
      </c>
      <c r="AF17">
        <v>25.167999999999999</v>
      </c>
    </row>
    <row r="18" spans="1:32" x14ac:dyDescent="0.45">
      <c r="A18" t="s">
        <v>174</v>
      </c>
      <c r="B18">
        <v>194.89500000000001</v>
      </c>
      <c r="C18">
        <v>194.54499999999999</v>
      </c>
      <c r="D18">
        <v>190.19499999999999</v>
      </c>
      <c r="E18">
        <v>185.89500000000001</v>
      </c>
      <c r="F18">
        <v>180.44499999999999</v>
      </c>
      <c r="G18">
        <v>178.54499999999999</v>
      </c>
      <c r="H18">
        <v>174.69499999999999</v>
      </c>
      <c r="I18">
        <v>173.94499999999999</v>
      </c>
      <c r="J18">
        <v>172.245</v>
      </c>
      <c r="K18">
        <v>170.54499999999999</v>
      </c>
      <c r="L18">
        <v>169.89500000000001</v>
      </c>
      <c r="M18">
        <v>168.345</v>
      </c>
      <c r="N18">
        <v>168.54499999999999</v>
      </c>
      <c r="O18">
        <v>167.94499999999999</v>
      </c>
      <c r="P18">
        <v>167.64500000000001</v>
      </c>
      <c r="Q18">
        <v>166.94499999999999</v>
      </c>
      <c r="R18">
        <v>167.04499999999999</v>
      </c>
      <c r="S18">
        <v>167.19499999999999</v>
      </c>
      <c r="T18">
        <v>167.44499999999999</v>
      </c>
      <c r="U18">
        <v>167.64500000000001</v>
      </c>
      <c r="V18">
        <v>167.845</v>
      </c>
      <c r="W18">
        <v>167.845</v>
      </c>
      <c r="X18">
        <v>167.995</v>
      </c>
      <c r="Y18">
        <v>168.19499999999999</v>
      </c>
      <c r="Z18">
        <v>168.64500000000001</v>
      </c>
      <c r="AA18">
        <v>173.29499999999999</v>
      </c>
      <c r="AB18">
        <v>179.095</v>
      </c>
      <c r="AC18">
        <v>185.095</v>
      </c>
      <c r="AD18">
        <v>191.94499999999999</v>
      </c>
      <c r="AE18">
        <v>199.19499999999999</v>
      </c>
      <c r="AF18">
        <v>205.69499999999999</v>
      </c>
    </row>
    <row r="19" spans="1:32" x14ac:dyDescent="0.45">
      <c r="A19" t="s">
        <v>175</v>
      </c>
      <c r="B19">
        <v>6.798</v>
      </c>
      <c r="C19">
        <v>5.766</v>
      </c>
      <c r="D19">
        <v>4.476</v>
      </c>
      <c r="E19">
        <v>1.6379999999999999</v>
      </c>
      <c r="F19">
        <v>0.09</v>
      </c>
      <c r="G19">
        <v>0.09</v>
      </c>
      <c r="H19">
        <v>0.09</v>
      </c>
      <c r="I19">
        <v>0.09</v>
      </c>
      <c r="J19">
        <v>0.09</v>
      </c>
      <c r="K19">
        <v>0.09</v>
      </c>
      <c r="L19">
        <v>0.09</v>
      </c>
      <c r="M19">
        <v>0.09</v>
      </c>
      <c r="N19">
        <v>0.09</v>
      </c>
      <c r="O19">
        <v>0.09</v>
      </c>
      <c r="P19">
        <v>0.09</v>
      </c>
      <c r="Q19">
        <v>0.09</v>
      </c>
      <c r="R19">
        <v>0.09</v>
      </c>
      <c r="S19">
        <v>0.09</v>
      </c>
      <c r="T19">
        <v>0.09</v>
      </c>
      <c r="U19">
        <v>0.09</v>
      </c>
      <c r="V19">
        <v>0.09</v>
      </c>
      <c r="W19">
        <v>0.09</v>
      </c>
      <c r="X19">
        <v>0.09</v>
      </c>
      <c r="Y19">
        <v>0.09</v>
      </c>
      <c r="Z19">
        <v>0.09</v>
      </c>
      <c r="AA19">
        <v>0.09</v>
      </c>
      <c r="AB19">
        <v>0.09</v>
      </c>
      <c r="AC19">
        <v>0.09</v>
      </c>
      <c r="AD19">
        <v>0.09</v>
      </c>
      <c r="AE19">
        <v>0.09</v>
      </c>
      <c r="AF19">
        <v>0.09</v>
      </c>
    </row>
    <row r="20" spans="1:32" x14ac:dyDescent="0.45">
      <c r="A20" t="s">
        <v>176</v>
      </c>
      <c r="B20">
        <v>2.9000000000000001E-2</v>
      </c>
      <c r="C20">
        <v>9.9000000000000005E-2</v>
      </c>
      <c r="D20">
        <v>0.60399999999999998</v>
      </c>
      <c r="E20">
        <v>1.6240000000000001</v>
      </c>
      <c r="F20">
        <v>2.6589999999999998</v>
      </c>
      <c r="G20">
        <v>5.319</v>
      </c>
      <c r="H20">
        <v>7.694</v>
      </c>
      <c r="I20">
        <v>9.4139999999999997</v>
      </c>
      <c r="J20">
        <v>10.853999999999999</v>
      </c>
      <c r="K20">
        <v>11.593999999999999</v>
      </c>
      <c r="L20">
        <v>12.249000000000001</v>
      </c>
      <c r="M20">
        <v>13.069000000000001</v>
      </c>
      <c r="N20">
        <v>14.058999999999999</v>
      </c>
      <c r="O20">
        <v>15.319000000000001</v>
      </c>
      <c r="P20">
        <v>16.814</v>
      </c>
      <c r="Q20">
        <v>18.489000000000001</v>
      </c>
      <c r="R20">
        <v>20.274000000000001</v>
      </c>
      <c r="S20">
        <v>22.129000000000001</v>
      </c>
      <c r="T20">
        <v>24.478999999999999</v>
      </c>
      <c r="U20">
        <v>26.724</v>
      </c>
      <c r="V20">
        <v>29.123999999999999</v>
      </c>
      <c r="W20">
        <v>31.498999999999999</v>
      </c>
      <c r="X20">
        <v>34.094000000000001</v>
      </c>
      <c r="Y20">
        <v>36.783999999999999</v>
      </c>
      <c r="Z20">
        <v>39.444000000000003</v>
      </c>
      <c r="AA20">
        <v>42.624000000000002</v>
      </c>
      <c r="AB20">
        <v>45.204000000000001</v>
      </c>
      <c r="AC20">
        <v>47.709000000000003</v>
      </c>
      <c r="AD20">
        <v>50.149000000000001</v>
      </c>
      <c r="AE20">
        <v>52.829000000000001</v>
      </c>
      <c r="AF20">
        <v>54.939</v>
      </c>
    </row>
    <row r="21" spans="1:32" x14ac:dyDescent="0.45">
      <c r="A21" t="s">
        <v>177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45">
      <c r="A22" t="s">
        <v>178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45">
      <c r="A23" t="s">
        <v>179</v>
      </c>
      <c r="B23">
        <v>1.76</v>
      </c>
      <c r="C23">
        <v>5.1999999999999998E-2</v>
      </c>
      <c r="D23">
        <v>0.122</v>
      </c>
      <c r="E23">
        <v>9.4E-2</v>
      </c>
      <c r="F23">
        <v>0.08</v>
      </c>
      <c r="G23">
        <v>0.08</v>
      </c>
      <c r="H23">
        <v>0.08</v>
      </c>
      <c r="I23">
        <v>0.13600000000000001</v>
      </c>
      <c r="J23">
        <v>6.6000000000000003E-2</v>
      </c>
      <c r="K23">
        <v>0.122</v>
      </c>
      <c r="L23">
        <v>0.16400000000000001</v>
      </c>
      <c r="M23">
        <v>0.20599999999999999</v>
      </c>
      <c r="N23">
        <v>5.1999999999999998E-2</v>
      </c>
      <c r="O23">
        <v>5.1999999999999998E-2</v>
      </c>
      <c r="P23">
        <v>5.1999999999999998E-2</v>
      </c>
      <c r="Q23">
        <v>5.1999999999999998E-2</v>
      </c>
      <c r="R23">
        <v>0.08</v>
      </c>
      <c r="S23">
        <v>0.108</v>
      </c>
      <c r="T23">
        <v>3.7999999999999999E-2</v>
      </c>
      <c r="U23">
        <v>3.7999999999999999E-2</v>
      </c>
      <c r="V23">
        <v>6.6000000000000003E-2</v>
      </c>
      <c r="W23">
        <v>9.4E-2</v>
      </c>
      <c r="X23">
        <v>0.122</v>
      </c>
      <c r="Y23">
        <v>0.15</v>
      </c>
      <c r="Z23">
        <v>0.17799999999999999</v>
      </c>
      <c r="AA23">
        <v>3.7999999999999999E-2</v>
      </c>
      <c r="AB23">
        <v>3.7999999999999999E-2</v>
      </c>
      <c r="AC23">
        <v>6.6000000000000003E-2</v>
      </c>
      <c r="AD23">
        <v>3.7999999999999999E-2</v>
      </c>
      <c r="AE23">
        <v>3.7999999999999999E-2</v>
      </c>
      <c r="AF23">
        <v>3.7999999999999999E-2</v>
      </c>
    </row>
    <row r="25" spans="1:32" x14ac:dyDescent="0.45">
      <c r="A25" t="s">
        <v>180</v>
      </c>
      <c r="B25">
        <f>SUM(B8,B19)</f>
        <v>217.78</v>
      </c>
      <c r="C25">
        <f t="shared" ref="C25:AF25" si="0">SUM(C8,C19)</f>
        <v>211.23599999999999</v>
      </c>
      <c r="D25">
        <f t="shared" si="0"/>
        <v>204.084</v>
      </c>
      <c r="E25">
        <f t="shared" si="0"/>
        <v>177.62300000000002</v>
      </c>
      <c r="F25">
        <f t="shared" si="0"/>
        <v>162.43899999999999</v>
      </c>
      <c r="G25">
        <f t="shared" si="0"/>
        <v>123.827</v>
      </c>
      <c r="H25">
        <f t="shared" si="0"/>
        <v>118.46000000000001</v>
      </c>
      <c r="I25">
        <f t="shared" si="0"/>
        <v>112.117</v>
      </c>
      <c r="J25">
        <f t="shared" si="0"/>
        <v>108.851</v>
      </c>
      <c r="K25">
        <f t="shared" si="0"/>
        <v>106.11500000000001</v>
      </c>
      <c r="L25">
        <f t="shared" si="0"/>
        <v>103.15</v>
      </c>
      <c r="M25">
        <f t="shared" si="0"/>
        <v>101.509</v>
      </c>
      <c r="N25">
        <f t="shared" si="0"/>
        <v>99.086600000000004</v>
      </c>
      <c r="O25">
        <f t="shared" si="0"/>
        <v>97.425700000000006</v>
      </c>
      <c r="P25">
        <f t="shared" si="0"/>
        <v>96.517099999999999</v>
      </c>
      <c r="Q25">
        <f t="shared" si="0"/>
        <v>93.804000000000002</v>
      </c>
      <c r="R25">
        <f t="shared" si="0"/>
        <v>93.416700000000006</v>
      </c>
      <c r="S25">
        <f t="shared" si="0"/>
        <v>92.7697</v>
      </c>
      <c r="T25">
        <f t="shared" si="0"/>
        <v>89.0047</v>
      </c>
      <c r="U25">
        <f t="shared" si="0"/>
        <v>87.544499999999999</v>
      </c>
      <c r="V25">
        <f t="shared" si="0"/>
        <v>87.109099999999998</v>
      </c>
      <c r="W25">
        <f t="shared" si="0"/>
        <v>86.425300000000007</v>
      </c>
      <c r="X25">
        <f t="shared" si="0"/>
        <v>86.016500000000008</v>
      </c>
      <c r="Y25">
        <f t="shared" si="0"/>
        <v>85.611500000000007</v>
      </c>
      <c r="Z25">
        <f t="shared" si="0"/>
        <v>85.208100000000002</v>
      </c>
      <c r="AA25">
        <f t="shared" si="0"/>
        <v>82.220100000000002</v>
      </c>
      <c r="AB25">
        <f t="shared" si="0"/>
        <v>81.803300000000007</v>
      </c>
      <c r="AC25">
        <f t="shared" si="0"/>
        <v>80.864100000000008</v>
      </c>
      <c r="AD25">
        <f t="shared" si="0"/>
        <v>80.135900000000007</v>
      </c>
      <c r="AE25">
        <f t="shared" si="0"/>
        <v>79.102900000000005</v>
      </c>
      <c r="AF25">
        <f t="shared" si="0"/>
        <v>78.575100000000006</v>
      </c>
    </row>
    <row r="27" spans="1:32" x14ac:dyDescent="0.45">
      <c r="A27" t="s">
        <v>181</v>
      </c>
    </row>
    <row r="28" spans="1:32" x14ac:dyDescent="0.45">
      <c r="A28" t="s">
        <v>22</v>
      </c>
      <c r="B28">
        <v>5000</v>
      </c>
    </row>
    <row r="29" spans="1:32" x14ac:dyDescent="0.45">
      <c r="A29" t="s">
        <v>24</v>
      </c>
      <c r="B29">
        <v>6000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topLeftCell="A99" zoomScale="90" zoomScaleNormal="90" workbookViewId="0">
      <selection activeCell="A102" sqref="A102"/>
    </sheetView>
  </sheetViews>
  <sheetFormatPr defaultRowHeight="14.25" x14ac:dyDescent="0.45"/>
  <cols>
    <col min="1" max="1" width="68.59765625" customWidth="1"/>
    <col min="2" max="2" width="39.73046875" customWidth="1"/>
    <col min="3" max="3" width="31" customWidth="1"/>
    <col min="4" max="4" width="27.86328125" bestFit="1" customWidth="1"/>
    <col min="5" max="5" width="25.73046875" bestFit="1" customWidth="1"/>
    <col min="6" max="36" width="11.73046875" bestFit="1" customWidth="1"/>
  </cols>
  <sheetData>
    <row r="1" spans="1:36" x14ac:dyDescent="0.45">
      <c r="A1" s="9" t="s">
        <v>58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45">
      <c r="A2" s="1" t="s">
        <v>41</v>
      </c>
      <c r="D2" s="18"/>
      <c r="E2" s="18"/>
      <c r="F2" s="18"/>
      <c r="G2" s="18"/>
      <c r="H2" s="18"/>
      <c r="I2" s="18"/>
      <c r="M2" t="s">
        <v>63</v>
      </c>
    </row>
    <row r="3" spans="1:36" x14ac:dyDescent="0.45">
      <c r="B3" t="s">
        <v>117</v>
      </c>
      <c r="C3" t="s">
        <v>60</v>
      </c>
    </row>
    <row r="4" spans="1:36" x14ac:dyDescent="0.45">
      <c r="A4" s="15" t="s">
        <v>120</v>
      </c>
      <c r="B4" s="15" t="s">
        <v>118</v>
      </c>
      <c r="C4" s="15" t="s">
        <v>119</v>
      </c>
    </row>
    <row r="5" spans="1:36" x14ac:dyDescent="0.45">
      <c r="A5" t="s">
        <v>50</v>
      </c>
      <c r="B5">
        <v>17670.920395907164</v>
      </c>
      <c r="C5">
        <v>3.6256791591385165</v>
      </c>
    </row>
    <row r="6" spans="1:36" x14ac:dyDescent="0.45">
      <c r="A6" t="s">
        <v>23</v>
      </c>
      <c r="B6">
        <v>12707.988073256061</v>
      </c>
      <c r="C6">
        <v>3.5973528438891544</v>
      </c>
    </row>
    <row r="7" spans="1:36" x14ac:dyDescent="0.45">
      <c r="A7" t="s">
        <v>24</v>
      </c>
      <c r="B7">
        <v>155878.84503089325</v>
      </c>
      <c r="C7">
        <v>0.15230684857126578</v>
      </c>
    </row>
    <row r="8" spans="1:36" x14ac:dyDescent="0.45">
      <c r="A8" t="s">
        <v>25</v>
      </c>
      <c r="B8">
        <v>15512.057536584392</v>
      </c>
      <c r="C8">
        <v>0</v>
      </c>
    </row>
    <row r="9" spans="1:36" x14ac:dyDescent="0.45">
      <c r="A9" t="s">
        <v>48</v>
      </c>
      <c r="B9">
        <v>35090.819271953937</v>
      </c>
      <c r="C9">
        <v>0</v>
      </c>
    </row>
    <row r="10" spans="1:36" x14ac:dyDescent="0.45">
      <c r="A10" t="s">
        <v>27</v>
      </c>
      <c r="B10">
        <v>30919.903924032802</v>
      </c>
      <c r="C10">
        <v>0</v>
      </c>
    </row>
    <row r="11" spans="1:36" x14ac:dyDescent="0.45">
      <c r="A11" t="s">
        <v>28</v>
      </c>
      <c r="B11">
        <v>77011.173441128762</v>
      </c>
      <c r="C11">
        <v>0</v>
      </c>
    </row>
    <row r="12" spans="1:36" x14ac:dyDescent="0.45">
      <c r="A12" t="s">
        <v>29</v>
      </c>
      <c r="B12">
        <v>138104.26506853424</v>
      </c>
      <c r="C12">
        <v>6.9518421539183022</v>
      </c>
    </row>
    <row r="13" spans="1:36" x14ac:dyDescent="0.45">
      <c r="A13" t="s">
        <v>30</v>
      </c>
      <c r="B13">
        <v>110371.54672129119</v>
      </c>
      <c r="C13">
        <v>0</v>
      </c>
    </row>
    <row r="14" spans="1:36" x14ac:dyDescent="0.45">
      <c r="A14" t="s">
        <v>31</v>
      </c>
      <c r="B14">
        <v>14089.503590454193</v>
      </c>
      <c r="C14">
        <v>2.2124867557274697</v>
      </c>
    </row>
    <row r="15" spans="1:36" x14ac:dyDescent="0.45">
      <c r="A15" t="s">
        <v>32</v>
      </c>
      <c r="B15">
        <v>5074.8382270430357</v>
      </c>
      <c r="C15">
        <v>7.295618081459569</v>
      </c>
    </row>
    <row r="16" spans="1:36" x14ac:dyDescent="0.45">
      <c r="A16" t="s">
        <v>47</v>
      </c>
      <c r="B16">
        <v>17670.920395907164</v>
      </c>
      <c r="C16">
        <v>6.1423270460699575</v>
      </c>
    </row>
    <row r="17" spans="1:33" x14ac:dyDescent="0.45">
      <c r="A17" t="s">
        <v>49</v>
      </c>
      <c r="B17">
        <v>85436.858820422553</v>
      </c>
      <c r="C17">
        <v>0</v>
      </c>
    </row>
    <row r="18" spans="1:33" x14ac:dyDescent="0.45">
      <c r="A18" t="s">
        <v>51</v>
      </c>
      <c r="B18">
        <v>14089.503590454193</v>
      </c>
      <c r="C18">
        <v>2.2124867557274697</v>
      </c>
    </row>
    <row r="19" spans="1:33" x14ac:dyDescent="0.45">
      <c r="A19" t="s">
        <v>52</v>
      </c>
      <c r="B19">
        <v>14089.503590454193</v>
      </c>
      <c r="C19">
        <v>2.2124867557274697</v>
      </c>
    </row>
    <row r="20" spans="1:33" x14ac:dyDescent="0.45">
      <c r="A20" t="s">
        <v>53</v>
      </c>
      <c r="B20">
        <v>253749.82984753032</v>
      </c>
      <c r="C20">
        <v>6.7522876908857299</v>
      </c>
    </row>
    <row r="22" spans="1:33" x14ac:dyDescent="0.45">
      <c r="A22" s="1" t="s">
        <v>55</v>
      </c>
    </row>
    <row r="23" spans="1:33" x14ac:dyDescent="0.45"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5" spans="1:33" x14ac:dyDescent="0.45">
      <c r="A25" t="s">
        <v>40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3" x14ac:dyDescent="0.45">
      <c r="A26" s="7" t="s">
        <v>69</v>
      </c>
      <c r="B26" s="7">
        <v>1.7479700000000001E-6</v>
      </c>
      <c r="C26" s="7">
        <v>1.8731699999999999E-6</v>
      </c>
      <c r="D26" s="7">
        <v>2.00192E-6</v>
      </c>
      <c r="E26" s="7">
        <v>2.03672E-6</v>
      </c>
      <c r="F26" s="7">
        <v>2.1208300000000001E-6</v>
      </c>
      <c r="G26" s="7">
        <v>2.1879299999999998E-6</v>
      </c>
      <c r="H26" s="7">
        <v>2.2737100000000002E-6</v>
      </c>
      <c r="I26" s="7">
        <v>2.3636300000000001E-6</v>
      </c>
      <c r="J26" s="7">
        <v>2.4431299999999999E-6</v>
      </c>
      <c r="K26" s="7">
        <v>2.5448499999999999E-6</v>
      </c>
      <c r="L26" s="7">
        <v>2.6346300000000001E-6</v>
      </c>
      <c r="M26" s="7">
        <v>2.73819E-6</v>
      </c>
      <c r="N26" s="7">
        <v>2.8276900000000002E-6</v>
      </c>
      <c r="O26" s="7">
        <v>2.9222000000000002E-6</v>
      </c>
      <c r="P26" s="7">
        <v>3.02232E-6</v>
      </c>
      <c r="Q26" s="7">
        <v>3.1157099999999999E-6</v>
      </c>
      <c r="R26" s="7">
        <v>3.21372E-6</v>
      </c>
      <c r="S26" s="7">
        <v>3.31236E-6</v>
      </c>
      <c r="T26" s="7">
        <v>3.4228300000000001E-6</v>
      </c>
      <c r="U26" s="7">
        <v>3.51697E-6</v>
      </c>
      <c r="V26" s="7">
        <v>3.6171699999999999E-6</v>
      </c>
      <c r="W26" s="7">
        <v>3.7160300000000001E-6</v>
      </c>
      <c r="X26" s="7">
        <v>3.8163299999999998E-6</v>
      </c>
      <c r="Y26" s="7">
        <v>3.9167899999999996E-6</v>
      </c>
      <c r="Z26" s="7">
        <v>4.0060999999999996E-6</v>
      </c>
      <c r="AA26" s="7">
        <v>4.10429E-6</v>
      </c>
      <c r="AB26" s="7">
        <v>4.2053500000000003E-6</v>
      </c>
      <c r="AC26" s="7">
        <v>4.3035399999999998E-6</v>
      </c>
      <c r="AD26" s="7">
        <v>4.4009599999999996E-6</v>
      </c>
      <c r="AE26" s="7">
        <v>4.5025100000000004E-6</v>
      </c>
      <c r="AF26" s="7">
        <v>4.6038400000000001E-6</v>
      </c>
      <c r="AG26" s="7"/>
    </row>
    <row r="27" spans="1:33" x14ac:dyDescent="0.45">
      <c r="A27" s="7" t="s">
        <v>70</v>
      </c>
      <c r="B27" s="7">
        <v>2.1716000000000001E-6</v>
      </c>
      <c r="C27" s="7">
        <v>3.1606599999999998E-6</v>
      </c>
      <c r="D27" s="7">
        <v>3.30851E-6</v>
      </c>
      <c r="E27" s="7">
        <v>3.1591700000000002E-6</v>
      </c>
      <c r="F27" s="7">
        <v>3.0162200000000002E-6</v>
      </c>
      <c r="G27" s="7">
        <v>3.1511799999999999E-6</v>
      </c>
      <c r="H27" s="7">
        <v>3.2840400000000001E-6</v>
      </c>
      <c r="I27" s="7">
        <v>3.3791899999999999E-6</v>
      </c>
      <c r="J27" s="7">
        <v>3.5335499999999998E-6</v>
      </c>
      <c r="K27" s="7">
        <v>3.6812999999999998E-6</v>
      </c>
      <c r="L27" s="7">
        <v>3.75836E-6</v>
      </c>
      <c r="M27" s="7">
        <v>3.8118200000000002E-6</v>
      </c>
      <c r="N27" s="7">
        <v>3.9155699999999998E-6</v>
      </c>
      <c r="O27" s="7">
        <v>4.03123E-6</v>
      </c>
      <c r="P27" s="7">
        <v>4.1167800000000004E-6</v>
      </c>
      <c r="Q27" s="7">
        <v>4.1723400000000001E-6</v>
      </c>
      <c r="R27" s="7">
        <v>4.2300899999999997E-6</v>
      </c>
      <c r="S27" s="7">
        <v>4.2674500000000001E-6</v>
      </c>
      <c r="T27" s="7">
        <v>4.3487100000000002E-6</v>
      </c>
      <c r="U27" s="7">
        <v>4.4031600000000002E-6</v>
      </c>
      <c r="V27" s="7">
        <v>4.45762E-6</v>
      </c>
      <c r="W27" s="7">
        <v>4.50357E-6</v>
      </c>
      <c r="X27" s="7">
        <v>4.54733E-6</v>
      </c>
      <c r="Y27" s="7">
        <v>4.5888900000000004E-6</v>
      </c>
      <c r="Z27" s="7">
        <v>4.6434399999999997E-6</v>
      </c>
      <c r="AA27" s="7">
        <v>4.7053999999999999E-6</v>
      </c>
      <c r="AB27" s="7">
        <v>4.7652499999999998E-6</v>
      </c>
      <c r="AC27" s="7">
        <v>4.8380099999999999E-6</v>
      </c>
      <c r="AD27" s="7">
        <v>4.9364599999999998E-6</v>
      </c>
      <c r="AE27" s="7">
        <v>5.0360200000000003E-6</v>
      </c>
      <c r="AF27" s="7">
        <v>5.1280800000000004E-6</v>
      </c>
      <c r="AG27" s="7"/>
    </row>
    <row r="28" spans="1:33" x14ac:dyDescent="0.45">
      <c r="A28" s="7" t="s">
        <v>71</v>
      </c>
      <c r="B28" s="7">
        <v>6.0869000000000003E-7</v>
      </c>
      <c r="C28" s="7">
        <v>6.0954999999999995E-7</v>
      </c>
      <c r="D28" s="7">
        <v>6.1040999999999997E-7</v>
      </c>
      <c r="E28" s="7">
        <v>6.1223000000000002E-7</v>
      </c>
      <c r="F28" s="7">
        <v>6.1309000000000005E-7</v>
      </c>
      <c r="G28" s="7">
        <v>6.1490999999999999E-7</v>
      </c>
      <c r="H28" s="7">
        <v>6.1577000000000001E-7</v>
      </c>
      <c r="I28" s="7">
        <v>6.1760000000000002E-7</v>
      </c>
      <c r="J28" s="7">
        <v>6.1846000000000005E-7</v>
      </c>
      <c r="K28" s="7">
        <v>6.2027999999999999E-7</v>
      </c>
      <c r="L28" s="7">
        <v>6.2210000000000005E-7</v>
      </c>
      <c r="M28" s="7">
        <v>6.2295999999999996E-7</v>
      </c>
      <c r="N28" s="7">
        <v>6.2468000000000001E-7</v>
      </c>
      <c r="O28" s="7">
        <v>6.2649999999999995E-7</v>
      </c>
      <c r="P28" s="7">
        <v>6.2735999999999997E-7</v>
      </c>
      <c r="Q28" s="7">
        <v>6.2918999999999998E-7</v>
      </c>
      <c r="R28" s="7">
        <v>6.3101000000000004E-7</v>
      </c>
      <c r="S28" s="7">
        <v>6.3186999999999995E-7</v>
      </c>
      <c r="T28" s="7">
        <v>6.3369000000000001E-7</v>
      </c>
      <c r="U28" s="7">
        <v>6.3541000000000005E-7</v>
      </c>
      <c r="V28" s="7">
        <v>6.3723E-7</v>
      </c>
      <c r="W28" s="7">
        <v>6.3905000000000005E-7</v>
      </c>
      <c r="X28" s="7">
        <v>6.4076999999999999E-7</v>
      </c>
      <c r="Y28" s="7">
        <v>6.426E-7</v>
      </c>
      <c r="Z28" s="7">
        <v>6.4432000000000004E-7</v>
      </c>
      <c r="AA28" s="7">
        <v>6.4613999999999999E-7</v>
      </c>
      <c r="AB28" s="7">
        <v>6.4796000000000004E-7</v>
      </c>
      <c r="AC28" s="7">
        <v>6.4967999999999998E-7</v>
      </c>
      <c r="AD28" s="7">
        <v>6.5150000000000003E-7</v>
      </c>
      <c r="AE28" s="7">
        <v>6.5331999999999998E-7</v>
      </c>
      <c r="AF28" s="7">
        <v>6.5504999999999998E-7</v>
      </c>
      <c r="AG28" s="7"/>
    </row>
    <row r="29" spans="1:33" x14ac:dyDescent="0.45">
      <c r="A29" s="7" t="s">
        <v>72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/>
    </row>
    <row r="30" spans="1:33" x14ac:dyDescent="0.45">
      <c r="A30" s="7" t="s">
        <v>73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/>
    </row>
    <row r="31" spans="1:33" x14ac:dyDescent="0.45">
      <c r="A31" s="7" t="s">
        <v>74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/>
    </row>
    <row r="32" spans="1:33" x14ac:dyDescent="0.45">
      <c r="A32" s="7" t="s">
        <v>75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/>
    </row>
    <row r="33" spans="1:33" x14ac:dyDescent="0.45">
      <c r="A33" s="7" t="s">
        <v>76</v>
      </c>
      <c r="B33" s="7">
        <v>2.0279999999999999E-6</v>
      </c>
      <c r="C33" s="7">
        <v>2.0277800000000002E-6</v>
      </c>
      <c r="D33" s="7">
        <v>2.0275500000000002E-6</v>
      </c>
      <c r="E33" s="7">
        <v>2.02733E-6</v>
      </c>
      <c r="F33" s="7">
        <v>2.0271E-6</v>
      </c>
      <c r="G33" s="7">
        <v>2.0268799999999999E-6</v>
      </c>
      <c r="H33" s="7">
        <v>2.0266499999999999E-6</v>
      </c>
      <c r="I33" s="7">
        <v>2.0264300000000002E-6</v>
      </c>
      <c r="J33" s="7">
        <v>2.0262000000000002E-6</v>
      </c>
      <c r="K33" s="7">
        <v>2.02598E-6</v>
      </c>
      <c r="L33" s="7">
        <v>2.02575E-6</v>
      </c>
      <c r="M33" s="7">
        <v>2.0255299999999999E-6</v>
      </c>
      <c r="N33" s="7">
        <v>2.0252999999999999E-6</v>
      </c>
      <c r="O33" s="7">
        <v>2.0250800000000002E-6</v>
      </c>
      <c r="P33" s="7">
        <v>2.0248500000000002E-6</v>
      </c>
      <c r="Q33" s="7">
        <v>2.02463E-6</v>
      </c>
      <c r="R33" s="7">
        <v>2.0244E-6</v>
      </c>
      <c r="S33" s="7">
        <v>2.0241799999999999E-6</v>
      </c>
      <c r="T33" s="7">
        <v>2.0239499999999999E-6</v>
      </c>
      <c r="U33" s="7">
        <v>2.0237300000000002E-6</v>
      </c>
      <c r="V33" s="7">
        <v>2.0235000000000002E-6</v>
      </c>
      <c r="W33" s="7">
        <v>2.02328E-6</v>
      </c>
      <c r="X33" s="7">
        <v>2.0230500000000001E-6</v>
      </c>
      <c r="Y33" s="7">
        <v>2.0228299999999999E-6</v>
      </c>
      <c r="Z33" s="7">
        <v>2.0226100000000002E-6</v>
      </c>
      <c r="AA33" s="7">
        <v>2.0223800000000002E-6</v>
      </c>
      <c r="AB33" s="7">
        <v>2.02216E-6</v>
      </c>
      <c r="AC33" s="7">
        <v>2.0219300000000001E-6</v>
      </c>
      <c r="AD33" s="7">
        <v>2.0217099999999999E-6</v>
      </c>
      <c r="AE33" s="7">
        <v>2.0214799999999999E-6</v>
      </c>
      <c r="AF33" s="7">
        <v>2.0212600000000002E-6</v>
      </c>
      <c r="AG33" s="7"/>
    </row>
    <row r="34" spans="1:33" x14ac:dyDescent="0.45">
      <c r="A34" s="7" t="s">
        <v>77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/>
    </row>
    <row r="35" spans="1:33" x14ac:dyDescent="0.45">
      <c r="A35" s="7" t="s">
        <v>78</v>
      </c>
      <c r="B35" s="7">
        <v>1.571E-5</v>
      </c>
      <c r="C35" s="7">
        <v>1.58119E-5</v>
      </c>
      <c r="D35" s="7">
        <v>1.5991899999999998E-5</v>
      </c>
      <c r="E35" s="7">
        <v>1.6458799999999999E-5</v>
      </c>
      <c r="F35" s="7">
        <v>1.6584800000000001E-5</v>
      </c>
      <c r="G35" s="7">
        <v>1.6534699999999999E-5</v>
      </c>
      <c r="H35" s="7">
        <v>1.6268599999999999E-5</v>
      </c>
      <c r="I35" s="7">
        <v>1.6623600000000001E-5</v>
      </c>
      <c r="J35" s="7">
        <v>1.70895E-5</v>
      </c>
      <c r="K35" s="7">
        <v>1.7342499999999999E-5</v>
      </c>
      <c r="L35" s="7">
        <v>1.77524E-5</v>
      </c>
      <c r="M35" s="7">
        <v>1.79254E-5</v>
      </c>
      <c r="N35" s="7">
        <v>1.8265299999999999E-5</v>
      </c>
      <c r="O35" s="7">
        <v>1.84852E-5</v>
      </c>
      <c r="P35" s="7">
        <v>1.8719199999999999E-5</v>
      </c>
      <c r="Q35" s="7">
        <v>1.8915100000000001E-5</v>
      </c>
      <c r="R35" s="7">
        <v>1.91231E-5</v>
      </c>
      <c r="S35" s="7">
        <v>1.9454E-5</v>
      </c>
      <c r="T35" s="7">
        <v>1.9692899999999999E-5</v>
      </c>
      <c r="U35" s="7">
        <v>1.9803899999999999E-5</v>
      </c>
      <c r="V35" s="7">
        <v>2.0279799999999999E-5</v>
      </c>
      <c r="W35" s="7">
        <v>2.0566800000000001E-5</v>
      </c>
      <c r="X35" s="7">
        <v>2.07797E-5</v>
      </c>
      <c r="Y35" s="7">
        <v>2.1164700000000001E-5</v>
      </c>
      <c r="Z35" s="7">
        <v>2.1249600000000001E-5</v>
      </c>
      <c r="AA35" s="7">
        <v>2.1336500000000001E-5</v>
      </c>
      <c r="AB35" s="7">
        <v>2.17035E-5</v>
      </c>
      <c r="AC35" s="7">
        <v>2.1906400000000001E-5</v>
      </c>
      <c r="AD35" s="7">
        <v>2.19754E-5</v>
      </c>
      <c r="AE35" s="7">
        <v>2.2161300000000001E-5</v>
      </c>
      <c r="AF35" s="7">
        <v>2.2228199999999998E-5</v>
      </c>
      <c r="AG35" s="7"/>
    </row>
    <row r="36" spans="1:33" x14ac:dyDescent="0.45">
      <c r="A36" s="7" t="s">
        <v>79</v>
      </c>
      <c r="B36" s="7">
        <v>2.1716000000000001E-6</v>
      </c>
      <c r="C36" s="7">
        <v>3.1606599999999998E-6</v>
      </c>
      <c r="D36" s="7">
        <v>3.30851E-6</v>
      </c>
      <c r="E36" s="7">
        <v>3.1591700000000002E-6</v>
      </c>
      <c r="F36" s="7">
        <v>3.0162200000000002E-6</v>
      </c>
      <c r="G36" s="7">
        <v>3.1511799999999999E-6</v>
      </c>
      <c r="H36" s="7">
        <v>3.2840400000000001E-6</v>
      </c>
      <c r="I36" s="7">
        <v>3.3791899999999999E-6</v>
      </c>
      <c r="J36" s="7">
        <v>3.5335499999999998E-6</v>
      </c>
      <c r="K36" s="7">
        <v>3.6812999999999998E-6</v>
      </c>
      <c r="L36" s="7">
        <v>3.75836E-6</v>
      </c>
      <c r="M36" s="7">
        <v>3.8118200000000002E-6</v>
      </c>
      <c r="N36" s="7">
        <v>3.9155699999999998E-6</v>
      </c>
      <c r="O36" s="7">
        <v>4.03123E-6</v>
      </c>
      <c r="P36" s="7">
        <v>4.1167800000000004E-6</v>
      </c>
      <c r="Q36" s="7">
        <v>4.1723400000000001E-6</v>
      </c>
      <c r="R36" s="7">
        <v>4.2300899999999997E-6</v>
      </c>
      <c r="S36" s="7">
        <v>4.2674500000000001E-6</v>
      </c>
      <c r="T36" s="7">
        <v>4.3487100000000002E-6</v>
      </c>
      <c r="U36" s="7">
        <v>4.4031600000000002E-6</v>
      </c>
      <c r="V36" s="7">
        <v>4.45762E-6</v>
      </c>
      <c r="W36" s="7">
        <v>4.50357E-6</v>
      </c>
      <c r="X36" s="7">
        <v>4.54733E-6</v>
      </c>
      <c r="Y36" s="7">
        <v>4.5888900000000004E-6</v>
      </c>
      <c r="Z36" s="7">
        <v>4.6434399999999997E-6</v>
      </c>
      <c r="AA36" s="7">
        <v>4.7053999999999999E-6</v>
      </c>
      <c r="AB36" s="7">
        <v>4.7652499999999998E-6</v>
      </c>
      <c r="AC36" s="7">
        <v>4.8380099999999999E-6</v>
      </c>
      <c r="AD36" s="7">
        <v>4.9364599999999998E-6</v>
      </c>
      <c r="AE36" s="7">
        <v>5.0360200000000003E-6</v>
      </c>
      <c r="AF36" s="7">
        <v>5.1280800000000004E-6</v>
      </c>
      <c r="AG36" s="7"/>
    </row>
    <row r="37" spans="1:33" x14ac:dyDescent="0.45">
      <c r="A37" s="7" t="s">
        <v>80</v>
      </c>
      <c r="B37" s="7">
        <v>1.5632999999999999E-6</v>
      </c>
      <c r="C37" s="7">
        <v>1.73041E-6</v>
      </c>
      <c r="D37" s="7">
        <v>1.8373200000000001E-6</v>
      </c>
      <c r="E37" s="7">
        <v>1.87793E-6</v>
      </c>
      <c r="F37" s="7">
        <v>1.95373E-6</v>
      </c>
      <c r="G37" s="7">
        <v>1.98994E-6</v>
      </c>
      <c r="H37" s="7">
        <v>2.07759E-6</v>
      </c>
      <c r="I37" s="7">
        <v>2.1653299999999998E-6</v>
      </c>
      <c r="J37" s="7">
        <v>2.2347800000000001E-6</v>
      </c>
      <c r="K37" s="7">
        <v>2.3331600000000001E-6</v>
      </c>
      <c r="L37" s="7">
        <v>2.4316199999999999E-6</v>
      </c>
      <c r="M37" s="7">
        <v>2.5385700000000002E-6</v>
      </c>
      <c r="N37" s="7">
        <v>2.62094E-6</v>
      </c>
      <c r="O37" s="7">
        <v>2.7118099999999999E-6</v>
      </c>
      <c r="P37" s="7">
        <v>2.8102300000000002E-6</v>
      </c>
      <c r="Q37" s="7">
        <v>2.9011399999999999E-6</v>
      </c>
      <c r="R37" s="7">
        <v>2.9952900000000001E-6</v>
      </c>
      <c r="S37" s="7">
        <v>3.0969200000000001E-6</v>
      </c>
      <c r="T37" s="7">
        <v>3.2103699999999998E-6</v>
      </c>
      <c r="U37" s="7">
        <v>3.3109200000000001E-6</v>
      </c>
      <c r="V37" s="7">
        <v>3.4125700000000002E-6</v>
      </c>
      <c r="W37" s="7">
        <v>3.5152199999999999E-6</v>
      </c>
      <c r="X37" s="7">
        <v>3.6136399999999998E-6</v>
      </c>
      <c r="Y37" s="7">
        <v>3.7152699999999998E-6</v>
      </c>
      <c r="Z37" s="7">
        <v>3.8158500000000001E-6</v>
      </c>
      <c r="AA37" s="7">
        <v>3.9142999999999999E-6</v>
      </c>
      <c r="AB37" s="7">
        <v>4.0158900000000001E-6</v>
      </c>
      <c r="AC37" s="7">
        <v>4.1164699999999999E-6</v>
      </c>
      <c r="AD37" s="7">
        <v>4.2105900000000001E-6</v>
      </c>
      <c r="AE37" s="7">
        <v>4.3111799999999998E-6</v>
      </c>
      <c r="AF37" s="7">
        <v>4.4128100000000002E-6</v>
      </c>
      <c r="AG37" s="7"/>
    </row>
    <row r="38" spans="1:33" x14ac:dyDescent="0.45">
      <c r="A38" s="7" t="s">
        <v>81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/>
    </row>
    <row r="39" spans="1:33" x14ac:dyDescent="0.45">
      <c r="A39" s="7" t="s">
        <v>82</v>
      </c>
      <c r="B39" s="7">
        <v>6.0120000000000002E-6</v>
      </c>
      <c r="C39" s="7">
        <v>6.9423499999999997E-6</v>
      </c>
      <c r="D39" s="7">
        <v>7.4937099999999998E-6</v>
      </c>
      <c r="E39" s="7">
        <v>8.0200600000000003E-6</v>
      </c>
      <c r="F39" s="7">
        <v>8.2694200000000005E-6</v>
      </c>
      <c r="G39" s="7">
        <v>8.5317699999999998E-6</v>
      </c>
      <c r="H39" s="7">
        <v>8.4241299999999999E-6</v>
      </c>
      <c r="I39" s="7">
        <v>8.6034800000000002E-6</v>
      </c>
      <c r="J39" s="7">
        <v>8.8538399999999992E-6</v>
      </c>
      <c r="K39" s="7">
        <v>9.2371899999999996E-6</v>
      </c>
      <c r="L39" s="7">
        <v>9.4685499999999993E-6</v>
      </c>
      <c r="M39" s="7">
        <v>9.8019000000000001E-6</v>
      </c>
      <c r="N39" s="7">
        <v>9.9862600000000002E-6</v>
      </c>
      <c r="O39" s="7">
        <v>1.0307599999999999E-5</v>
      </c>
      <c r="P39" s="7">
        <v>1.0569E-5</v>
      </c>
      <c r="Q39" s="7">
        <v>1.0740299999999999E-5</v>
      </c>
      <c r="R39" s="7">
        <v>1.0992700000000001E-5</v>
      </c>
      <c r="S39" s="7">
        <v>1.1229999999999999E-5</v>
      </c>
      <c r="T39" s="7">
        <v>1.15704E-5</v>
      </c>
      <c r="U39" s="7">
        <v>1.15587E-5</v>
      </c>
      <c r="V39" s="7">
        <v>1.2017100000000001E-5</v>
      </c>
      <c r="W39" s="7">
        <v>1.2265399999999999E-5</v>
      </c>
      <c r="X39" s="7">
        <v>1.2473800000000001E-5</v>
      </c>
      <c r="Y39" s="7">
        <v>1.2662200000000001E-5</v>
      </c>
      <c r="Z39" s="7">
        <v>1.29905E-5</v>
      </c>
      <c r="AA39" s="7">
        <v>1.3258899999999999E-5</v>
      </c>
      <c r="AB39" s="7">
        <v>1.3577199999999999E-5</v>
      </c>
      <c r="AC39" s="7">
        <v>1.3795600000000001E-5</v>
      </c>
      <c r="AD39" s="7">
        <v>1.38439E-5</v>
      </c>
      <c r="AE39" s="7">
        <v>1.4072300000000001E-5</v>
      </c>
      <c r="AF39" s="7">
        <v>1.42906E-5</v>
      </c>
      <c r="AG39" s="7"/>
    </row>
    <row r="40" spans="1:33" x14ac:dyDescent="0.45">
      <c r="A40" s="7" t="s">
        <v>83</v>
      </c>
      <c r="B40" s="7">
        <v>7.3549999999999999E-6</v>
      </c>
      <c r="C40" s="7">
        <v>7.9299399999999995E-6</v>
      </c>
      <c r="D40" s="7">
        <v>8.8088799999999999E-6</v>
      </c>
      <c r="E40" s="7">
        <v>9.9818199999999996E-6</v>
      </c>
      <c r="F40" s="7">
        <v>1.09058E-5</v>
      </c>
      <c r="G40" s="7">
        <v>1.1614700000000001E-5</v>
      </c>
      <c r="H40" s="7">
        <v>1.22836E-5</v>
      </c>
      <c r="I40" s="7">
        <v>1.26326E-5</v>
      </c>
      <c r="J40" s="7">
        <v>1.30815E-5</v>
      </c>
      <c r="K40" s="7">
        <v>1.33505E-5</v>
      </c>
      <c r="L40" s="7">
        <v>1.38094E-5</v>
      </c>
      <c r="M40" s="7">
        <v>1.4048399999999999E-5</v>
      </c>
      <c r="N40" s="7">
        <v>1.4347300000000001E-5</v>
      </c>
      <c r="O40" s="7">
        <v>1.45662E-5</v>
      </c>
      <c r="P40" s="7">
        <v>1.4755200000000001E-5</v>
      </c>
      <c r="Q40" s="7">
        <v>1.49541E-5</v>
      </c>
      <c r="R40" s="7">
        <v>1.5103099999999999E-5</v>
      </c>
      <c r="S40" s="7">
        <v>1.5252000000000001E-5</v>
      </c>
      <c r="T40" s="7">
        <v>1.5520899999999999E-5</v>
      </c>
      <c r="U40" s="7">
        <v>1.5589900000000001E-5</v>
      </c>
      <c r="V40" s="7">
        <v>1.6108800000000001E-5</v>
      </c>
      <c r="W40" s="7">
        <v>1.62878E-5</v>
      </c>
      <c r="X40" s="7">
        <v>1.6356699999999999E-5</v>
      </c>
      <c r="Y40" s="7">
        <v>1.6495699999999999E-5</v>
      </c>
      <c r="Z40" s="7">
        <v>1.6504600000000001E-5</v>
      </c>
      <c r="AA40" s="7">
        <v>1.63635E-5</v>
      </c>
      <c r="AB40" s="7">
        <v>1.6612500000000001E-5</v>
      </c>
      <c r="AC40" s="7">
        <v>1.6831399999999999E-5</v>
      </c>
      <c r="AD40" s="7">
        <v>1.7020400000000001E-5</v>
      </c>
      <c r="AE40" s="7">
        <v>1.7209300000000001E-5</v>
      </c>
      <c r="AF40" s="7">
        <v>1.7398199999999999E-5</v>
      </c>
      <c r="AG40" s="7"/>
    </row>
    <row r="41" spans="1:33" x14ac:dyDescent="0.45">
      <c r="A41" s="7" t="s">
        <v>84</v>
      </c>
      <c r="B41" s="7">
        <v>0</v>
      </c>
      <c r="C41" s="7">
        <v>9.6286299999999996E-8</v>
      </c>
      <c r="D41" s="7">
        <v>1.9257599999999999E-7</v>
      </c>
      <c r="E41" s="7">
        <v>2.8886200000000001E-7</v>
      </c>
      <c r="F41" s="7">
        <v>3.8514799999999998E-7</v>
      </c>
      <c r="G41" s="7">
        <v>4.8143700000000002E-7</v>
      </c>
      <c r="H41" s="7">
        <v>5.7772400000000002E-7</v>
      </c>
      <c r="I41" s="7">
        <v>6.7400999999999999E-7</v>
      </c>
      <c r="J41" s="7">
        <v>7.7029900000000003E-7</v>
      </c>
      <c r="K41" s="7">
        <v>8.6658600000000003E-7</v>
      </c>
      <c r="L41" s="7">
        <v>9.6287199999999999E-7</v>
      </c>
      <c r="M41" s="7">
        <v>1.0591599999999999E-6</v>
      </c>
      <c r="N41" s="7">
        <v>1.1554500000000001E-6</v>
      </c>
      <c r="O41" s="7">
        <v>1.25173E-6</v>
      </c>
      <c r="P41" s="7">
        <v>1.34802E-6</v>
      </c>
      <c r="Q41" s="7">
        <v>1.4443099999999999E-6</v>
      </c>
      <c r="R41" s="7">
        <v>1.5405999999999999E-6</v>
      </c>
      <c r="S41" s="7">
        <v>1.6368900000000001E-6</v>
      </c>
      <c r="T41" s="7">
        <v>1.73317E-6</v>
      </c>
      <c r="U41" s="7">
        <v>1.82946E-6</v>
      </c>
      <c r="V41" s="7">
        <v>1.9257500000000002E-6</v>
      </c>
      <c r="W41" s="7">
        <v>2.0220299999999998E-6</v>
      </c>
      <c r="X41" s="7">
        <v>2.1183199999999998E-6</v>
      </c>
      <c r="Y41" s="7">
        <v>2.2146099999999998E-6</v>
      </c>
      <c r="Z41" s="7">
        <v>2.3109000000000002E-6</v>
      </c>
      <c r="AA41" s="7">
        <v>2.4071799999999999E-6</v>
      </c>
      <c r="AB41" s="7">
        <v>2.5034699999999999E-6</v>
      </c>
      <c r="AC41" s="7">
        <v>2.5997599999999998E-6</v>
      </c>
      <c r="AD41" s="7">
        <v>2.6960399999999999E-6</v>
      </c>
      <c r="AE41" s="7">
        <v>2.7923299999999999E-6</v>
      </c>
      <c r="AF41" s="7">
        <v>2.8886199999999999E-6</v>
      </c>
      <c r="AG41" s="7"/>
    </row>
    <row r="43" spans="1:33" x14ac:dyDescent="0.45">
      <c r="A43" s="1" t="s">
        <v>42</v>
      </c>
    </row>
    <row r="44" spans="1:33" x14ac:dyDescent="0.45">
      <c r="B44">
        <v>2019</v>
      </c>
      <c r="C44">
        <v>2020</v>
      </c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</row>
    <row r="46" spans="1:33" x14ac:dyDescent="0.45">
      <c r="A46" t="s">
        <v>40</v>
      </c>
      <c r="B46">
        <v>2020</v>
      </c>
      <c r="C46">
        <v>2021</v>
      </c>
      <c r="D46">
        <v>2022</v>
      </c>
      <c r="E46">
        <v>2023</v>
      </c>
      <c r="F46">
        <v>2024</v>
      </c>
      <c r="G46">
        <v>2025</v>
      </c>
      <c r="H46">
        <v>2026</v>
      </c>
      <c r="I46">
        <v>2027</v>
      </c>
      <c r="J46">
        <v>2028</v>
      </c>
      <c r="K46">
        <v>2029</v>
      </c>
      <c r="L46">
        <v>2030</v>
      </c>
      <c r="M46">
        <v>2031</v>
      </c>
      <c r="N46">
        <v>2032</v>
      </c>
      <c r="O46">
        <v>2033</v>
      </c>
      <c r="P46">
        <v>2034</v>
      </c>
      <c r="Q46">
        <v>2035</v>
      </c>
      <c r="R46">
        <v>2036</v>
      </c>
      <c r="S46">
        <v>2037</v>
      </c>
      <c r="T46">
        <v>2038</v>
      </c>
      <c r="U46">
        <v>2039</v>
      </c>
      <c r="V46">
        <v>2040</v>
      </c>
      <c r="W46">
        <v>2041</v>
      </c>
      <c r="X46">
        <v>2042</v>
      </c>
      <c r="Y46">
        <v>2043</v>
      </c>
      <c r="Z46">
        <v>2044</v>
      </c>
      <c r="AA46">
        <v>2045</v>
      </c>
      <c r="AB46">
        <v>2046</v>
      </c>
      <c r="AC46">
        <v>2047</v>
      </c>
      <c r="AD46">
        <v>2048</v>
      </c>
      <c r="AE46">
        <v>2049</v>
      </c>
      <c r="AF46">
        <v>2050</v>
      </c>
    </row>
    <row r="47" spans="1:33" x14ac:dyDescent="0.45">
      <c r="A47" s="7" t="s">
        <v>85</v>
      </c>
      <c r="B47" s="7">
        <v>10511400</v>
      </c>
      <c r="C47" s="7">
        <v>10511400</v>
      </c>
      <c r="D47" s="7">
        <v>10511400</v>
      </c>
      <c r="E47" s="7">
        <v>10511400</v>
      </c>
      <c r="F47" s="7">
        <v>10511400</v>
      </c>
      <c r="G47" s="7">
        <v>10511400</v>
      </c>
      <c r="H47" s="7">
        <v>10511400</v>
      </c>
      <c r="I47" s="7">
        <v>10511400</v>
      </c>
      <c r="J47" s="7">
        <v>10511400</v>
      </c>
      <c r="K47" s="7">
        <v>10511400</v>
      </c>
      <c r="L47" s="7">
        <v>10511400</v>
      </c>
      <c r="M47" s="7">
        <v>10511400</v>
      </c>
      <c r="N47" s="7">
        <v>10511400</v>
      </c>
      <c r="O47" s="7">
        <v>10511400</v>
      </c>
      <c r="P47" s="7">
        <v>10511400</v>
      </c>
      <c r="Q47" s="7">
        <v>10511400</v>
      </c>
      <c r="R47" s="7">
        <v>10511400</v>
      </c>
      <c r="S47" s="7">
        <v>10511400</v>
      </c>
      <c r="T47" s="7">
        <v>10511400</v>
      </c>
      <c r="U47" s="7">
        <v>10511400</v>
      </c>
      <c r="V47" s="7">
        <v>10511400</v>
      </c>
      <c r="W47" s="7">
        <v>10511400</v>
      </c>
      <c r="X47" s="7">
        <v>10511400</v>
      </c>
      <c r="Y47" s="7">
        <v>10511400</v>
      </c>
      <c r="Z47" s="7">
        <v>10511400</v>
      </c>
      <c r="AA47" s="7">
        <v>10511400</v>
      </c>
      <c r="AB47" s="7">
        <v>10511400</v>
      </c>
      <c r="AC47" s="7">
        <v>10511400</v>
      </c>
      <c r="AD47" s="7">
        <v>10511400</v>
      </c>
      <c r="AE47" s="7">
        <v>10511400</v>
      </c>
      <c r="AF47" s="7">
        <v>10511400</v>
      </c>
      <c r="AG47" s="7"/>
    </row>
    <row r="48" spans="1:33" x14ac:dyDescent="0.45">
      <c r="A48" s="7" t="s">
        <v>86</v>
      </c>
      <c r="B48" s="7">
        <v>7159320</v>
      </c>
      <c r="C48" s="7">
        <v>7159320</v>
      </c>
      <c r="D48" s="7">
        <v>7159320</v>
      </c>
      <c r="E48" s="7">
        <v>7159320</v>
      </c>
      <c r="F48" s="7">
        <v>7159320</v>
      </c>
      <c r="G48" s="7">
        <v>7159320</v>
      </c>
      <c r="H48" s="7">
        <v>7159320</v>
      </c>
      <c r="I48" s="7">
        <v>7159320</v>
      </c>
      <c r="J48" s="7">
        <v>7159320</v>
      </c>
      <c r="K48" s="7">
        <v>7159320</v>
      </c>
      <c r="L48" s="7">
        <v>7159320</v>
      </c>
      <c r="M48" s="7">
        <v>7159320</v>
      </c>
      <c r="N48" s="7">
        <v>7159320</v>
      </c>
      <c r="O48" s="7">
        <v>7159320</v>
      </c>
      <c r="P48" s="7">
        <v>7159320</v>
      </c>
      <c r="Q48" s="7">
        <v>7159320</v>
      </c>
      <c r="R48" s="7">
        <v>7159320</v>
      </c>
      <c r="S48" s="7">
        <v>7159320</v>
      </c>
      <c r="T48" s="7">
        <v>7159320</v>
      </c>
      <c r="U48" s="7">
        <v>7159320</v>
      </c>
      <c r="V48" s="7">
        <v>7159320</v>
      </c>
      <c r="W48" s="7">
        <v>7159320</v>
      </c>
      <c r="X48" s="7">
        <v>7159320</v>
      </c>
      <c r="Y48" s="7">
        <v>7159320</v>
      </c>
      <c r="Z48" s="7">
        <v>7159320</v>
      </c>
      <c r="AA48" s="7">
        <v>7159320</v>
      </c>
      <c r="AB48" s="7">
        <v>7159320</v>
      </c>
      <c r="AC48" s="7">
        <v>7159320</v>
      </c>
      <c r="AD48" s="7">
        <v>7159320</v>
      </c>
      <c r="AE48" s="7">
        <v>7159320</v>
      </c>
      <c r="AF48" s="7">
        <v>7159320</v>
      </c>
      <c r="AG48" s="7"/>
    </row>
    <row r="49" spans="1:33" x14ac:dyDescent="0.45">
      <c r="A49" s="7" t="s">
        <v>87</v>
      </c>
      <c r="B49" s="7">
        <v>10455000</v>
      </c>
      <c r="C49" s="7">
        <v>10455000</v>
      </c>
      <c r="D49" s="7">
        <v>10455000</v>
      </c>
      <c r="E49" s="7">
        <v>10455000</v>
      </c>
      <c r="F49" s="7">
        <v>10455000</v>
      </c>
      <c r="G49" s="7">
        <v>10455000</v>
      </c>
      <c r="H49" s="7">
        <v>10455000</v>
      </c>
      <c r="I49" s="7">
        <v>10455000</v>
      </c>
      <c r="J49" s="7">
        <v>10455000</v>
      </c>
      <c r="K49" s="7">
        <v>10455000</v>
      </c>
      <c r="L49" s="7">
        <v>10455000</v>
      </c>
      <c r="M49" s="7">
        <v>10455000</v>
      </c>
      <c r="N49" s="7">
        <v>10455000</v>
      </c>
      <c r="O49" s="7">
        <v>10455000</v>
      </c>
      <c r="P49" s="7">
        <v>10455000</v>
      </c>
      <c r="Q49" s="7">
        <v>10455000</v>
      </c>
      <c r="R49" s="7">
        <v>10455000</v>
      </c>
      <c r="S49" s="7">
        <v>10455000</v>
      </c>
      <c r="T49" s="7">
        <v>10455000</v>
      </c>
      <c r="U49" s="7">
        <v>10455000</v>
      </c>
      <c r="V49" s="7">
        <v>10455000</v>
      </c>
      <c r="W49" s="7">
        <v>10455000</v>
      </c>
      <c r="X49" s="7">
        <v>10455000</v>
      </c>
      <c r="Y49" s="7">
        <v>10455000</v>
      </c>
      <c r="Z49" s="7">
        <v>10455000</v>
      </c>
      <c r="AA49" s="7">
        <v>10455000</v>
      </c>
      <c r="AB49" s="7">
        <v>10455000</v>
      </c>
      <c r="AC49" s="7">
        <v>10455000</v>
      </c>
      <c r="AD49" s="7">
        <v>10455000</v>
      </c>
      <c r="AE49" s="7">
        <v>10455000</v>
      </c>
      <c r="AF49" s="7">
        <v>10455000</v>
      </c>
      <c r="AG49" s="7"/>
    </row>
    <row r="50" spans="1:33" x14ac:dyDescent="0.45">
      <c r="A50" t="s">
        <v>88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3" x14ac:dyDescent="0.45">
      <c r="A51" t="s">
        <v>89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3" x14ac:dyDescent="0.45">
      <c r="A52" t="s">
        <v>90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3" x14ac:dyDescent="0.45">
      <c r="A53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3" x14ac:dyDescent="0.45">
      <c r="A54" s="7" t="s">
        <v>92</v>
      </c>
      <c r="B54" s="7">
        <v>9482230</v>
      </c>
      <c r="C54" s="7">
        <v>9482230</v>
      </c>
      <c r="D54" s="7">
        <v>9482230</v>
      </c>
      <c r="E54" s="7">
        <v>9482230</v>
      </c>
      <c r="F54" s="7">
        <v>9482230</v>
      </c>
      <c r="G54" s="7">
        <v>9482230</v>
      </c>
      <c r="H54" s="7">
        <v>9482230</v>
      </c>
      <c r="I54" s="7">
        <v>9482230</v>
      </c>
      <c r="J54" s="7">
        <v>9482230</v>
      </c>
      <c r="K54" s="7">
        <v>9482230</v>
      </c>
      <c r="L54" s="7">
        <v>9482230</v>
      </c>
      <c r="M54" s="7">
        <v>9482230</v>
      </c>
      <c r="N54" s="7">
        <v>9482230</v>
      </c>
      <c r="O54" s="7">
        <v>9482230</v>
      </c>
      <c r="P54" s="7">
        <v>9482230</v>
      </c>
      <c r="Q54" s="7">
        <v>9482230</v>
      </c>
      <c r="R54" s="7">
        <v>9482230</v>
      </c>
      <c r="S54" s="7">
        <v>9482230</v>
      </c>
      <c r="T54" s="7">
        <v>9482230</v>
      </c>
      <c r="U54" s="7">
        <v>9482230</v>
      </c>
      <c r="V54" s="7">
        <v>9482230</v>
      </c>
      <c r="W54" s="7">
        <v>9482230</v>
      </c>
      <c r="X54" s="7">
        <v>9482230</v>
      </c>
      <c r="Y54" s="7">
        <v>9482230</v>
      </c>
      <c r="Z54" s="7">
        <v>9482230</v>
      </c>
      <c r="AA54" s="7">
        <v>9482230</v>
      </c>
      <c r="AB54" s="7">
        <v>9482230</v>
      </c>
      <c r="AC54" s="7">
        <v>9482230</v>
      </c>
      <c r="AD54" s="7">
        <v>9482230</v>
      </c>
      <c r="AE54" s="7">
        <v>9482230</v>
      </c>
      <c r="AF54" s="7">
        <v>9482230</v>
      </c>
      <c r="AG54" s="7"/>
    </row>
    <row r="55" spans="1:33" x14ac:dyDescent="0.45">
      <c r="A55" t="s">
        <v>93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3" x14ac:dyDescent="0.45">
      <c r="A56" s="7" t="s">
        <v>94</v>
      </c>
      <c r="B56" s="7">
        <v>10988500</v>
      </c>
      <c r="C56" s="7">
        <v>10988500</v>
      </c>
      <c r="D56" s="7">
        <v>10988500</v>
      </c>
      <c r="E56" s="7">
        <v>10988500</v>
      </c>
      <c r="F56" s="7">
        <v>10988500</v>
      </c>
      <c r="G56" s="7">
        <v>10988500</v>
      </c>
      <c r="H56" s="7">
        <v>10988500</v>
      </c>
      <c r="I56" s="7">
        <v>10988500</v>
      </c>
      <c r="J56" s="7">
        <v>10988500</v>
      </c>
      <c r="K56" s="7">
        <v>10988500</v>
      </c>
      <c r="L56" s="7">
        <v>10988500</v>
      </c>
      <c r="M56" s="7">
        <v>10988500</v>
      </c>
      <c r="N56" s="7">
        <v>10988500</v>
      </c>
      <c r="O56" s="7">
        <v>10988500</v>
      </c>
      <c r="P56" s="7">
        <v>10988500</v>
      </c>
      <c r="Q56" s="7">
        <v>10988500</v>
      </c>
      <c r="R56" s="7">
        <v>10988500</v>
      </c>
      <c r="S56" s="7">
        <v>10988500</v>
      </c>
      <c r="T56" s="7">
        <v>10988500</v>
      </c>
      <c r="U56" s="7">
        <v>10988500</v>
      </c>
      <c r="V56" s="7">
        <v>10988500</v>
      </c>
      <c r="W56" s="7">
        <v>10988500</v>
      </c>
      <c r="X56" s="7">
        <v>10988500</v>
      </c>
      <c r="Y56" s="7">
        <v>10988500</v>
      </c>
      <c r="Z56" s="7">
        <v>10988500</v>
      </c>
      <c r="AA56" s="7">
        <v>10988500</v>
      </c>
      <c r="AB56" s="7">
        <v>10988500</v>
      </c>
      <c r="AC56" s="7">
        <v>10988500</v>
      </c>
      <c r="AD56" s="7">
        <v>10988500</v>
      </c>
      <c r="AE56" s="7">
        <v>10988500</v>
      </c>
      <c r="AF56" s="7">
        <v>10988500</v>
      </c>
      <c r="AG56" s="7"/>
    </row>
    <row r="57" spans="1:33" x14ac:dyDescent="0.45">
      <c r="A57" s="7" t="s">
        <v>95</v>
      </c>
      <c r="B57" s="7">
        <v>9870020</v>
      </c>
      <c r="C57" s="7">
        <v>9870020</v>
      </c>
      <c r="D57" s="7">
        <v>9870020</v>
      </c>
      <c r="E57" s="7">
        <v>9870020</v>
      </c>
      <c r="F57" s="7">
        <v>9870020</v>
      </c>
      <c r="G57" s="7">
        <v>9870020</v>
      </c>
      <c r="H57" s="7">
        <v>9870020</v>
      </c>
      <c r="I57" s="7">
        <v>9870020</v>
      </c>
      <c r="J57" s="7">
        <v>9870020</v>
      </c>
      <c r="K57" s="7">
        <v>9870020</v>
      </c>
      <c r="L57" s="7">
        <v>9870020</v>
      </c>
      <c r="M57" s="7">
        <v>9870020</v>
      </c>
      <c r="N57" s="7">
        <v>9870020</v>
      </c>
      <c r="O57" s="7">
        <v>9870020</v>
      </c>
      <c r="P57" s="7">
        <v>9870020</v>
      </c>
      <c r="Q57" s="7">
        <v>9870020</v>
      </c>
      <c r="R57" s="7">
        <v>9870020</v>
      </c>
      <c r="S57" s="7">
        <v>9870020</v>
      </c>
      <c r="T57" s="7">
        <v>9870020</v>
      </c>
      <c r="U57" s="7">
        <v>9870020</v>
      </c>
      <c r="V57" s="7">
        <v>9870020</v>
      </c>
      <c r="W57" s="7">
        <v>9870020</v>
      </c>
      <c r="X57" s="7">
        <v>9870020</v>
      </c>
      <c r="Y57" s="7">
        <v>9870020</v>
      </c>
      <c r="Z57" s="7">
        <v>9870020</v>
      </c>
      <c r="AA57" s="7">
        <v>9870020</v>
      </c>
      <c r="AB57" s="7">
        <v>9870020</v>
      </c>
      <c r="AC57" s="7">
        <v>9870020</v>
      </c>
      <c r="AD57" s="7">
        <v>9870020</v>
      </c>
      <c r="AE57" s="7">
        <v>9870020</v>
      </c>
      <c r="AF57" s="7">
        <v>9870020</v>
      </c>
      <c r="AG57" s="7"/>
    </row>
    <row r="58" spans="1:33" x14ac:dyDescent="0.45">
      <c r="A58" s="7" t="s">
        <v>96</v>
      </c>
      <c r="B58" s="7">
        <v>11488800</v>
      </c>
      <c r="C58" s="7">
        <v>11488800</v>
      </c>
      <c r="D58" s="7">
        <v>11488800</v>
      </c>
      <c r="E58" s="7">
        <v>11488800</v>
      </c>
      <c r="F58" s="7">
        <v>11488800</v>
      </c>
      <c r="G58" s="7">
        <v>11488800</v>
      </c>
      <c r="H58" s="7">
        <v>11488800</v>
      </c>
      <c r="I58" s="7">
        <v>11488800</v>
      </c>
      <c r="J58" s="7">
        <v>11488800</v>
      </c>
      <c r="K58" s="7">
        <v>11488800</v>
      </c>
      <c r="L58" s="7">
        <v>11488800</v>
      </c>
      <c r="M58" s="7">
        <v>11488800</v>
      </c>
      <c r="N58" s="7">
        <v>11488800</v>
      </c>
      <c r="O58" s="7">
        <v>11488800</v>
      </c>
      <c r="P58" s="7">
        <v>11488800</v>
      </c>
      <c r="Q58" s="7">
        <v>11488800</v>
      </c>
      <c r="R58" s="7">
        <v>11488800</v>
      </c>
      <c r="S58" s="7">
        <v>11488800</v>
      </c>
      <c r="T58" s="7">
        <v>11488800</v>
      </c>
      <c r="U58" s="7">
        <v>11488800</v>
      </c>
      <c r="V58" s="7">
        <v>11488800</v>
      </c>
      <c r="W58" s="7">
        <v>11488800</v>
      </c>
      <c r="X58" s="7">
        <v>11488800</v>
      </c>
      <c r="Y58" s="7">
        <v>11488800</v>
      </c>
      <c r="Z58" s="7">
        <v>11488800</v>
      </c>
      <c r="AA58" s="7">
        <v>11488800</v>
      </c>
      <c r="AB58" s="7">
        <v>11488800</v>
      </c>
      <c r="AC58" s="7">
        <v>11488800</v>
      </c>
      <c r="AD58" s="7">
        <v>11488800</v>
      </c>
      <c r="AE58" s="7">
        <v>11488800</v>
      </c>
      <c r="AF58" s="7">
        <v>11488800</v>
      </c>
      <c r="AG58" s="7"/>
    </row>
    <row r="59" spans="1:33" x14ac:dyDescent="0.45">
      <c r="A59" t="s">
        <v>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3" x14ac:dyDescent="0.45">
      <c r="A60" s="7" t="s">
        <v>98</v>
      </c>
      <c r="B60" s="7">
        <v>7713160</v>
      </c>
      <c r="C60" s="7">
        <v>7713160</v>
      </c>
      <c r="D60" s="7">
        <v>7713160</v>
      </c>
      <c r="E60" s="7">
        <v>7713160</v>
      </c>
      <c r="F60" s="7">
        <v>7713160</v>
      </c>
      <c r="G60" s="7">
        <v>7713160</v>
      </c>
      <c r="H60" s="7">
        <v>7713160</v>
      </c>
      <c r="I60" s="7">
        <v>7713160</v>
      </c>
      <c r="J60" s="7">
        <v>7713160</v>
      </c>
      <c r="K60" s="7">
        <v>7713160</v>
      </c>
      <c r="L60" s="7">
        <v>7713160</v>
      </c>
      <c r="M60" s="7">
        <v>7713160</v>
      </c>
      <c r="N60" s="7">
        <v>7713160</v>
      </c>
      <c r="O60" s="7">
        <v>7713160</v>
      </c>
      <c r="P60" s="7">
        <v>7713160</v>
      </c>
      <c r="Q60" s="7">
        <v>7713160</v>
      </c>
      <c r="R60" s="7">
        <v>7713160</v>
      </c>
      <c r="S60" s="7">
        <v>7713160</v>
      </c>
      <c r="T60" s="7">
        <v>7713160</v>
      </c>
      <c r="U60" s="7">
        <v>7713160</v>
      </c>
      <c r="V60" s="7">
        <v>7713160</v>
      </c>
      <c r="W60" s="7">
        <v>7713160</v>
      </c>
      <c r="X60" s="7">
        <v>7713160</v>
      </c>
      <c r="Y60" s="7">
        <v>7713160</v>
      </c>
      <c r="Z60" s="7">
        <v>7713160</v>
      </c>
      <c r="AA60" s="7">
        <v>7713160</v>
      </c>
      <c r="AB60" s="7">
        <v>7713160</v>
      </c>
      <c r="AC60" s="7">
        <v>7713160</v>
      </c>
      <c r="AD60" s="7">
        <v>7713160</v>
      </c>
      <c r="AE60" s="7">
        <v>7713160</v>
      </c>
      <c r="AF60" s="7">
        <v>7713160</v>
      </c>
      <c r="AG60" s="7"/>
    </row>
    <row r="61" spans="1:33" x14ac:dyDescent="0.45">
      <c r="A61" s="7" t="s">
        <v>99</v>
      </c>
      <c r="B61" s="7">
        <v>10719200</v>
      </c>
      <c r="C61" s="7">
        <v>10719200</v>
      </c>
      <c r="D61" s="7">
        <v>10719200</v>
      </c>
      <c r="E61" s="7">
        <v>10719200</v>
      </c>
      <c r="F61" s="7">
        <v>10719200</v>
      </c>
      <c r="G61" s="7">
        <v>10719200</v>
      </c>
      <c r="H61" s="7">
        <v>10719200</v>
      </c>
      <c r="I61" s="7">
        <v>10719200</v>
      </c>
      <c r="J61" s="7">
        <v>10719200</v>
      </c>
      <c r="K61" s="7">
        <v>10719200</v>
      </c>
      <c r="L61" s="7">
        <v>10719200</v>
      </c>
      <c r="M61" s="7">
        <v>10719200</v>
      </c>
      <c r="N61" s="7">
        <v>10719200</v>
      </c>
      <c r="O61" s="7">
        <v>10719200</v>
      </c>
      <c r="P61" s="7">
        <v>10719200</v>
      </c>
      <c r="Q61" s="7">
        <v>10719200</v>
      </c>
      <c r="R61" s="7">
        <v>10719200</v>
      </c>
      <c r="S61" s="7">
        <v>10719200</v>
      </c>
      <c r="T61" s="7">
        <v>10719200</v>
      </c>
      <c r="U61" s="7">
        <v>10719200</v>
      </c>
      <c r="V61" s="7">
        <v>10719200</v>
      </c>
      <c r="W61" s="7">
        <v>10719200</v>
      </c>
      <c r="X61" s="7">
        <v>10719200</v>
      </c>
      <c r="Y61" s="7">
        <v>10719200</v>
      </c>
      <c r="Z61" s="7">
        <v>10719200</v>
      </c>
      <c r="AA61" s="7">
        <v>10719200</v>
      </c>
      <c r="AB61" s="7">
        <v>10719200</v>
      </c>
      <c r="AC61" s="7">
        <v>10719200</v>
      </c>
      <c r="AD61" s="7">
        <v>10719200</v>
      </c>
      <c r="AE61" s="7">
        <v>10719200</v>
      </c>
      <c r="AF61" s="7">
        <v>10719200</v>
      </c>
      <c r="AG61" s="7"/>
    </row>
    <row r="62" spans="1:33" x14ac:dyDescent="0.45">
      <c r="A62" s="7" t="s">
        <v>100</v>
      </c>
      <c r="B62" s="7">
        <v>18894200</v>
      </c>
      <c r="C62" s="7">
        <v>18894200</v>
      </c>
      <c r="D62" s="7">
        <v>18894200</v>
      </c>
      <c r="E62" s="7">
        <v>18894200</v>
      </c>
      <c r="F62" s="7">
        <v>18894200</v>
      </c>
      <c r="G62" s="7">
        <v>18894200</v>
      </c>
      <c r="H62" s="7">
        <v>18894200</v>
      </c>
      <c r="I62" s="7">
        <v>18894200</v>
      </c>
      <c r="J62" s="7">
        <v>18894200</v>
      </c>
      <c r="K62" s="7">
        <v>18894200</v>
      </c>
      <c r="L62" s="7">
        <v>18894200</v>
      </c>
      <c r="M62" s="7">
        <v>18894200</v>
      </c>
      <c r="N62" s="7">
        <v>18894200</v>
      </c>
      <c r="O62" s="7">
        <v>18894200</v>
      </c>
      <c r="P62" s="7">
        <v>18894200</v>
      </c>
      <c r="Q62" s="7">
        <v>18894200</v>
      </c>
      <c r="R62" s="7">
        <v>18894200</v>
      </c>
      <c r="S62" s="7">
        <v>18894200</v>
      </c>
      <c r="T62" s="7">
        <v>18894200</v>
      </c>
      <c r="U62" s="7">
        <v>18894200</v>
      </c>
      <c r="V62" s="7">
        <v>18894200</v>
      </c>
      <c r="W62" s="7">
        <v>18894200</v>
      </c>
      <c r="X62" s="7">
        <v>18894200</v>
      </c>
      <c r="Y62" s="7">
        <v>18894200</v>
      </c>
      <c r="Z62" s="7">
        <v>18894200</v>
      </c>
      <c r="AA62" s="7">
        <v>18894200</v>
      </c>
      <c r="AB62" s="7">
        <v>18894200</v>
      </c>
      <c r="AC62" s="7">
        <v>18894200</v>
      </c>
      <c r="AD62" s="7">
        <v>18894200</v>
      </c>
      <c r="AE62" s="7">
        <v>18894200</v>
      </c>
      <c r="AF62" s="7">
        <v>18894200</v>
      </c>
      <c r="AG62" s="7"/>
    </row>
    <row r="64" spans="1:33" x14ac:dyDescent="0.45">
      <c r="A64" s="1" t="s">
        <v>44</v>
      </c>
    </row>
    <row r="66" spans="1:32" x14ac:dyDescent="0.45">
      <c r="A66" t="s">
        <v>40</v>
      </c>
      <c r="B66">
        <v>2020</v>
      </c>
      <c r="C66">
        <v>2021</v>
      </c>
      <c r="D66">
        <v>2022</v>
      </c>
      <c r="E66">
        <v>2023</v>
      </c>
      <c r="F66">
        <v>2024</v>
      </c>
      <c r="G66">
        <v>2025</v>
      </c>
      <c r="H66">
        <v>2026</v>
      </c>
      <c r="I66">
        <v>2027</v>
      </c>
      <c r="J66">
        <v>2028</v>
      </c>
      <c r="K66">
        <v>2029</v>
      </c>
      <c r="L66">
        <v>2030</v>
      </c>
      <c r="M66">
        <v>2031</v>
      </c>
      <c r="N66">
        <v>2032</v>
      </c>
      <c r="O66">
        <v>2033</v>
      </c>
      <c r="P66">
        <v>2034</v>
      </c>
      <c r="Q66">
        <v>2035</v>
      </c>
      <c r="R66">
        <v>2036</v>
      </c>
      <c r="S66">
        <v>2037</v>
      </c>
      <c r="T66">
        <v>2038</v>
      </c>
      <c r="U66">
        <v>2039</v>
      </c>
      <c r="V66">
        <v>2040</v>
      </c>
      <c r="W66">
        <v>2041</v>
      </c>
      <c r="X66">
        <v>2042</v>
      </c>
      <c r="Y66">
        <v>2043</v>
      </c>
      <c r="Z66">
        <v>2044</v>
      </c>
      <c r="AA66">
        <v>2045</v>
      </c>
      <c r="AB66">
        <v>2046</v>
      </c>
      <c r="AC66">
        <v>2047</v>
      </c>
      <c r="AD66">
        <v>2048</v>
      </c>
      <c r="AE66">
        <v>2049</v>
      </c>
      <c r="AF66">
        <v>2050</v>
      </c>
    </row>
    <row r="67" spans="1:32" x14ac:dyDescent="0.45">
      <c r="A67" t="s">
        <v>101</v>
      </c>
      <c r="B67">
        <v>0.496</v>
      </c>
      <c r="C67">
        <v>0.496</v>
      </c>
      <c r="D67">
        <v>0.496</v>
      </c>
      <c r="E67">
        <v>0.496</v>
      </c>
      <c r="F67">
        <v>0.496</v>
      </c>
      <c r="G67">
        <v>0.496</v>
      </c>
      <c r="H67">
        <v>0.496</v>
      </c>
      <c r="I67">
        <v>0.496</v>
      </c>
      <c r="J67">
        <v>0.496</v>
      </c>
      <c r="K67">
        <v>0.496</v>
      </c>
      <c r="L67">
        <v>0.496</v>
      </c>
      <c r="M67">
        <v>0.496</v>
      </c>
      <c r="N67">
        <v>0.496</v>
      </c>
      <c r="O67">
        <v>0.496</v>
      </c>
      <c r="P67">
        <v>0.496</v>
      </c>
      <c r="Q67">
        <v>0.496</v>
      </c>
      <c r="R67">
        <v>0.496</v>
      </c>
      <c r="S67">
        <v>0.496</v>
      </c>
      <c r="T67">
        <v>0.496</v>
      </c>
      <c r="U67">
        <v>0.496</v>
      </c>
      <c r="V67">
        <v>0.496</v>
      </c>
      <c r="W67">
        <v>0.496</v>
      </c>
      <c r="X67">
        <v>0.496</v>
      </c>
      <c r="Y67">
        <v>0.496</v>
      </c>
      <c r="Z67">
        <v>0.496</v>
      </c>
      <c r="AA67">
        <v>0.496</v>
      </c>
      <c r="AB67">
        <v>0.496</v>
      </c>
      <c r="AC67">
        <v>0.496</v>
      </c>
      <c r="AD67">
        <v>0.496</v>
      </c>
      <c r="AE67">
        <v>0.496</v>
      </c>
      <c r="AF67">
        <v>0.496</v>
      </c>
    </row>
    <row r="68" spans="1:32" x14ac:dyDescent="0.45">
      <c r="A68" t="s">
        <v>102</v>
      </c>
      <c r="B68">
        <v>0.55000000000000004</v>
      </c>
      <c r="C68">
        <v>0.55000000000000004</v>
      </c>
      <c r="D68">
        <v>0.55000000000000004</v>
      </c>
      <c r="E68">
        <v>0.55000000000000004</v>
      </c>
      <c r="F68">
        <v>0.55000000000000004</v>
      </c>
      <c r="G68">
        <v>0.55000000000000004</v>
      </c>
      <c r="H68">
        <v>0.55000000000000004</v>
      </c>
      <c r="I68">
        <v>0.55000000000000004</v>
      </c>
      <c r="J68">
        <v>0.55000000000000004</v>
      </c>
      <c r="K68">
        <v>0.55000000000000004</v>
      </c>
      <c r="L68">
        <v>0.55000000000000004</v>
      </c>
      <c r="M68">
        <v>0.55000000000000004</v>
      </c>
      <c r="N68">
        <v>0.55000000000000004</v>
      </c>
      <c r="O68">
        <v>0.55000000000000004</v>
      </c>
      <c r="P68">
        <v>0.55000000000000004</v>
      </c>
      <c r="Q68">
        <v>0.55000000000000004</v>
      </c>
      <c r="R68">
        <v>0.55000000000000004</v>
      </c>
      <c r="S68">
        <v>0.55000000000000004</v>
      </c>
      <c r="T68">
        <v>0.55000000000000004</v>
      </c>
      <c r="U68">
        <v>0.55000000000000004</v>
      </c>
      <c r="V68">
        <v>0.55000000000000004</v>
      </c>
      <c r="W68">
        <v>0.55000000000000004</v>
      </c>
      <c r="X68">
        <v>0.55000000000000004</v>
      </c>
      <c r="Y68">
        <v>0.55000000000000004</v>
      </c>
      <c r="Z68">
        <v>0.55000000000000004</v>
      </c>
      <c r="AA68">
        <v>0.55000000000000004</v>
      </c>
      <c r="AB68">
        <v>0.55000000000000004</v>
      </c>
      <c r="AC68">
        <v>0.55000000000000004</v>
      </c>
      <c r="AD68">
        <v>0.55000000000000004</v>
      </c>
      <c r="AE68">
        <v>0.55000000000000004</v>
      </c>
      <c r="AF68">
        <v>0.55000000000000004</v>
      </c>
    </row>
    <row r="69" spans="1:32" x14ac:dyDescent="0.45">
      <c r="A69" t="s">
        <v>103</v>
      </c>
      <c r="B69">
        <v>0.92500000000000004</v>
      </c>
      <c r="C69">
        <v>0.92500000000000004</v>
      </c>
      <c r="D69">
        <v>0.92500000000000004</v>
      </c>
      <c r="E69">
        <v>0.92500000000000004</v>
      </c>
      <c r="F69">
        <v>0.92500000000000004</v>
      </c>
      <c r="G69">
        <v>0.92500000000000004</v>
      </c>
      <c r="H69">
        <v>0.92500000000000004</v>
      </c>
      <c r="I69">
        <v>0.92500000000000004</v>
      </c>
      <c r="J69">
        <v>0.92500000000000004</v>
      </c>
      <c r="K69">
        <v>0.92500000000000004</v>
      </c>
      <c r="L69">
        <v>0.92500000000000004</v>
      </c>
      <c r="M69">
        <v>0.92500000000000004</v>
      </c>
      <c r="N69">
        <v>0.92500000000000004</v>
      </c>
      <c r="O69">
        <v>0.92500000000000004</v>
      </c>
      <c r="P69">
        <v>0.92500000000000004</v>
      </c>
      <c r="Q69">
        <v>0.92500000000000004</v>
      </c>
      <c r="R69">
        <v>0.92500000000000004</v>
      </c>
      <c r="S69">
        <v>0.92500000000000004</v>
      </c>
      <c r="T69">
        <v>0.92500000000000004</v>
      </c>
      <c r="U69">
        <v>0.92500000000000004</v>
      </c>
      <c r="V69">
        <v>0.92500000000000004</v>
      </c>
      <c r="W69">
        <v>0.92500000000000004</v>
      </c>
      <c r="X69">
        <v>0.92500000000000004</v>
      </c>
      <c r="Y69">
        <v>0.92500000000000004</v>
      </c>
      <c r="Z69">
        <v>0.92500000000000004</v>
      </c>
      <c r="AA69">
        <v>0.92500000000000004</v>
      </c>
      <c r="AB69">
        <v>0.92500000000000004</v>
      </c>
      <c r="AC69">
        <v>0.92500000000000004</v>
      </c>
      <c r="AD69">
        <v>0.92500000000000004</v>
      </c>
      <c r="AE69">
        <v>0.92500000000000004</v>
      </c>
      <c r="AF69">
        <v>0.92500000000000004</v>
      </c>
    </row>
    <row r="70" spans="1:32" x14ac:dyDescent="0.45">
      <c r="A70" t="s">
        <v>104</v>
      </c>
      <c r="B70">
        <v>0.41899999999999998</v>
      </c>
      <c r="C70">
        <v>0.41899999999999998</v>
      </c>
      <c r="D70">
        <v>0.41899999999999998</v>
      </c>
      <c r="E70">
        <v>0.41899999999999998</v>
      </c>
      <c r="F70">
        <v>0.41899999999999998</v>
      </c>
      <c r="G70">
        <v>0.41899999999999998</v>
      </c>
      <c r="H70">
        <v>0.41899999999999998</v>
      </c>
      <c r="I70">
        <v>0.41899999999999998</v>
      </c>
      <c r="J70">
        <v>0.41899999999999998</v>
      </c>
      <c r="K70">
        <v>0.41899999999999998</v>
      </c>
      <c r="L70">
        <v>0.41899999999999998</v>
      </c>
      <c r="M70">
        <v>0.41899999999999998</v>
      </c>
      <c r="N70">
        <v>0.41899999999999998</v>
      </c>
      <c r="O70">
        <v>0.41899999999999998</v>
      </c>
      <c r="P70">
        <v>0.41899999999999998</v>
      </c>
      <c r="Q70">
        <v>0.41899999999999998</v>
      </c>
      <c r="R70">
        <v>0.41899999999999998</v>
      </c>
      <c r="S70">
        <v>0.41899999999999998</v>
      </c>
      <c r="T70">
        <v>0.41899999999999998</v>
      </c>
      <c r="U70">
        <v>0.41899999999999998</v>
      </c>
      <c r="V70">
        <v>0.41899999999999998</v>
      </c>
      <c r="W70">
        <v>0.41899999999999998</v>
      </c>
      <c r="X70">
        <v>0.41899999999999998</v>
      </c>
      <c r="Y70">
        <v>0.41899999999999998</v>
      </c>
      <c r="Z70">
        <v>0.41899999999999998</v>
      </c>
      <c r="AA70">
        <v>0.41899999999999998</v>
      </c>
      <c r="AB70">
        <v>0.41899999999999998</v>
      </c>
      <c r="AC70">
        <v>0.41899999999999998</v>
      </c>
      <c r="AD70">
        <v>0.41899999999999998</v>
      </c>
      <c r="AE70">
        <v>0.41899999999999998</v>
      </c>
      <c r="AF70">
        <v>0.41899999999999998</v>
      </c>
    </row>
    <row r="71" spans="1:32" x14ac:dyDescent="0.45">
      <c r="A71" t="s">
        <v>105</v>
      </c>
      <c r="B71">
        <v>0.34148200000000001</v>
      </c>
      <c r="C71">
        <v>0.34131699999999998</v>
      </c>
      <c r="D71">
        <v>0.34076099999999998</v>
      </c>
      <c r="E71">
        <v>0.34007500000000002</v>
      </c>
      <c r="F71">
        <v>0.33849000000000001</v>
      </c>
      <c r="G71">
        <v>0.33696700000000002</v>
      </c>
      <c r="H71">
        <v>0.33496700000000001</v>
      </c>
      <c r="I71">
        <v>0.33335199999999998</v>
      </c>
      <c r="J71">
        <v>0.33257799999999998</v>
      </c>
      <c r="K71">
        <v>0.332177</v>
      </c>
      <c r="L71">
        <v>0.33172200000000002</v>
      </c>
      <c r="M71">
        <v>0.33150600000000002</v>
      </c>
      <c r="N71">
        <v>0.33117799999999997</v>
      </c>
      <c r="O71">
        <v>0.330982</v>
      </c>
      <c r="P71">
        <v>0.33053199999999999</v>
      </c>
      <c r="Q71">
        <v>0.33042500000000002</v>
      </c>
      <c r="R71">
        <v>0.32990399999999998</v>
      </c>
      <c r="S71">
        <v>0.32941900000000002</v>
      </c>
      <c r="T71">
        <v>0.32891100000000001</v>
      </c>
      <c r="U71">
        <v>0.32825399999999999</v>
      </c>
      <c r="V71">
        <v>0.32767200000000002</v>
      </c>
      <c r="W71">
        <v>0.326963</v>
      </c>
      <c r="X71">
        <v>0.32621</v>
      </c>
      <c r="Y71">
        <v>0.32539699999999999</v>
      </c>
      <c r="Z71">
        <v>0.32453100000000001</v>
      </c>
      <c r="AA71">
        <v>0.323797</v>
      </c>
      <c r="AB71">
        <v>0.32356600000000002</v>
      </c>
      <c r="AC71">
        <v>0.32357200000000003</v>
      </c>
      <c r="AD71">
        <v>0.323689</v>
      </c>
      <c r="AE71">
        <v>0.32387199999999999</v>
      </c>
      <c r="AF71">
        <v>0.32411699999999999</v>
      </c>
    </row>
    <row r="72" spans="1:32" x14ac:dyDescent="0.45">
      <c r="A72" t="s">
        <v>106</v>
      </c>
      <c r="B72">
        <v>0.24931</v>
      </c>
      <c r="C72">
        <v>0.24908</v>
      </c>
      <c r="D72">
        <v>0.24870200000000001</v>
      </c>
      <c r="E72">
        <v>0.24813099999999999</v>
      </c>
      <c r="F72">
        <v>0.24668200000000001</v>
      </c>
      <c r="G72">
        <v>0.245028</v>
      </c>
      <c r="H72">
        <v>0.24113200000000001</v>
      </c>
      <c r="I72">
        <v>0.23825199999999999</v>
      </c>
      <c r="J72">
        <v>0.236293</v>
      </c>
      <c r="K72">
        <v>0.23475199999999999</v>
      </c>
      <c r="L72">
        <v>0.232714</v>
      </c>
      <c r="M72">
        <v>0.23091</v>
      </c>
      <c r="N72">
        <v>0.22873499999999999</v>
      </c>
      <c r="O72">
        <v>0.22670299999999999</v>
      </c>
      <c r="P72">
        <v>0.223968</v>
      </c>
      <c r="Q72">
        <v>0.22167899999999999</v>
      </c>
      <c r="R72">
        <v>0.218447</v>
      </c>
      <c r="S72">
        <v>0.21529599999999999</v>
      </c>
      <c r="T72">
        <v>0.21213299999999999</v>
      </c>
      <c r="U72">
        <v>0.20843300000000001</v>
      </c>
      <c r="V72">
        <v>0.20511299999999999</v>
      </c>
      <c r="W72">
        <v>0.201548</v>
      </c>
      <c r="X72">
        <v>0.19803399999999999</v>
      </c>
      <c r="Y72">
        <v>0.19445000000000001</v>
      </c>
      <c r="Z72">
        <v>0.190913</v>
      </c>
      <c r="AA72">
        <v>0.18796099999999999</v>
      </c>
      <c r="AB72">
        <v>0.186831</v>
      </c>
      <c r="AC72">
        <v>0.18645200000000001</v>
      </c>
      <c r="AD72">
        <v>0.18646299999999999</v>
      </c>
      <c r="AE72">
        <v>0.18665599999999999</v>
      </c>
      <c r="AF72">
        <v>0.18706500000000001</v>
      </c>
    </row>
    <row r="73" spans="1:32" x14ac:dyDescent="0.45">
      <c r="A73" t="s">
        <v>107</v>
      </c>
      <c r="B73">
        <v>0.23599999999999999</v>
      </c>
      <c r="C73">
        <v>0.23599999999999999</v>
      </c>
      <c r="D73">
        <v>0.23599999999999999</v>
      </c>
      <c r="E73">
        <v>0.23599999999999999</v>
      </c>
      <c r="F73">
        <v>0.23599999999999999</v>
      </c>
      <c r="G73">
        <v>0.23599999999999999</v>
      </c>
      <c r="H73">
        <v>0.23599999999999999</v>
      </c>
      <c r="I73">
        <v>0.23599999999999999</v>
      </c>
      <c r="J73">
        <v>0.23599999999999999</v>
      </c>
      <c r="K73">
        <v>0.23599999999999999</v>
      </c>
      <c r="L73">
        <v>0.23599999999999999</v>
      </c>
      <c r="M73">
        <v>0.23599999999999999</v>
      </c>
      <c r="N73">
        <v>0.23599999999999999</v>
      </c>
      <c r="O73">
        <v>0.23599999999999999</v>
      </c>
      <c r="P73">
        <v>0.23599999999999999</v>
      </c>
      <c r="Q73">
        <v>0.23599999999999999</v>
      </c>
      <c r="R73">
        <v>0.23599999999999999</v>
      </c>
      <c r="S73">
        <v>0.23599999999999999</v>
      </c>
      <c r="T73">
        <v>0.23599999999999999</v>
      </c>
      <c r="U73">
        <v>0.23599999999999999</v>
      </c>
      <c r="V73">
        <v>0.23599999999999999</v>
      </c>
      <c r="W73">
        <v>0.23599999999999999</v>
      </c>
      <c r="X73">
        <v>0.23599999999999999</v>
      </c>
      <c r="Y73">
        <v>0.23599999999999999</v>
      </c>
      <c r="Z73">
        <v>0.23599999999999999</v>
      </c>
      <c r="AA73">
        <v>0.23599999999999999</v>
      </c>
      <c r="AB73">
        <v>0.23599999999999999</v>
      </c>
      <c r="AC73">
        <v>0.23599999999999999</v>
      </c>
      <c r="AD73">
        <v>0.23599999999999999</v>
      </c>
      <c r="AE73">
        <v>0.23599999999999999</v>
      </c>
      <c r="AF73">
        <v>0.23599999999999999</v>
      </c>
    </row>
    <row r="74" spans="1:32" x14ac:dyDescent="0.45">
      <c r="A74" t="s">
        <v>108</v>
      </c>
      <c r="B74">
        <v>0.61799999999999999</v>
      </c>
      <c r="C74">
        <v>0.61799999999999999</v>
      </c>
      <c r="D74">
        <v>0.61799999999999999</v>
      </c>
      <c r="E74">
        <v>0.61799999999999999</v>
      </c>
      <c r="F74">
        <v>0.61799999999999999</v>
      </c>
      <c r="G74">
        <v>0.61799999999999999</v>
      </c>
      <c r="H74">
        <v>0.61799999999999999</v>
      </c>
      <c r="I74">
        <v>0.61799999999999999</v>
      </c>
      <c r="J74">
        <v>0.61799999999999999</v>
      </c>
      <c r="K74">
        <v>0.61799999999999999</v>
      </c>
      <c r="L74">
        <v>0.61799999999999999</v>
      </c>
      <c r="M74">
        <v>0.61799999999999999</v>
      </c>
      <c r="N74">
        <v>0.61799999999999999</v>
      </c>
      <c r="O74">
        <v>0.61799999999999999</v>
      </c>
      <c r="P74">
        <v>0.61799999999999999</v>
      </c>
      <c r="Q74">
        <v>0.61799999999999999</v>
      </c>
      <c r="R74">
        <v>0.61799999999999999</v>
      </c>
      <c r="S74">
        <v>0.61799999999999999</v>
      </c>
      <c r="T74">
        <v>0.61799999999999999</v>
      </c>
      <c r="U74">
        <v>0.61799999999999999</v>
      </c>
      <c r="V74">
        <v>0.61799999999999999</v>
      </c>
      <c r="W74">
        <v>0.61799999999999999</v>
      </c>
      <c r="X74">
        <v>0.61799999999999999</v>
      </c>
      <c r="Y74">
        <v>0.61799999999999999</v>
      </c>
      <c r="Z74">
        <v>0.61799999999999999</v>
      </c>
      <c r="AA74">
        <v>0.61799999999999999</v>
      </c>
      <c r="AB74">
        <v>0.61799999999999999</v>
      </c>
      <c r="AC74">
        <v>0.61799999999999999</v>
      </c>
      <c r="AD74">
        <v>0.61799999999999999</v>
      </c>
      <c r="AE74">
        <v>0.61799999999999999</v>
      </c>
      <c r="AF74">
        <v>0.61799999999999999</v>
      </c>
    </row>
    <row r="75" spans="1:32" x14ac:dyDescent="0.45">
      <c r="A75" t="s">
        <v>109</v>
      </c>
      <c r="B75">
        <v>0.76</v>
      </c>
      <c r="C75">
        <v>0.76</v>
      </c>
      <c r="D75">
        <v>0.76</v>
      </c>
      <c r="E75">
        <v>0.76</v>
      </c>
      <c r="F75">
        <v>0.76</v>
      </c>
      <c r="G75">
        <v>0.76</v>
      </c>
      <c r="H75">
        <v>0.76</v>
      </c>
      <c r="I75">
        <v>0.76</v>
      </c>
      <c r="J75">
        <v>0.76</v>
      </c>
      <c r="K75">
        <v>0.76</v>
      </c>
      <c r="L75">
        <v>0.76</v>
      </c>
      <c r="M75">
        <v>0.76</v>
      </c>
      <c r="N75">
        <v>0.76</v>
      </c>
      <c r="O75">
        <v>0.76</v>
      </c>
      <c r="P75">
        <v>0.76</v>
      </c>
      <c r="Q75">
        <v>0.76</v>
      </c>
      <c r="R75">
        <v>0.76</v>
      </c>
      <c r="S75">
        <v>0.76</v>
      </c>
      <c r="T75">
        <v>0.76</v>
      </c>
      <c r="U75">
        <v>0.76</v>
      </c>
      <c r="V75">
        <v>0.76</v>
      </c>
      <c r="W75">
        <v>0.76</v>
      </c>
      <c r="X75">
        <v>0.76</v>
      </c>
      <c r="Y75">
        <v>0.76</v>
      </c>
      <c r="Z75">
        <v>0.76</v>
      </c>
      <c r="AA75">
        <v>0.76</v>
      </c>
      <c r="AB75">
        <v>0.76</v>
      </c>
      <c r="AC75">
        <v>0.76</v>
      </c>
      <c r="AD75">
        <v>0.76</v>
      </c>
      <c r="AE75">
        <v>0.76</v>
      </c>
      <c r="AF75">
        <v>0.76</v>
      </c>
    </row>
    <row r="76" spans="1:32" x14ac:dyDescent="0.45">
      <c r="A76" t="s">
        <v>110</v>
      </c>
      <c r="B76">
        <v>5.8000000000000003E-2</v>
      </c>
      <c r="C76">
        <v>5.8000000000000003E-2</v>
      </c>
      <c r="D76">
        <v>5.8000000000000003E-2</v>
      </c>
      <c r="E76">
        <v>5.8000000000000003E-2</v>
      </c>
      <c r="F76">
        <v>5.8000000000000003E-2</v>
      </c>
      <c r="G76">
        <v>5.8000000000000003E-2</v>
      </c>
      <c r="H76">
        <v>5.8000000000000003E-2</v>
      </c>
      <c r="I76">
        <v>5.8000000000000003E-2</v>
      </c>
      <c r="J76">
        <v>5.8000000000000003E-2</v>
      </c>
      <c r="K76">
        <v>5.8000000000000003E-2</v>
      </c>
      <c r="L76">
        <v>5.8000000000000003E-2</v>
      </c>
      <c r="M76">
        <v>5.8000000000000003E-2</v>
      </c>
      <c r="N76">
        <v>5.8000000000000003E-2</v>
      </c>
      <c r="O76">
        <v>5.8000000000000003E-2</v>
      </c>
      <c r="P76">
        <v>5.8000000000000003E-2</v>
      </c>
      <c r="Q76">
        <v>5.8000000000000003E-2</v>
      </c>
      <c r="R76">
        <v>5.8000000000000003E-2</v>
      </c>
      <c r="S76">
        <v>5.8000000000000003E-2</v>
      </c>
      <c r="T76">
        <v>5.8000000000000003E-2</v>
      </c>
      <c r="U76">
        <v>5.8000000000000003E-2</v>
      </c>
      <c r="V76">
        <v>5.8000000000000003E-2</v>
      </c>
      <c r="W76">
        <v>5.8000000000000003E-2</v>
      </c>
      <c r="X76">
        <v>5.8000000000000003E-2</v>
      </c>
      <c r="Y76">
        <v>5.8000000000000003E-2</v>
      </c>
      <c r="Z76">
        <v>5.8000000000000003E-2</v>
      </c>
      <c r="AA76">
        <v>5.8000000000000003E-2</v>
      </c>
      <c r="AB76">
        <v>5.8000000000000003E-2</v>
      </c>
      <c r="AC76">
        <v>5.8000000000000003E-2</v>
      </c>
      <c r="AD76">
        <v>5.8000000000000003E-2</v>
      </c>
      <c r="AE76">
        <v>5.8000000000000003E-2</v>
      </c>
      <c r="AF76">
        <v>5.8000000000000003E-2</v>
      </c>
    </row>
    <row r="77" spans="1:32" x14ac:dyDescent="0.45">
      <c r="A77" t="s">
        <v>111</v>
      </c>
      <c r="B77">
        <v>0.125</v>
      </c>
      <c r="C77">
        <v>0.125</v>
      </c>
      <c r="D77">
        <v>0.125</v>
      </c>
      <c r="E77">
        <v>0.125</v>
      </c>
      <c r="F77">
        <v>0.125</v>
      </c>
      <c r="G77">
        <v>0.125</v>
      </c>
      <c r="H77">
        <v>0.125</v>
      </c>
      <c r="I77">
        <v>0.125</v>
      </c>
      <c r="J77">
        <v>0.125</v>
      </c>
      <c r="K77">
        <v>0.125</v>
      </c>
      <c r="L77">
        <v>0.125</v>
      </c>
      <c r="M77">
        <v>0.125</v>
      </c>
      <c r="N77">
        <v>0.125</v>
      </c>
      <c r="O77">
        <v>0.125</v>
      </c>
      <c r="P77">
        <v>0.125</v>
      </c>
      <c r="Q77">
        <v>0.125</v>
      </c>
      <c r="R77">
        <v>0.125</v>
      </c>
      <c r="S77">
        <v>0.125</v>
      </c>
      <c r="T77">
        <v>0.125</v>
      </c>
      <c r="U77">
        <v>0.125</v>
      </c>
      <c r="V77">
        <v>0.125</v>
      </c>
      <c r="W77">
        <v>0.125</v>
      </c>
      <c r="X77">
        <v>0.125</v>
      </c>
      <c r="Y77">
        <v>0.125</v>
      </c>
      <c r="Z77">
        <v>0.125</v>
      </c>
      <c r="AA77">
        <v>0.125</v>
      </c>
      <c r="AB77">
        <v>0.125</v>
      </c>
      <c r="AC77">
        <v>0.125</v>
      </c>
      <c r="AD77">
        <v>0.125</v>
      </c>
      <c r="AE77">
        <v>0.125</v>
      </c>
      <c r="AF77">
        <v>0.125</v>
      </c>
    </row>
    <row r="78" spans="1:32" x14ac:dyDescent="0.45">
      <c r="A78" t="s">
        <v>112</v>
      </c>
      <c r="B78">
        <v>0.376</v>
      </c>
      <c r="C78">
        <v>0.376</v>
      </c>
      <c r="D78">
        <v>0.376</v>
      </c>
      <c r="E78">
        <v>0.376</v>
      </c>
      <c r="F78">
        <v>0.376</v>
      </c>
      <c r="G78">
        <v>0.376</v>
      </c>
      <c r="H78">
        <v>0.376</v>
      </c>
      <c r="I78">
        <v>0.376</v>
      </c>
      <c r="J78">
        <v>0.376</v>
      </c>
      <c r="K78">
        <v>0.376</v>
      </c>
      <c r="L78">
        <v>0.376</v>
      </c>
      <c r="M78">
        <v>0.376</v>
      </c>
      <c r="N78">
        <v>0.376</v>
      </c>
      <c r="O78">
        <v>0.376</v>
      </c>
      <c r="P78">
        <v>0.376</v>
      </c>
      <c r="Q78">
        <v>0.376</v>
      </c>
      <c r="R78">
        <v>0.376</v>
      </c>
      <c r="S78">
        <v>0.376</v>
      </c>
      <c r="T78">
        <v>0.376</v>
      </c>
      <c r="U78">
        <v>0.376</v>
      </c>
      <c r="V78">
        <v>0.376</v>
      </c>
      <c r="W78">
        <v>0.376</v>
      </c>
      <c r="X78">
        <v>0.376</v>
      </c>
      <c r="Y78">
        <v>0.376</v>
      </c>
      <c r="Z78">
        <v>0.376</v>
      </c>
      <c r="AA78">
        <v>0.376</v>
      </c>
      <c r="AB78">
        <v>0.376</v>
      </c>
      <c r="AC78">
        <v>0.376</v>
      </c>
      <c r="AD78">
        <v>0.376</v>
      </c>
      <c r="AE78">
        <v>0.376</v>
      </c>
      <c r="AF78">
        <v>0.376</v>
      </c>
    </row>
    <row r="79" spans="1:32" x14ac:dyDescent="0.45">
      <c r="A79" t="s">
        <v>113</v>
      </c>
      <c r="B79">
        <v>0.48099999999999998</v>
      </c>
      <c r="C79">
        <v>0.48099999999999998</v>
      </c>
      <c r="D79">
        <v>0.48099999999999998</v>
      </c>
      <c r="E79">
        <v>0.48099999999999998</v>
      </c>
      <c r="F79">
        <v>0.48099999999999998</v>
      </c>
      <c r="G79">
        <v>0.48099999999999998</v>
      </c>
      <c r="H79">
        <v>0.48099999999999998</v>
      </c>
      <c r="I79">
        <v>0.48099999999999998</v>
      </c>
      <c r="J79">
        <v>0.48099999999999998</v>
      </c>
      <c r="K79">
        <v>0.48099999999999998</v>
      </c>
      <c r="L79">
        <v>0.48099999999999998</v>
      </c>
      <c r="M79">
        <v>0.48099999999999998</v>
      </c>
      <c r="N79">
        <v>0.48099999999999998</v>
      </c>
      <c r="O79">
        <v>0.48099999999999998</v>
      </c>
      <c r="P79">
        <v>0.48099999999999998</v>
      </c>
      <c r="Q79">
        <v>0.48099999999999998</v>
      </c>
      <c r="R79">
        <v>0.48099999999999998</v>
      </c>
      <c r="S79">
        <v>0.48099999999999998</v>
      </c>
      <c r="T79">
        <v>0.48099999999999998</v>
      </c>
      <c r="U79">
        <v>0.48099999999999998</v>
      </c>
      <c r="V79">
        <v>0.48099999999999998</v>
      </c>
      <c r="W79">
        <v>0.48099999999999998</v>
      </c>
      <c r="X79">
        <v>0.48089999999999999</v>
      </c>
      <c r="Y79">
        <v>0.48078500000000002</v>
      </c>
      <c r="Z79">
        <v>0.48066399999999998</v>
      </c>
      <c r="AA79">
        <v>0.480549</v>
      </c>
      <c r="AB79">
        <v>0.48044700000000001</v>
      </c>
      <c r="AC79">
        <v>0.480381</v>
      </c>
      <c r="AD79">
        <v>0.48032900000000001</v>
      </c>
      <c r="AE79">
        <v>0.48029300000000003</v>
      </c>
      <c r="AF79">
        <v>0.480263</v>
      </c>
    </row>
    <row r="80" spans="1:32" x14ac:dyDescent="0.45">
      <c r="A80" t="s">
        <v>114</v>
      </c>
      <c r="B80">
        <v>5.8000000000000003E-2</v>
      </c>
      <c r="C80">
        <v>5.8000000000000003E-2</v>
      </c>
      <c r="D80">
        <v>5.8000000000000003E-2</v>
      </c>
      <c r="E80">
        <v>5.8000000000000003E-2</v>
      </c>
      <c r="F80">
        <v>5.8000000000000003E-2</v>
      </c>
      <c r="G80">
        <v>5.8000000000000003E-2</v>
      </c>
      <c r="H80">
        <v>5.8000000000000003E-2</v>
      </c>
      <c r="I80">
        <v>5.8000000000000003E-2</v>
      </c>
      <c r="J80">
        <v>5.8000000000000003E-2</v>
      </c>
      <c r="K80">
        <v>5.8000000000000003E-2</v>
      </c>
      <c r="L80">
        <v>5.8000000000000003E-2</v>
      </c>
      <c r="M80">
        <v>5.8000000000000003E-2</v>
      </c>
      <c r="N80">
        <v>5.8000000000000003E-2</v>
      </c>
      <c r="O80">
        <v>5.8000000000000003E-2</v>
      </c>
      <c r="P80">
        <v>5.8000000000000003E-2</v>
      </c>
      <c r="Q80">
        <v>5.8000000000000003E-2</v>
      </c>
      <c r="R80">
        <v>5.8000000000000003E-2</v>
      </c>
      <c r="S80">
        <v>5.8000000000000003E-2</v>
      </c>
      <c r="T80">
        <v>5.8000000000000003E-2</v>
      </c>
      <c r="U80">
        <v>5.8000000000000003E-2</v>
      </c>
      <c r="V80">
        <v>5.8000000000000003E-2</v>
      </c>
      <c r="W80">
        <v>5.8000000000000003E-2</v>
      </c>
      <c r="X80">
        <v>5.8000000000000003E-2</v>
      </c>
      <c r="Y80">
        <v>5.8000000000000003E-2</v>
      </c>
      <c r="Z80">
        <v>5.8000000000000003E-2</v>
      </c>
      <c r="AA80">
        <v>5.8000000000000003E-2</v>
      </c>
      <c r="AB80">
        <v>5.8000000000000003E-2</v>
      </c>
      <c r="AC80">
        <v>5.8000000000000003E-2</v>
      </c>
      <c r="AD80">
        <v>5.8000000000000003E-2</v>
      </c>
      <c r="AE80">
        <v>5.8000000000000003E-2</v>
      </c>
      <c r="AF80">
        <v>5.8000000000000003E-2</v>
      </c>
    </row>
    <row r="81" spans="1:32" x14ac:dyDescent="0.45">
      <c r="A81" t="s">
        <v>115</v>
      </c>
      <c r="B81">
        <v>5.8000000000000003E-2</v>
      </c>
      <c r="C81">
        <v>5.8000000000000003E-2</v>
      </c>
      <c r="D81">
        <v>5.8000000000000003E-2</v>
      </c>
      <c r="E81">
        <v>5.8000000000000003E-2</v>
      </c>
      <c r="F81">
        <v>5.8000000000000003E-2</v>
      </c>
      <c r="G81">
        <v>5.8000000000000003E-2</v>
      </c>
      <c r="H81">
        <v>5.8000000000000003E-2</v>
      </c>
      <c r="I81">
        <v>5.8000000000000003E-2</v>
      </c>
      <c r="J81">
        <v>5.8000000000000003E-2</v>
      </c>
      <c r="K81">
        <v>5.8000000000000003E-2</v>
      </c>
      <c r="L81">
        <v>5.8000000000000003E-2</v>
      </c>
      <c r="M81">
        <v>5.8000000000000003E-2</v>
      </c>
      <c r="N81">
        <v>5.8000000000000003E-2</v>
      </c>
      <c r="O81">
        <v>5.8000000000000003E-2</v>
      </c>
      <c r="P81">
        <v>5.8000000000000003E-2</v>
      </c>
      <c r="Q81">
        <v>5.8000000000000003E-2</v>
      </c>
      <c r="R81">
        <v>5.8000000000000003E-2</v>
      </c>
      <c r="S81">
        <v>5.8000000000000003E-2</v>
      </c>
      <c r="T81">
        <v>5.8000000000000003E-2</v>
      </c>
      <c r="U81">
        <v>5.8000000000000003E-2</v>
      </c>
      <c r="V81">
        <v>5.8000000000000003E-2</v>
      </c>
      <c r="W81">
        <v>5.8000000000000003E-2</v>
      </c>
      <c r="X81">
        <v>5.8000000000000003E-2</v>
      </c>
      <c r="Y81">
        <v>5.8000000000000003E-2</v>
      </c>
      <c r="Z81">
        <v>5.8000000000000003E-2</v>
      </c>
      <c r="AA81">
        <v>5.8000000000000003E-2</v>
      </c>
      <c r="AB81">
        <v>5.8000000000000003E-2</v>
      </c>
      <c r="AC81">
        <v>5.8000000000000003E-2</v>
      </c>
      <c r="AD81">
        <v>5.8000000000000003E-2</v>
      </c>
      <c r="AE81">
        <v>5.8000000000000003E-2</v>
      </c>
      <c r="AF81">
        <v>5.8000000000000003E-2</v>
      </c>
    </row>
    <row r="82" spans="1:32" x14ac:dyDescent="0.45">
      <c r="A82" t="s">
        <v>116</v>
      </c>
      <c r="B82">
        <v>0.65400000000000003</v>
      </c>
      <c r="C82">
        <v>0.65400000000000003</v>
      </c>
      <c r="D82">
        <v>0.65400000000000003</v>
      </c>
      <c r="E82">
        <v>0.65400000000000003</v>
      </c>
      <c r="F82">
        <v>0.65400000000000003</v>
      </c>
      <c r="G82">
        <v>0.65400000000000003</v>
      </c>
      <c r="H82">
        <v>0.65400000000000003</v>
      </c>
      <c r="I82">
        <v>0.65400000000000003</v>
      </c>
      <c r="J82">
        <v>0.65400000000000003</v>
      </c>
      <c r="K82">
        <v>0.65400000000000003</v>
      </c>
      <c r="L82">
        <v>0.65400000000000003</v>
      </c>
      <c r="M82">
        <v>0.65400000000000003</v>
      </c>
      <c r="N82">
        <v>0.65400000000000003</v>
      </c>
      <c r="O82">
        <v>0.65400000000000003</v>
      </c>
      <c r="P82">
        <v>0.65400000000000003</v>
      </c>
      <c r="Q82">
        <v>0.65400000000000003</v>
      </c>
      <c r="R82">
        <v>0.65400000000000003</v>
      </c>
      <c r="S82">
        <v>0.65400000000000003</v>
      </c>
      <c r="T82">
        <v>0.65400000000000003</v>
      </c>
      <c r="U82">
        <v>0.65400000000000003</v>
      </c>
      <c r="V82">
        <v>0.65400000000000003</v>
      </c>
      <c r="W82">
        <v>0.65400000000000003</v>
      </c>
      <c r="X82">
        <v>0.65400000000000003</v>
      </c>
      <c r="Y82">
        <v>0.65400000000000003</v>
      </c>
      <c r="Z82">
        <v>0.65400000000000003</v>
      </c>
      <c r="AA82">
        <v>0.65400000000000003</v>
      </c>
      <c r="AB82">
        <v>0.65400000000000003</v>
      </c>
      <c r="AC82">
        <v>0.65400000000000003</v>
      </c>
      <c r="AD82">
        <v>0.65400000000000003</v>
      </c>
      <c r="AE82">
        <v>0.65400000000000003</v>
      </c>
      <c r="AF82">
        <v>0.65400000000000003</v>
      </c>
    </row>
    <row r="84" spans="1:32" x14ac:dyDescent="0.45">
      <c r="A84" s="1" t="s">
        <v>43</v>
      </c>
    </row>
    <row r="85" spans="1:32" x14ac:dyDescent="0.45">
      <c r="A85" t="s">
        <v>22</v>
      </c>
      <c r="B85" s="6">
        <f t="shared" ref="B85:B100" si="0">B5/(8760*B67)+C5+(B26*10^6)*B47/10^6</f>
        <v>26.066283669753769</v>
      </c>
    </row>
    <row r="86" spans="1:32" x14ac:dyDescent="0.45">
      <c r="A86" t="s">
        <v>23</v>
      </c>
      <c r="B86" s="6">
        <f t="shared" si="0"/>
        <v>21.782138646809884</v>
      </c>
    </row>
    <row r="87" spans="1:32" x14ac:dyDescent="0.45">
      <c r="A87" t="s">
        <v>24</v>
      </c>
      <c r="B87" s="6">
        <f t="shared" si="0"/>
        <v>25.753337773875877</v>
      </c>
    </row>
    <row r="88" spans="1:32" x14ac:dyDescent="0.45">
      <c r="A88" t="s">
        <v>25</v>
      </c>
      <c r="B88" s="6">
        <f t="shared" si="0"/>
        <v>4.2262119900023958</v>
      </c>
    </row>
    <row r="89" spans="1:32" x14ac:dyDescent="0.45">
      <c r="A89" t="s">
        <v>26</v>
      </c>
      <c r="B89" s="6">
        <f t="shared" si="0"/>
        <v>11.730636715120365</v>
      </c>
    </row>
    <row r="90" spans="1:32" x14ac:dyDescent="0.45">
      <c r="A90" t="s">
        <v>56</v>
      </c>
      <c r="B90" s="6">
        <f t="shared" si="0"/>
        <v>14.157752989132563</v>
      </c>
    </row>
    <row r="91" spans="1:32" x14ac:dyDescent="0.45">
      <c r="A91" t="s">
        <v>57</v>
      </c>
      <c r="B91" s="6">
        <f t="shared" si="0"/>
        <v>37.250973918973365</v>
      </c>
    </row>
    <row r="92" spans="1:32" x14ac:dyDescent="0.45">
      <c r="A92" t="s">
        <v>29</v>
      </c>
      <c r="B92" s="6">
        <f t="shared" si="0"/>
        <v>51.692042559319695</v>
      </c>
    </row>
    <row r="93" spans="1:32" x14ac:dyDescent="0.45">
      <c r="A93" t="s">
        <v>30</v>
      </c>
      <c r="B93" s="6">
        <f t="shared" si="0"/>
        <v>16.578278466908674</v>
      </c>
    </row>
    <row r="94" spans="1:32" x14ac:dyDescent="0.45">
      <c r="A94" t="s">
        <v>31</v>
      </c>
      <c r="B94" s="6">
        <f t="shared" si="0"/>
        <v>202.57269797690168</v>
      </c>
    </row>
    <row r="95" spans="1:32" x14ac:dyDescent="0.45">
      <c r="A95" t="s">
        <v>32</v>
      </c>
      <c r="B95" s="6">
        <f t="shared" si="0"/>
        <v>33.363908971946358</v>
      </c>
    </row>
    <row r="96" spans="1:32" x14ac:dyDescent="0.45">
      <c r="A96" t="s">
        <v>47</v>
      </c>
      <c r="B96" s="6">
        <f t="shared" si="0"/>
        <v>29.467737117179439</v>
      </c>
    </row>
    <row r="97" spans="1:4" x14ac:dyDescent="0.45">
      <c r="A97" t="s">
        <v>49</v>
      </c>
      <c r="B97" s="6">
        <f t="shared" si="0"/>
        <v>20.276644647381922</v>
      </c>
    </row>
    <row r="98" spans="1:4" x14ac:dyDescent="0.45">
      <c r="A98" t="s">
        <v>51</v>
      </c>
      <c r="B98" s="6">
        <f t="shared" si="0"/>
        <v>76.314880896901684</v>
      </c>
    </row>
    <row r="99" spans="1:4" x14ac:dyDescent="0.45">
      <c r="A99" t="s">
        <v>52</v>
      </c>
      <c r="B99" s="6">
        <f t="shared" si="0"/>
        <v>108.78307897690168</v>
      </c>
    </row>
    <row r="100" spans="1:4" x14ac:dyDescent="0.45">
      <c r="A100" t="s">
        <v>53</v>
      </c>
      <c r="B100" s="6">
        <f t="shared" si="0"/>
        <v>51.04414633518396</v>
      </c>
    </row>
    <row r="102" spans="1:4" x14ac:dyDescent="0.45">
      <c r="A102" s="1" t="s">
        <v>45</v>
      </c>
    </row>
    <row r="103" spans="1:4" x14ac:dyDescent="0.45">
      <c r="A103" t="s">
        <v>22</v>
      </c>
      <c r="B103" s="8">
        <f>B85/$B$85</f>
        <v>1</v>
      </c>
      <c r="C103" s="8"/>
      <c r="D103" s="14"/>
    </row>
    <row r="104" spans="1:4" x14ac:dyDescent="0.45">
      <c r="A104" t="s">
        <v>23</v>
      </c>
      <c r="B104" s="8">
        <f t="shared" ref="B104:B118" si="1">B86/$B$85</f>
        <v>0.83564419549707314</v>
      </c>
      <c r="C104" s="8"/>
      <c r="D104" s="14"/>
    </row>
    <row r="105" spans="1:4" x14ac:dyDescent="0.45">
      <c r="A105" t="s">
        <v>24</v>
      </c>
      <c r="B105" s="8">
        <f t="shared" si="1"/>
        <v>0.98799422657089309</v>
      </c>
      <c r="C105" s="8"/>
      <c r="D105" s="14"/>
    </row>
    <row r="106" spans="1:4" x14ac:dyDescent="0.45">
      <c r="A106" t="s">
        <v>25</v>
      </c>
      <c r="B106" s="8">
        <f t="shared" si="1"/>
        <v>0.16213327697750471</v>
      </c>
      <c r="C106" s="8"/>
      <c r="D106" s="14"/>
    </row>
    <row r="107" spans="1:4" x14ac:dyDescent="0.45">
      <c r="A107" t="s">
        <v>26</v>
      </c>
      <c r="B107" s="8">
        <f t="shared" si="1"/>
        <v>0.45003103870660732</v>
      </c>
      <c r="C107" s="8"/>
      <c r="D107" s="14"/>
    </row>
    <row r="108" spans="1:4" x14ac:dyDescent="0.45">
      <c r="A108" t="s">
        <v>56</v>
      </c>
      <c r="B108" s="8">
        <f t="shared" si="1"/>
        <v>0.5431442843369586</v>
      </c>
      <c r="C108" s="8"/>
      <c r="D108" s="14"/>
    </row>
    <row r="109" spans="1:4" x14ac:dyDescent="0.45">
      <c r="A109" t="s">
        <v>57</v>
      </c>
      <c r="B109" s="8">
        <f t="shared" si="1"/>
        <v>1.4290864931466178</v>
      </c>
      <c r="C109" s="8"/>
      <c r="D109" s="14"/>
    </row>
    <row r="110" spans="1:4" x14ac:dyDescent="0.45">
      <c r="A110" t="s">
        <v>29</v>
      </c>
      <c r="B110" s="8">
        <f t="shared" si="1"/>
        <v>1.9830998240574276</v>
      </c>
      <c r="C110" s="8"/>
      <c r="D110" s="14"/>
    </row>
    <row r="111" spans="1:4" x14ac:dyDescent="0.45">
      <c r="A111" t="s">
        <v>30</v>
      </c>
      <c r="B111" s="8">
        <f t="shared" si="1"/>
        <v>0.6360046824068526</v>
      </c>
      <c r="C111" s="8"/>
      <c r="D111" s="14"/>
    </row>
    <row r="112" spans="1:4" x14ac:dyDescent="0.45">
      <c r="A112" t="s">
        <v>31</v>
      </c>
      <c r="B112" s="8">
        <f t="shared" si="1"/>
        <v>7.771445310094534</v>
      </c>
      <c r="C112" s="8"/>
      <c r="D112" s="14"/>
    </row>
    <row r="113" spans="1:4" x14ac:dyDescent="0.45">
      <c r="A113" t="s">
        <v>32</v>
      </c>
      <c r="B113" s="8">
        <f t="shared" si="1"/>
        <v>1.2799641634630274</v>
      </c>
      <c r="C113" s="8"/>
      <c r="D113" s="14"/>
    </row>
    <row r="114" spans="1:4" x14ac:dyDescent="0.45">
      <c r="A114" t="s">
        <v>47</v>
      </c>
      <c r="B114" s="8">
        <f t="shared" si="1"/>
        <v>1.1304924587839338</v>
      </c>
      <c r="C114" s="8"/>
      <c r="D114" s="14"/>
    </row>
    <row r="115" spans="1:4" x14ac:dyDescent="0.45">
      <c r="A115" t="s">
        <v>49</v>
      </c>
      <c r="B115" s="8">
        <f t="shared" si="1"/>
        <v>0.77788782260933098</v>
      </c>
      <c r="C115" s="8"/>
      <c r="D115" s="14"/>
    </row>
    <row r="116" spans="1:4" x14ac:dyDescent="0.45">
      <c r="A116" t="s">
        <v>51</v>
      </c>
      <c r="B116" s="8">
        <f t="shared" si="1"/>
        <v>2.9277238697994488</v>
      </c>
      <c r="C116" s="8"/>
      <c r="D116" s="14"/>
    </row>
    <row r="117" spans="1:4" x14ac:dyDescent="0.45">
      <c r="A117" t="s">
        <v>52</v>
      </c>
      <c r="B117" s="8">
        <f t="shared" si="1"/>
        <v>4.173325217937724</v>
      </c>
      <c r="C117" s="8"/>
      <c r="D117" s="14"/>
    </row>
    <row r="118" spans="1:4" x14ac:dyDescent="0.45">
      <c r="A118" t="s">
        <v>53</v>
      </c>
      <c r="B118" s="8">
        <f t="shared" si="1"/>
        <v>1.958244104985839</v>
      </c>
      <c r="C118" s="8"/>
      <c r="D118" s="14"/>
    </row>
    <row r="119" spans="1:4" x14ac:dyDescent="0.45">
      <c r="D119" s="14"/>
    </row>
  </sheetData>
  <mergeCells count="2">
    <mergeCell ref="G2:I2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5" sqref="B5"/>
    </sheetView>
  </sheetViews>
  <sheetFormatPr defaultRowHeight="14.25" x14ac:dyDescent="0.45"/>
  <cols>
    <col min="1" max="1" width="27.1328125" customWidth="1"/>
  </cols>
  <sheetData>
    <row r="1" spans="1:2" x14ac:dyDescent="0.45">
      <c r="B1" t="s">
        <v>21</v>
      </c>
    </row>
    <row r="2" spans="1:2" x14ac:dyDescent="0.45">
      <c r="A2" t="s">
        <v>50</v>
      </c>
      <c r="B2" s="4">
        <f>'High OGS Calibration'!B28</f>
        <v>5000</v>
      </c>
    </row>
    <row r="3" spans="1:2" x14ac:dyDescent="0.45">
      <c r="A3" t="s">
        <v>23</v>
      </c>
      <c r="B3" s="4">
        <f>$B$2*Weighting!B104</f>
        <v>4178.2209774853654</v>
      </c>
    </row>
    <row r="4" spans="1:2" x14ac:dyDescent="0.45">
      <c r="A4" t="s">
        <v>24</v>
      </c>
      <c r="B4" s="4">
        <f>'High OGS Calibration'!B29</f>
        <v>6000</v>
      </c>
    </row>
    <row r="5" spans="1:2" x14ac:dyDescent="0.45">
      <c r="A5" t="s">
        <v>25</v>
      </c>
      <c r="B5" s="4">
        <f>$B$2*Weighting!B106</f>
        <v>810.66638488752358</v>
      </c>
    </row>
    <row r="6" spans="1:2" x14ac:dyDescent="0.45">
      <c r="A6" t="s">
        <v>48</v>
      </c>
      <c r="B6" s="4">
        <f>$B$2*Weighting!B107</f>
        <v>2250.1551935330367</v>
      </c>
    </row>
    <row r="7" spans="1:2" x14ac:dyDescent="0.45">
      <c r="A7" t="s">
        <v>27</v>
      </c>
      <c r="B7" s="4">
        <f>$B$2*Weighting!B108</f>
        <v>2715.7214216847929</v>
      </c>
    </row>
    <row r="8" spans="1:2" x14ac:dyDescent="0.45">
      <c r="A8" t="s">
        <v>28</v>
      </c>
      <c r="B8" s="4">
        <f>$B$2*Weighting!B109</f>
        <v>7145.432465733089</v>
      </c>
    </row>
    <row r="9" spans="1:2" x14ac:dyDescent="0.45">
      <c r="A9" t="s">
        <v>29</v>
      </c>
      <c r="B9" s="4">
        <f>$B$2*Weighting!B110</f>
        <v>9915.499120287137</v>
      </c>
    </row>
    <row r="10" spans="1:2" x14ac:dyDescent="0.45">
      <c r="A10" t="s">
        <v>30</v>
      </c>
      <c r="B10" s="4">
        <f>$B$2*Weighting!B111</f>
        <v>3180.0234120342629</v>
      </c>
    </row>
    <row r="11" spans="1:2" x14ac:dyDescent="0.45">
      <c r="A11" s="5" t="s">
        <v>31</v>
      </c>
      <c r="B11" s="4">
        <v>0</v>
      </c>
    </row>
    <row r="12" spans="1:2" x14ac:dyDescent="0.45">
      <c r="A12" s="5" t="s">
        <v>32</v>
      </c>
      <c r="B12" s="4">
        <v>0</v>
      </c>
    </row>
    <row r="13" spans="1:2" x14ac:dyDescent="0.45">
      <c r="A13" t="s">
        <v>47</v>
      </c>
      <c r="B13" s="4">
        <f>$B$2*Weighting!B114</f>
        <v>5652.4622939196688</v>
      </c>
    </row>
    <row r="14" spans="1:2" x14ac:dyDescent="0.45">
      <c r="A14" t="s">
        <v>49</v>
      </c>
      <c r="B14" s="4">
        <f>$B$2*Weighting!B115</f>
        <v>3889.4391130466547</v>
      </c>
    </row>
    <row r="15" spans="1:2" x14ac:dyDescent="0.45">
      <c r="A15" t="s">
        <v>51</v>
      </c>
      <c r="B15" s="4">
        <v>0</v>
      </c>
    </row>
    <row r="16" spans="1:2" x14ac:dyDescent="0.45">
      <c r="A16" t="s">
        <v>52</v>
      </c>
      <c r="B16" s="4">
        <v>0</v>
      </c>
    </row>
    <row r="17" spans="1:2" x14ac:dyDescent="0.45">
      <c r="A17" t="s">
        <v>53</v>
      </c>
      <c r="B17" s="4">
        <f>$B$2*Weighting!B118</f>
        <v>9791.2205249291947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Capacity</vt:lpstr>
      <vt:lpstr>Fuel Prices</vt:lpstr>
      <vt:lpstr>High OGS Calibration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2016-01-11T23:06:44Z</dcterms:created>
  <dcterms:modified xsi:type="dcterms:W3CDTF">2021-04-02T20:15:03Z</dcterms:modified>
</cp:coreProperties>
</file>