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D:\CodeRepositories\eps-us\InputData\indst\SoPEASbRIC\"/>
    </mc:Choice>
  </mc:AlternateContent>
  <xr:revisionPtr revIDLastSave="0" documentId="13_ncr:1_{AB361BA7-4CEC-498B-ABF5-7781E2795625}" xr6:coauthVersionLast="46" xr6:coauthVersionMax="46" xr10:uidLastSave="{00000000-0000-0000-0000-000000000000}"/>
  <bookViews>
    <workbookView xWindow="19485" yWindow="345" windowWidth="33360" windowHeight="2229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<sst xmlns="http://schemas.openxmlformats.org/spreadsheetml/2006/main" count="64226" uniqueCount="345">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</sst>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65</v>
      </c>
    </row>
    <row r="3" spans="1:7" x14ac:dyDescent="0.2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5">
      <c r="B4" t="s">
        <v>57</v>
      </c>
    </row>
    <row r="5" spans="1:7" x14ac:dyDescent="0.25">
      <c r="B5" s="5">
        <v>2017</v>
      </c>
    </row>
    <row r="6" spans="1:7" x14ac:dyDescent="0.25">
      <c r="B6" t="s">
        <v>58</v>
      </c>
    </row>
    <row r="7" spans="1:7" x14ac:dyDescent="0.25">
      <c r="B7" s="2" t="s">
        <v>44</v>
      </c>
    </row>
    <row r="8" spans="1:7" x14ac:dyDescent="0.25">
      <c r="B8" t="s">
        <v>59</v>
      </c>
    </row>
    <row r="10" spans="1:7" x14ac:dyDescent="0.25">
      <c r="B10" s="4" t="s">
        <v>55</v>
      </c>
      <c r="C10" s="6"/>
      <c r="D10" s="6"/>
      <c r="E10" s="6"/>
      <c r="F10" s="6"/>
      <c r="G10" s="6"/>
    </row>
    <row r="11" spans="1:7" x14ac:dyDescent="0.25">
      <c r="B11" t="s">
        <v>60</v>
      </c>
    </row>
    <row r="12" spans="1:7" x14ac:dyDescent="0.25">
      <c r="B12" s="5">
        <v>2017</v>
      </c>
    </row>
    <row r="13" spans="1:7" x14ac:dyDescent="0.25">
      <c r="B13" t="s">
        <v>61</v>
      </c>
    </row>
    <row r="14" spans="1:7" x14ac:dyDescent="0.25">
      <c r="B14" s="2" t="s">
        <v>53</v>
      </c>
    </row>
    <row r="15" spans="1:7" x14ac:dyDescent="0.25">
      <c r="B15" t="s">
        <v>62</v>
      </c>
    </row>
    <row r="17" spans="1:7" x14ac:dyDescent="0.25">
      <c r="B17" s="4" t="s">
        <v>327</v>
      </c>
      <c r="C17" s="6"/>
      <c r="D17" s="6"/>
      <c r="E17" s="6"/>
      <c r="F17" s="6"/>
      <c r="G17" s="6"/>
    </row>
    <row r="18" spans="1:7" x14ac:dyDescent="0.25">
      <c r="B18" t="s">
        <v>271</v>
      </c>
    </row>
    <row r="19" spans="1:7" x14ac:dyDescent="0.25">
      <c r="B19" s="5">
        <v>2019</v>
      </c>
    </row>
    <row r="20" spans="1:7" x14ac:dyDescent="0.25">
      <c r="B20" t="s">
        <v>272</v>
      </c>
    </row>
    <row r="21" spans="1:7" x14ac:dyDescent="0.25">
      <c r="B21" s="2" t="s">
        <v>273</v>
      </c>
    </row>
    <row r="22" spans="1:7" x14ac:dyDescent="0.25">
      <c r="B22" t="s">
        <v>274</v>
      </c>
    </row>
    <row r="24" spans="1:7" x14ac:dyDescent="0.25">
      <c r="A24" s="1" t="s">
        <v>63</v>
      </c>
    </row>
    <row r="25" spans="1:7" x14ac:dyDescent="0.25">
      <c r="A25" s="7" t="s">
        <v>319</v>
      </c>
    </row>
    <row r="26" spans="1:7" x14ac:dyDescent="0.25">
      <c r="A26" s="7" t="s">
        <v>320</v>
      </c>
    </row>
    <row r="27" spans="1:7" x14ac:dyDescent="0.25">
      <c r="A27" s="7" t="s">
        <v>321</v>
      </c>
    </row>
    <row r="28" spans="1:7" x14ac:dyDescent="0.25">
      <c r="A28" s="7" t="s">
        <v>322</v>
      </c>
    </row>
    <row r="29" spans="1:7" x14ac:dyDescent="0.25">
      <c r="A29" s="7" t="s">
        <v>323</v>
      </c>
    </row>
    <row r="30" spans="1:7" x14ac:dyDescent="0.25">
      <c r="A30" s="7" t="s">
        <v>324</v>
      </c>
    </row>
    <row r="31" spans="1:7" x14ac:dyDescent="0.25">
      <c r="A31" s="7" t="s">
        <v>326</v>
      </c>
    </row>
    <row r="32" spans="1:7" x14ac:dyDescent="0.25">
      <c r="A32" s="7" t="s">
        <v>325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5" x14ac:dyDescent="0.25"/>
  <cols>
    <col min="1" max="1" width="17.42578125" bestFit="1" customWidth="1"/>
  </cols>
  <sheetData>
    <row r="25" spans="1:8" x14ac:dyDescent="0.2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46</v>
      </c>
      <c r="B85" t="s">
        <v>45</v>
      </c>
    </row>
    <row r="86" spans="1:2" x14ac:dyDescent="0.25">
      <c r="A86" t="s">
        <v>48</v>
      </c>
    </row>
    <row r="87" spans="1:2" x14ac:dyDescent="0.25">
      <c r="A87" t="s">
        <v>33</v>
      </c>
      <c r="B87">
        <f>6.03-3.19</f>
        <v>2.8400000000000003</v>
      </c>
    </row>
    <row r="88" spans="1:2" x14ac:dyDescent="0.25">
      <c r="A88" t="s">
        <v>47</v>
      </c>
      <c r="B88">
        <f>2.89-1.63</f>
        <v>1.2600000000000002</v>
      </c>
    </row>
    <row r="89" spans="1:2" x14ac:dyDescent="0.25">
      <c r="A89" t="s">
        <v>35</v>
      </c>
      <c r="B89">
        <f>8.92-4.82</f>
        <v>4.0999999999999996</v>
      </c>
    </row>
    <row r="90" spans="1:2" x14ac:dyDescent="0.25">
      <c r="A90" t="s">
        <v>49</v>
      </c>
    </row>
    <row r="91" spans="1:2" x14ac:dyDescent="0.25">
      <c r="A91" t="s">
        <v>33</v>
      </c>
      <c r="B91">
        <v>0</v>
      </c>
    </row>
    <row r="92" spans="1:2" x14ac:dyDescent="0.25">
      <c r="A92" t="s">
        <v>47</v>
      </c>
      <c r="B92">
        <f>19.3-11.6</f>
        <v>7.7000000000000011</v>
      </c>
    </row>
    <row r="93" spans="1:2" x14ac:dyDescent="0.25">
      <c r="A93" t="s">
        <v>35</v>
      </c>
      <c r="B93">
        <f>13.8-11</f>
        <v>2.8000000000000007</v>
      </c>
    </row>
    <row r="95" spans="1:2" x14ac:dyDescent="0.25">
      <c r="A95" t="s">
        <v>50</v>
      </c>
    </row>
    <row r="96" spans="1:2" x14ac:dyDescent="0.25">
      <c r="A96" t="s">
        <v>48</v>
      </c>
    </row>
    <row r="97" spans="1:2" x14ac:dyDescent="0.25">
      <c r="A97" t="s">
        <v>33</v>
      </c>
      <c r="B97">
        <f>B87/SUM(B$87:B$89)</f>
        <v>0.34634146341463423</v>
      </c>
    </row>
    <row r="98" spans="1:2" x14ac:dyDescent="0.25">
      <c r="A98" t="s">
        <v>47</v>
      </c>
      <c r="B98">
        <f>B88/SUM(B$87:B$89)</f>
        <v>0.15365853658536591</v>
      </c>
    </row>
    <row r="99" spans="1:2" x14ac:dyDescent="0.25">
      <c r="A99" t="s">
        <v>35</v>
      </c>
      <c r="B99">
        <f>B89/SUM(B$87:B$89)</f>
        <v>0.5</v>
      </c>
    </row>
    <row r="100" spans="1:2" x14ac:dyDescent="0.25">
      <c r="A100" t="s">
        <v>49</v>
      </c>
    </row>
    <row r="101" spans="1:2" x14ac:dyDescent="0.25">
      <c r="A101" t="s">
        <v>33</v>
      </c>
      <c r="B101">
        <f>B91/SUM(B$91:B$93)</f>
        <v>0</v>
      </c>
    </row>
    <row r="102" spans="1:2" x14ac:dyDescent="0.25">
      <c r="A102" t="s">
        <v>47</v>
      </c>
      <c r="B102">
        <f t="shared" ref="B102:B103" si="3">B92/SUM(B$91:B$93)</f>
        <v>0.73333333333333328</v>
      </c>
    </row>
    <row r="103" spans="1:2" x14ac:dyDescent="0.25">
      <c r="A103" t="s">
        <v>35</v>
      </c>
      <c r="B103">
        <f t="shared" si="3"/>
        <v>0.26666666666666666</v>
      </c>
    </row>
    <row r="105" spans="1:2" x14ac:dyDescent="0.25">
      <c r="A105" t="s">
        <v>51</v>
      </c>
    </row>
    <row r="106" spans="1:2" x14ac:dyDescent="0.25">
      <c r="A106">
        <f>22600000</f>
        <v>22600000</v>
      </c>
      <c r="B106" t="s">
        <v>49</v>
      </c>
    </row>
    <row r="107" spans="1:2" x14ac:dyDescent="0.25">
      <c r="A107">
        <f>9.64*550*8760*0.5</f>
        <v>23222760</v>
      </c>
      <c r="B107" t="s">
        <v>48</v>
      </c>
    </row>
    <row r="109" spans="1:2" x14ac:dyDescent="0.25">
      <c r="A109" t="s">
        <v>52</v>
      </c>
    </row>
    <row r="110" spans="1:2" x14ac:dyDescent="0.25">
      <c r="A110" t="s">
        <v>33</v>
      </c>
      <c r="B110">
        <f>A$106/SUM($A$106:$A$107)*B101+A$107/SUM($A$106:$A$107)*B97</f>
        <v>0.17552423038085946</v>
      </c>
    </row>
    <row r="111" spans="1:2" x14ac:dyDescent="0.2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30" x14ac:dyDescent="0.25">
      <c r="A2" t="s">
        <v>79</v>
      </c>
      <c r="B2" s="16"/>
      <c r="C2" s="11">
        <v>0</v>
      </c>
      <c r="D2" s="11" t="s">
        <v>89</v>
      </c>
    </row>
    <row r="3" spans="1:4" ht="30" x14ac:dyDescent="0.25">
      <c r="A3" t="s">
        <v>80</v>
      </c>
      <c r="B3" s="16"/>
      <c r="C3" s="11">
        <v>0</v>
      </c>
      <c r="D3" s="11" t="s">
        <v>90</v>
      </c>
    </row>
    <row r="4" spans="1:4" ht="30" x14ac:dyDescent="0.25">
      <c r="A4" t="s">
        <v>81</v>
      </c>
      <c r="B4" s="16"/>
      <c r="C4" s="11">
        <v>0</v>
      </c>
      <c r="D4" s="11" t="s">
        <v>91</v>
      </c>
    </row>
    <row r="5" spans="1:4" x14ac:dyDescent="0.25">
      <c r="A5" t="s">
        <v>82</v>
      </c>
      <c r="B5" s="16"/>
      <c r="C5" s="11">
        <v>0</v>
      </c>
      <c r="D5" s="11" t="s">
        <v>92</v>
      </c>
    </row>
    <row r="6" spans="1:4" ht="45" x14ac:dyDescent="0.25">
      <c r="A6" t="s">
        <v>83</v>
      </c>
      <c r="B6" s="16"/>
      <c r="C6" s="11" t="s">
        <v>93</v>
      </c>
      <c r="D6" s="11">
        <v>0</v>
      </c>
    </row>
    <row r="7" spans="1:4" x14ac:dyDescent="0.25">
      <c r="A7" t="s">
        <v>84</v>
      </c>
      <c r="B7" s="16"/>
      <c r="C7">
        <v>0</v>
      </c>
      <c r="D7">
        <v>0</v>
      </c>
    </row>
    <row r="8" spans="1:4" ht="30" x14ac:dyDescent="0.25">
      <c r="A8" t="s">
        <v>94</v>
      </c>
      <c r="B8" s="16"/>
      <c r="C8" s="11">
        <v>0</v>
      </c>
      <c r="D8" s="11" t="s">
        <v>95</v>
      </c>
    </row>
    <row r="10" spans="1:4" x14ac:dyDescent="0.25">
      <c r="A10" t="s">
        <v>87</v>
      </c>
    </row>
    <row r="11" spans="1:4" x14ac:dyDescent="0.25">
      <c r="A11" t="s">
        <v>88</v>
      </c>
    </row>
    <row r="13" spans="1:4" x14ac:dyDescent="0.25">
      <c r="A13" t="s">
        <v>329</v>
      </c>
    </row>
    <row r="14" spans="1:4" x14ac:dyDescent="0.25">
      <c r="A14" t="s">
        <v>328</v>
      </c>
    </row>
    <row r="16" spans="1:4" x14ac:dyDescent="0.25">
      <c r="A16" t="s">
        <v>267</v>
      </c>
      <c r="B16" t="s">
        <v>268</v>
      </c>
    </row>
    <row r="17" spans="1:2" x14ac:dyDescent="0.25">
      <c r="A17" t="s">
        <v>269</v>
      </c>
      <c r="B17">
        <v>1</v>
      </c>
    </row>
    <row r="18" spans="1:2" x14ac:dyDescent="0.2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5">
      <c r="A4" s="14"/>
      <c r="B4" s="16"/>
      <c r="C4" s="16"/>
    </row>
    <row r="5" spans="1:26" x14ac:dyDescent="0.25">
      <c r="A5" s="20" t="s">
        <v>298</v>
      </c>
      <c r="B5" s="16"/>
      <c r="C5" s="16"/>
    </row>
    <row r="6" spans="1:26" s="24" customFormat="1" x14ac:dyDescent="0.2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302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312</v>
      </c>
      <c r="C13" s="17" t="s">
        <v>313</v>
      </c>
    </row>
    <row r="14" spans="1:26" x14ac:dyDescent="0.2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314</v>
      </c>
      <c r="C18" s="16"/>
    </row>
    <row r="19" spans="1:6" x14ac:dyDescent="0.25">
      <c r="A19" s="20" t="s">
        <v>304</v>
      </c>
      <c r="B19" s="25">
        <f>'Abatement Pivot'!D63*1000000000000</f>
        <v>500932046771447.38</v>
      </c>
      <c r="C19" s="16"/>
    </row>
    <row r="20" spans="1:6" x14ac:dyDescent="0.2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316</v>
      </c>
      <c r="B23" s="26">
        <f>SUM(B24,B25)</f>
        <v>-5665175840422501</v>
      </c>
      <c r="C23" s="16"/>
    </row>
    <row r="24" spans="1:6" x14ac:dyDescent="0.25">
      <c r="A24" s="20" t="s">
        <v>308</v>
      </c>
      <c r="B24" s="26">
        <f>B20*C2</f>
        <v>695019607543944.63</v>
      </c>
    </row>
    <row r="25" spans="1:6" x14ac:dyDescent="0.25">
      <c r="A25" s="20" t="s">
        <v>309</v>
      </c>
      <c r="B25" s="26">
        <f>B21*C3</f>
        <v>-6360195447966446</v>
      </c>
    </row>
    <row r="26" spans="1:6" x14ac:dyDescent="0.25">
      <c r="A26" s="28" t="s">
        <v>310</v>
      </c>
      <c r="B26" s="27">
        <f>B25*C15</f>
        <v>2456515820721622.5</v>
      </c>
    </row>
    <row r="27" spans="1:6" x14ac:dyDescent="0.25">
      <c r="A27" s="28" t="s">
        <v>311</v>
      </c>
      <c r="B27" s="27">
        <f>B25*C16</f>
        <v>-8816711268688069</v>
      </c>
    </row>
    <row r="29" spans="1:6" x14ac:dyDescent="0.25">
      <c r="A29" t="s">
        <v>317</v>
      </c>
    </row>
    <row r="30" spans="1:6" x14ac:dyDescent="0.25">
      <c r="A30" t="s">
        <v>318</v>
      </c>
    </row>
    <row r="31" spans="1:6" x14ac:dyDescent="0.25">
      <c r="A31" t="s">
        <v>315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263</v>
      </c>
      <c r="C2" t="s">
        <v>266</v>
      </c>
      <c r="D2" t="s">
        <v>305</v>
      </c>
    </row>
    <row r="3" spans="2:4" x14ac:dyDescent="0.25">
      <c r="B3" s="5" t="s">
        <v>155</v>
      </c>
      <c r="C3" s="19">
        <v>1.807397605598517E-2</v>
      </c>
      <c r="D3" s="15">
        <v>59.187931455438459</v>
      </c>
    </row>
    <row r="4" spans="2:4" x14ac:dyDescent="0.25">
      <c r="B4" s="14" t="s">
        <v>154</v>
      </c>
      <c r="C4" s="19">
        <v>0.63138097662343295</v>
      </c>
      <c r="D4" s="15">
        <v>37.370133966655544</v>
      </c>
    </row>
    <row r="5" spans="2:4" x14ac:dyDescent="0.25">
      <c r="B5" s="14" t="s">
        <v>156</v>
      </c>
      <c r="C5" s="19">
        <v>9.1151663475750266E-2</v>
      </c>
      <c r="D5" s="15">
        <v>5.3950784098518998</v>
      </c>
    </row>
    <row r="6" spans="2:4" x14ac:dyDescent="0.25">
      <c r="B6" s="14" t="s">
        <v>159</v>
      </c>
      <c r="C6" s="19">
        <v>3.928890080948564E-2</v>
      </c>
      <c r="D6" s="15">
        <v>2.3254287680713568</v>
      </c>
    </row>
    <row r="7" spans="2:4" x14ac:dyDescent="0.25">
      <c r="B7" s="14" t="s">
        <v>278</v>
      </c>
      <c r="C7" s="19">
        <v>0.23817845909133117</v>
      </c>
      <c r="D7" s="15">
        <v>14.097290310859663</v>
      </c>
    </row>
    <row r="8" spans="2:4" x14ac:dyDescent="0.25">
      <c r="B8" s="5" t="s">
        <v>158</v>
      </c>
      <c r="C8" s="19">
        <v>6.7283402984094812E-2</v>
      </c>
      <c r="D8" s="15">
        <v>220.33698791984915</v>
      </c>
    </row>
    <row r="9" spans="2:4" x14ac:dyDescent="0.25">
      <c r="B9" s="14" t="s">
        <v>160</v>
      </c>
      <c r="C9" s="19">
        <v>3.4550448857888952E-2</v>
      </c>
      <c r="D9" s="15">
        <v>7.6127418326260443</v>
      </c>
    </row>
    <row r="10" spans="2:4" x14ac:dyDescent="0.25">
      <c r="B10" s="14" t="s">
        <v>157</v>
      </c>
      <c r="C10" s="19">
        <v>0.9599501827668786</v>
      </c>
      <c r="D10" s="15">
        <v>211.51253182396272</v>
      </c>
    </row>
    <row r="11" spans="2:4" x14ac:dyDescent="0.25">
      <c r="B11" s="14" t="s">
        <v>161</v>
      </c>
      <c r="C11" s="19">
        <v>5.4993683752323132E-3</v>
      </c>
      <c r="D11" s="15">
        <v>1.2117142632603626</v>
      </c>
    </row>
    <row r="12" spans="2:4" x14ac:dyDescent="0.25">
      <c r="B12" s="5" t="s">
        <v>110</v>
      </c>
      <c r="C12" s="19">
        <v>3.5107061614032639E-2</v>
      </c>
      <c r="D12" s="15">
        <v>114.96719648055084</v>
      </c>
    </row>
    <row r="13" spans="2:4" x14ac:dyDescent="0.25">
      <c r="B13" s="14" t="s">
        <v>84</v>
      </c>
      <c r="C13" s="19">
        <v>8.3321300918818378E-6</v>
      </c>
      <c r="D13" s="15">
        <v>9.5792163737488934E-4</v>
      </c>
    </row>
    <row r="14" spans="2:4" x14ac:dyDescent="0.25">
      <c r="B14" s="14" t="s">
        <v>111</v>
      </c>
      <c r="C14" s="19">
        <v>0.31831959836162677</v>
      </c>
      <c r="D14" s="15">
        <v>36.596311808451176</v>
      </c>
    </row>
    <row r="15" spans="2:4" x14ac:dyDescent="0.25">
      <c r="B15" s="14" t="s">
        <v>145</v>
      </c>
      <c r="C15" s="19">
        <v>2.2040378093845795E-2</v>
      </c>
      <c r="D15" s="15">
        <v>2.5339204788207983</v>
      </c>
    </row>
    <row r="16" spans="2:4" x14ac:dyDescent="0.25">
      <c r="B16" s="14" t="s">
        <v>144</v>
      </c>
      <c r="C16" s="19">
        <v>2.8215189829377065E-2</v>
      </c>
      <c r="D16" s="15">
        <v>3.2438212728500329</v>
      </c>
    </row>
    <row r="17" spans="2:4" x14ac:dyDescent="0.25">
      <c r="B17" s="14" t="s">
        <v>147</v>
      </c>
      <c r="C17" s="19">
        <v>1.9203777651309421E-2</v>
      </c>
      <c r="D17" s="15">
        <v>2.2078044784069015</v>
      </c>
    </row>
    <row r="18" spans="2:4" x14ac:dyDescent="0.25">
      <c r="B18" s="14" t="s">
        <v>137</v>
      </c>
      <c r="C18" s="19">
        <v>7.9863197310547191E-4</v>
      </c>
      <c r="D18" s="15">
        <v>9.1816478967666787E-2</v>
      </c>
    </row>
    <row r="19" spans="2:4" x14ac:dyDescent="0.25">
      <c r="B19" s="14" t="s">
        <v>140</v>
      </c>
      <c r="C19" s="19">
        <v>1.0020138310591919E-3</v>
      </c>
      <c r="D19" s="15">
        <v>0.11519872099161159</v>
      </c>
    </row>
    <row r="20" spans="2:4" x14ac:dyDescent="0.25">
      <c r="B20" s="14" t="s">
        <v>148</v>
      </c>
      <c r="C20" s="19">
        <v>3.4406865525770602E-3</v>
      </c>
      <c r="D20" s="15">
        <v>0.39556608691811601</v>
      </c>
    </row>
    <row r="21" spans="2:4" x14ac:dyDescent="0.25">
      <c r="B21" s="14" t="s">
        <v>133</v>
      </c>
      <c r="C21" s="19">
        <v>3.8288139117102785E-2</v>
      </c>
      <c r="D21" s="15">
        <v>4.4018800127506204</v>
      </c>
    </row>
    <row r="22" spans="2:4" x14ac:dyDescent="0.25">
      <c r="B22" s="14" t="s">
        <v>132</v>
      </c>
      <c r="C22" s="19">
        <v>4.9457784008491622E-2</v>
      </c>
      <c r="D22" s="15">
        <v>5.6860227715969014</v>
      </c>
    </row>
    <row r="23" spans="2:4" x14ac:dyDescent="0.25">
      <c r="B23" s="14" t="s">
        <v>150</v>
      </c>
      <c r="C23" s="19">
        <v>7.7394597303296134E-4</v>
      </c>
      <c r="D23" s="15">
        <v>8.8978398747011564E-2</v>
      </c>
    </row>
    <row r="24" spans="2:4" x14ac:dyDescent="0.25">
      <c r="B24" s="14" t="s">
        <v>142</v>
      </c>
      <c r="C24" s="19">
        <v>5.3209237220924197E-3</v>
      </c>
      <c r="D24" s="15">
        <v>0.61173168301582315</v>
      </c>
    </row>
    <row r="25" spans="2:4" x14ac:dyDescent="0.25">
      <c r="B25" s="14" t="s">
        <v>139</v>
      </c>
      <c r="C25" s="19">
        <v>1.1793526140259695E-2</v>
      </c>
      <c r="D25" s="15">
        <v>1.3558686369657487</v>
      </c>
    </row>
    <row r="26" spans="2:4" x14ac:dyDescent="0.25">
      <c r="B26" s="14" t="s">
        <v>151</v>
      </c>
      <c r="C26" s="19">
        <v>7.4087221354206245E-4</v>
      </c>
      <c r="D26" s="15">
        <v>8.5176001341270915E-2</v>
      </c>
    </row>
    <row r="27" spans="2:4" x14ac:dyDescent="0.25">
      <c r="B27" s="14" t="s">
        <v>141</v>
      </c>
      <c r="C27" s="19">
        <v>1.1926318153010344E-2</v>
      </c>
      <c r="D27" s="15">
        <v>1.3711353623867004</v>
      </c>
    </row>
    <row r="28" spans="2:4" x14ac:dyDescent="0.25">
      <c r="B28" s="14" t="s">
        <v>146</v>
      </c>
      <c r="C28" s="19">
        <v>1.1781524179930497E-2</v>
      </c>
      <c r="D28" s="15">
        <v>1.3544888052344302</v>
      </c>
    </row>
    <row r="29" spans="2:4" x14ac:dyDescent="0.25">
      <c r="B29" s="14" t="s">
        <v>138</v>
      </c>
      <c r="C29" s="19">
        <v>1.2856641310611344E-2</v>
      </c>
      <c r="D29" s="15">
        <v>1.478092007637021</v>
      </c>
    </row>
    <row r="30" spans="2:4" x14ac:dyDescent="0.25">
      <c r="B30" s="14" t="s">
        <v>134</v>
      </c>
      <c r="C30" s="19">
        <v>1.1534196508976961E-2</v>
      </c>
      <c r="D30" s="15">
        <v>1.3260542362928378</v>
      </c>
    </row>
    <row r="31" spans="2:4" x14ac:dyDescent="0.25">
      <c r="B31" s="14" t="s">
        <v>149</v>
      </c>
      <c r="C31" s="19">
        <v>7.7636783324179226E-3</v>
      </c>
      <c r="D31" s="15">
        <v>0.89256833225488663</v>
      </c>
    </row>
    <row r="32" spans="2:4" x14ac:dyDescent="0.25">
      <c r="B32" s="14" t="s">
        <v>135</v>
      </c>
      <c r="C32" s="19">
        <v>1.8882732901752106E-2</v>
      </c>
      <c r="D32" s="15">
        <v>2.1708948636054961</v>
      </c>
    </row>
    <row r="33" spans="2:4" x14ac:dyDescent="0.25">
      <c r="B33" s="14" t="s">
        <v>131</v>
      </c>
      <c r="C33" s="19">
        <v>5.1193246267006165E-3</v>
      </c>
      <c r="D33" s="15">
        <v>0.58855440020561234</v>
      </c>
    </row>
    <row r="34" spans="2:4" x14ac:dyDescent="0.25">
      <c r="B34" s="14" t="s">
        <v>143</v>
      </c>
      <c r="C34" s="19">
        <v>1.5414574518294033E-2</v>
      </c>
      <c r="D34" s="15">
        <v>1.7721704173088024</v>
      </c>
    </row>
    <row r="35" spans="2:4" x14ac:dyDescent="0.25">
      <c r="B35" s="14" t="s">
        <v>136</v>
      </c>
      <c r="C35" s="19">
        <v>1.1678191616729732E-2</v>
      </c>
      <c r="D35" s="15">
        <v>1.3426089501380889</v>
      </c>
    </row>
    <row r="36" spans="2:4" x14ac:dyDescent="0.25">
      <c r="B36" s="14" t="s">
        <v>114</v>
      </c>
      <c r="C36" s="19">
        <v>9.8693850515094397E-2</v>
      </c>
      <c r="D36" s="15">
        <v>11.346555303590971</v>
      </c>
    </row>
    <row r="37" spans="2:4" x14ac:dyDescent="0.25">
      <c r="B37" s="14" t="s">
        <v>113</v>
      </c>
      <c r="C37" s="19">
        <v>0.25280140997454381</v>
      </c>
      <c r="D37" s="15">
        <v>29.063869371103664</v>
      </c>
    </row>
    <row r="38" spans="2:4" x14ac:dyDescent="0.25">
      <c r="B38" s="14" t="s">
        <v>112</v>
      </c>
      <c r="C38" s="19">
        <v>4.2132671471144134E-2</v>
      </c>
      <c r="D38" s="15">
        <v>4.8438751192735268</v>
      </c>
    </row>
    <row r="39" spans="2:4" x14ac:dyDescent="0.25">
      <c r="B39" s="14" t="s">
        <v>277</v>
      </c>
      <c r="C39" s="19">
        <v>1.108629327986067E-5</v>
      </c>
      <c r="D39" s="15">
        <v>1.2745600577467521E-3</v>
      </c>
    </row>
    <row r="40" spans="2:4" x14ac:dyDescent="0.25">
      <c r="B40" s="5" t="s">
        <v>225</v>
      </c>
      <c r="C40" s="19">
        <v>5.5106168905392737E-2</v>
      </c>
      <c r="D40" s="15">
        <v>180.45947044751776</v>
      </c>
    </row>
    <row r="41" spans="2:4" x14ac:dyDescent="0.25">
      <c r="B41" s="14" t="s">
        <v>226</v>
      </c>
      <c r="C41" s="19">
        <v>0.23396855900365579</v>
      </c>
      <c r="D41" s="15">
        <v>42.22184225916854</v>
      </c>
    </row>
    <row r="42" spans="2:4" x14ac:dyDescent="0.25">
      <c r="B42" s="14" t="s">
        <v>245</v>
      </c>
      <c r="C42" s="19">
        <v>7.3014818271157659E-3</v>
      </c>
      <c r="D42" s="15">
        <v>1.3176215440034855</v>
      </c>
    </row>
    <row r="43" spans="2:4" x14ac:dyDescent="0.25">
      <c r="B43" s="14" t="s">
        <v>224</v>
      </c>
      <c r="C43" s="19">
        <v>0.20872207539482404</v>
      </c>
      <c r="D43" s="15">
        <v>37.665875196456824</v>
      </c>
    </row>
    <row r="44" spans="2:4" x14ac:dyDescent="0.25">
      <c r="B44" s="14" t="s">
        <v>228</v>
      </c>
      <c r="C44" s="19">
        <v>0.24018017061688854</v>
      </c>
      <c r="D44" s="15">
        <v>43.342786401518168</v>
      </c>
    </row>
    <row r="45" spans="2:4" x14ac:dyDescent="0.25">
      <c r="B45" s="14" t="s">
        <v>233</v>
      </c>
      <c r="C45" s="19">
        <v>2.216144009048853E-3</v>
      </c>
      <c r="D45" s="15">
        <v>0.39992417430839505</v>
      </c>
    </row>
    <row r="46" spans="2:4" x14ac:dyDescent="0.25">
      <c r="B46" s="14" t="s">
        <v>227</v>
      </c>
      <c r="C46" s="19">
        <v>0.24137215883928956</v>
      </c>
      <c r="D46" s="15">
        <v>43.557891964912336</v>
      </c>
    </row>
    <row r="47" spans="2:4" x14ac:dyDescent="0.25">
      <c r="B47" s="14" t="s">
        <v>230</v>
      </c>
      <c r="C47" s="19">
        <v>6.6239410309177418E-2</v>
      </c>
      <c r="D47" s="15">
        <v>11.953528907150005</v>
      </c>
    </row>
    <row r="48" spans="2:4" x14ac:dyDescent="0.25">
      <c r="B48" s="5" t="s">
        <v>203</v>
      </c>
      <c r="C48" s="19">
        <v>5.049980017488449E-3</v>
      </c>
      <c r="D48" s="15">
        <v>16.537471898855408</v>
      </c>
    </row>
    <row r="49" spans="2:4" x14ac:dyDescent="0.25">
      <c r="B49" s="14" t="s">
        <v>232</v>
      </c>
      <c r="C49" s="19">
        <v>3.177178344521981E-2</v>
      </c>
      <c r="D49" s="15">
        <v>0.52542497590184212</v>
      </c>
    </row>
    <row r="50" spans="2:4" x14ac:dyDescent="0.25">
      <c r="B50" s="14" t="s">
        <v>209</v>
      </c>
      <c r="C50" s="19">
        <v>8.2826896813031722E-2</v>
      </c>
      <c r="D50" s="15">
        <v>1.3697474785149086</v>
      </c>
    </row>
    <row r="51" spans="2:4" x14ac:dyDescent="0.25">
      <c r="B51" s="14" t="s">
        <v>206</v>
      </c>
      <c r="C51" s="19">
        <v>0.31547218126753401</v>
      </c>
      <c r="D51" s="15">
        <v>5.2171123325824631</v>
      </c>
    </row>
    <row r="52" spans="2:4" x14ac:dyDescent="0.25">
      <c r="B52" s="14" t="s">
        <v>212</v>
      </c>
      <c r="C52" s="19">
        <v>1.1799307999513037E-2</v>
      </c>
      <c r="D52" s="15">
        <v>0.19513072446788665</v>
      </c>
    </row>
    <row r="53" spans="2:4" x14ac:dyDescent="0.25">
      <c r="B53" s="14" t="s">
        <v>211</v>
      </c>
      <c r="C53" s="19">
        <v>1.1799307999029281E-2</v>
      </c>
      <c r="D53" s="15">
        <v>0.19513072445988658</v>
      </c>
    </row>
    <row r="54" spans="2:4" x14ac:dyDescent="0.25">
      <c r="B54" s="14" t="s">
        <v>204</v>
      </c>
      <c r="C54" s="19">
        <v>0.12277207601042436</v>
      </c>
      <c r="D54" s="15">
        <v>2.0303397569865331</v>
      </c>
    </row>
    <row r="55" spans="2:4" x14ac:dyDescent="0.25">
      <c r="B55" s="14" t="s">
        <v>202</v>
      </c>
      <c r="C55" s="19">
        <v>0.26381714359655406</v>
      </c>
      <c r="D55" s="15">
        <v>4.3628685986643143</v>
      </c>
    </row>
    <row r="56" spans="2:4" x14ac:dyDescent="0.25">
      <c r="B56" s="14" t="s">
        <v>231</v>
      </c>
      <c r="C56" s="19">
        <v>0.10386539413241025</v>
      </c>
      <c r="D56" s="15">
        <v>1.7176710367282759</v>
      </c>
    </row>
    <row r="57" spans="2:4" x14ac:dyDescent="0.25">
      <c r="B57" s="14" t="s">
        <v>244</v>
      </c>
      <c r="C57" s="19">
        <v>5.587590873628339E-2</v>
      </c>
      <c r="D57" s="15">
        <v>0.924046270549296</v>
      </c>
    </row>
    <row r="58" spans="2:4" x14ac:dyDescent="0.25">
      <c r="B58" s="5" t="s">
        <v>208</v>
      </c>
      <c r="C58" s="19">
        <v>5.6678810975854491E-2</v>
      </c>
      <c r="D58" s="15">
        <v>185.60949558764764</v>
      </c>
    </row>
    <row r="59" spans="2:4" x14ac:dyDescent="0.25">
      <c r="B59" s="14" t="s">
        <v>240</v>
      </c>
      <c r="C59" s="19">
        <v>0.31573958427638843</v>
      </c>
      <c r="D59" s="15">
        <v>58.604264974594017</v>
      </c>
    </row>
    <row r="60" spans="2:4" x14ac:dyDescent="0.25">
      <c r="B60" s="14" t="s">
        <v>241</v>
      </c>
      <c r="C60" s="19">
        <v>0.43047642817165116</v>
      </c>
      <c r="D60" s="15">
        <v>79.900512695312401</v>
      </c>
    </row>
    <row r="61" spans="2:4" x14ac:dyDescent="0.25">
      <c r="B61" s="14" t="s">
        <v>242</v>
      </c>
      <c r="C61" s="19">
        <v>0.24675698670259008</v>
      </c>
      <c r="D61" s="15">
        <v>45.800439834595622</v>
      </c>
    </row>
    <row r="62" spans="2:4" x14ac:dyDescent="0.25">
      <c r="B62" s="14" t="s">
        <v>207</v>
      </c>
      <c r="C62" s="19">
        <v>7.0270008493704197E-3</v>
      </c>
      <c r="D62" s="15">
        <v>1.3042780831456151</v>
      </c>
    </row>
    <row r="63" spans="2:4" x14ac:dyDescent="0.25">
      <c r="B63" s="5" t="s">
        <v>195</v>
      </c>
      <c r="C63" s="19">
        <v>0.15296756613025503</v>
      </c>
      <c r="D63" s="15">
        <v>500.9320467714474</v>
      </c>
    </row>
    <row r="64" spans="2:4" x14ac:dyDescent="0.25">
      <c r="B64" s="14" t="s">
        <v>221</v>
      </c>
      <c r="C64" s="19">
        <v>6.7136524757095686E-3</v>
      </c>
      <c r="D64" s="15">
        <v>3.3630836759693894</v>
      </c>
    </row>
    <row r="65" spans="2:4" x14ac:dyDescent="0.25">
      <c r="B65" s="14" t="s">
        <v>222</v>
      </c>
      <c r="C65" s="19">
        <v>7.087823234553728E-3</v>
      </c>
      <c r="D65" s="15">
        <v>3.5505178000392199</v>
      </c>
    </row>
    <row r="66" spans="2:4" x14ac:dyDescent="0.25">
      <c r="B66" s="14" t="s">
        <v>220</v>
      </c>
      <c r="C66" s="19">
        <v>1.9041491861392559E-3</v>
      </c>
      <c r="D66" s="15">
        <v>0.95384934917092323</v>
      </c>
    </row>
    <row r="67" spans="2:4" x14ac:dyDescent="0.25">
      <c r="B67" s="14" t="s">
        <v>237</v>
      </c>
      <c r="C67" s="19">
        <v>4.7667295036566302E-3</v>
      </c>
      <c r="D67" s="15">
        <v>2.3878075666725613</v>
      </c>
    </row>
    <row r="68" spans="2:4" x14ac:dyDescent="0.25">
      <c r="B68" s="14" t="s">
        <v>200</v>
      </c>
      <c r="C68" s="19">
        <v>1.1561424169074864E-2</v>
      </c>
      <c r="D68" s="15">
        <v>5.7914878726075525</v>
      </c>
    </row>
    <row r="69" spans="2:4" x14ac:dyDescent="0.25">
      <c r="B69" s="14" t="s">
        <v>214</v>
      </c>
      <c r="C69" s="19">
        <v>4.5083168360446056E-5</v>
      </c>
      <c r="D69" s="15">
        <v>2.2583603801740001E-2</v>
      </c>
    </row>
    <row r="70" spans="2:4" x14ac:dyDescent="0.25">
      <c r="B70" s="14" t="s">
        <v>236</v>
      </c>
      <c r="C70" s="19">
        <v>8.747472020130391E-2</v>
      </c>
      <c r="D70" s="15">
        <v>43.818890631198848</v>
      </c>
    </row>
    <row r="71" spans="2:4" x14ac:dyDescent="0.25">
      <c r="B71" s="14" t="s">
        <v>239</v>
      </c>
      <c r="C71" s="19">
        <v>1.7023914887214577E-2</v>
      </c>
      <c r="D71" s="15">
        <v>8.5278245285153123</v>
      </c>
    </row>
    <row r="72" spans="2:4" x14ac:dyDescent="0.25">
      <c r="B72" s="14" t="s">
        <v>235</v>
      </c>
      <c r="C72" s="19">
        <v>0.24895535326552615</v>
      </c>
      <c r="D72" s="15">
        <v>124.70971466600875</v>
      </c>
    </row>
    <row r="73" spans="2:4" x14ac:dyDescent="0.25">
      <c r="B73" s="14" t="s">
        <v>216</v>
      </c>
      <c r="C73" s="19">
        <v>7.0107273267653431E-4</v>
      </c>
      <c r="D73" s="15">
        <v>0.3511897989153081</v>
      </c>
    </row>
    <row r="74" spans="2:4" x14ac:dyDescent="0.25">
      <c r="B74" s="14" t="s">
        <v>247</v>
      </c>
      <c r="C74" s="19">
        <v>1.0350730179042992E-3</v>
      </c>
      <c r="D74" s="15">
        <v>0.51850124541669962</v>
      </c>
    </row>
    <row r="75" spans="2:4" x14ac:dyDescent="0.25">
      <c r="B75" s="14" t="s">
        <v>248</v>
      </c>
      <c r="C75" s="19">
        <v>1.0350730179182731E-3</v>
      </c>
      <c r="D75" s="15">
        <v>0.51850124542369957</v>
      </c>
    </row>
    <row r="76" spans="2:4" x14ac:dyDescent="0.25">
      <c r="B76" s="14" t="s">
        <v>210</v>
      </c>
      <c r="C76" s="19">
        <v>2.734397783777372E-3</v>
      </c>
      <c r="D76" s="15">
        <v>1.3697474785149086</v>
      </c>
    </row>
    <row r="77" spans="2:4" x14ac:dyDescent="0.25">
      <c r="B77" s="14" t="s">
        <v>197</v>
      </c>
      <c r="C77" s="19">
        <v>7.2799369137811704E-3</v>
      </c>
      <c r="D77" s="15">
        <v>3.6467536985874158</v>
      </c>
    </row>
    <row r="78" spans="2:4" x14ac:dyDescent="0.25">
      <c r="B78" s="14" t="s">
        <v>198</v>
      </c>
      <c r="C78" s="19">
        <v>7.7573120293793632E-3</v>
      </c>
      <c r="D78" s="15">
        <v>3.8858861923217747</v>
      </c>
    </row>
    <row r="79" spans="2:4" x14ac:dyDescent="0.25">
      <c r="B79" s="14" t="s">
        <v>199</v>
      </c>
      <c r="C79" s="19">
        <v>6.7236160108864809E-3</v>
      </c>
      <c r="D79" s="15">
        <v>3.3680747300386393</v>
      </c>
    </row>
    <row r="80" spans="2:4" x14ac:dyDescent="0.25">
      <c r="B80" s="14" t="s">
        <v>196</v>
      </c>
      <c r="C80" s="19">
        <v>9.0189126622442391E-3</v>
      </c>
      <c r="D80" s="15">
        <v>4.5178623795509303</v>
      </c>
    </row>
    <row r="81" spans="2:4" x14ac:dyDescent="0.25">
      <c r="B81" s="14" t="s">
        <v>194</v>
      </c>
      <c r="C81" s="19">
        <v>1.6008242810467359E-2</v>
      </c>
      <c r="D81" s="15">
        <v>8.0190418362617208</v>
      </c>
    </row>
    <row r="82" spans="2:4" x14ac:dyDescent="0.25">
      <c r="B82" s="14" t="s">
        <v>238</v>
      </c>
      <c r="C82" s="19">
        <v>1.3956277568403962E-2</v>
      </c>
      <c r="D82" s="15">
        <v>6.9911466876510362</v>
      </c>
    </row>
    <row r="83" spans="2:4" x14ac:dyDescent="0.25">
      <c r="B83" s="14" t="s">
        <v>279</v>
      </c>
      <c r="C83" s="19">
        <v>7.9646205941466125E-3</v>
      </c>
      <c r="D83" s="15">
        <v>3.9897336959838841</v>
      </c>
    </row>
    <row r="84" spans="2:4" x14ac:dyDescent="0.25">
      <c r="B84" s="14" t="s">
        <v>280</v>
      </c>
      <c r="C84" s="19">
        <v>3.6458507519828349E-3</v>
      </c>
      <c r="D84" s="15">
        <v>1.8263234794139822</v>
      </c>
    </row>
    <row r="85" spans="2:4" x14ac:dyDescent="0.25">
      <c r="B85" s="14" t="s">
        <v>281</v>
      </c>
      <c r="C85" s="19">
        <v>2.6508290820189708E-5</v>
      </c>
      <c r="D85" s="15">
        <v>1.32788523769704E-2</v>
      </c>
    </row>
    <row r="86" spans="2:4" x14ac:dyDescent="0.25">
      <c r="B86" s="14" t="s">
        <v>282</v>
      </c>
      <c r="C86" s="19">
        <v>3.5137111999403938E-6</v>
      </c>
      <c r="D86" s="15">
        <v>1.7601305431499E-3</v>
      </c>
    </row>
    <row r="87" spans="2:4" x14ac:dyDescent="0.25">
      <c r="B87" s="14" t="s">
        <v>283</v>
      </c>
      <c r="C87" s="19">
        <v>5.2750182671033492E-3</v>
      </c>
      <c r="D87" s="15">
        <v>2.6424256972968543</v>
      </c>
    </row>
    <row r="88" spans="2:4" x14ac:dyDescent="0.25">
      <c r="B88" s="14" t="s">
        <v>284</v>
      </c>
      <c r="C88" s="19">
        <v>2.162633634083254E-3</v>
      </c>
      <c r="D88" s="15">
        <v>1.0833324927380978</v>
      </c>
    </row>
    <row r="89" spans="2:4" x14ac:dyDescent="0.25">
      <c r="B89" s="14" t="s">
        <v>285</v>
      </c>
      <c r="C89" s="19">
        <v>1.270265856356117E-2</v>
      </c>
      <c r="D89" s="15">
        <v>6.3631687536835511</v>
      </c>
    </row>
    <row r="90" spans="2:4" x14ac:dyDescent="0.25">
      <c r="B90" s="14" t="s">
        <v>286</v>
      </c>
      <c r="C90" s="19">
        <v>1.2920766774623831E-2</v>
      </c>
      <c r="D90" s="15">
        <v>6.4724261462688286</v>
      </c>
    </row>
    <row r="91" spans="2:4" x14ac:dyDescent="0.25">
      <c r="B91" s="14" t="s">
        <v>287</v>
      </c>
      <c r="C91" s="19">
        <v>0.46248429104866234</v>
      </c>
      <c r="D91" s="15">
        <v>231.67320251464821</v>
      </c>
    </row>
    <row r="92" spans="2:4" x14ac:dyDescent="0.25">
      <c r="B92" s="14" t="s">
        <v>288</v>
      </c>
      <c r="C92" s="19">
        <v>3.0125815270250515E-3</v>
      </c>
      <c r="D92" s="15">
        <v>1.5090986303985114</v>
      </c>
    </row>
    <row r="93" spans="2:4" x14ac:dyDescent="0.25">
      <c r="B93" s="14" t="s">
        <v>289</v>
      </c>
      <c r="C93" s="19">
        <v>2.3749537339452936E-2</v>
      </c>
      <c r="D93" s="15">
        <v>11.896904349327075</v>
      </c>
    </row>
    <row r="94" spans="2:4" x14ac:dyDescent="0.25">
      <c r="B94" s="14" t="s">
        <v>290</v>
      </c>
      <c r="C94" s="19">
        <v>1.4269254858360281E-2</v>
      </c>
      <c r="D94" s="15">
        <v>7.147927042101835</v>
      </c>
    </row>
    <row r="95" spans="2:4" x14ac:dyDescent="0.25">
      <c r="B95" s="5" t="s">
        <v>117</v>
      </c>
      <c r="C95" s="19">
        <v>0.18682556695618949</v>
      </c>
      <c r="D95" s="15">
        <v>611.80886910960533</v>
      </c>
    </row>
    <row r="96" spans="2:4" x14ac:dyDescent="0.25">
      <c r="B96" s="14" t="s">
        <v>128</v>
      </c>
      <c r="C96" s="19">
        <v>4.4542232767930297E-2</v>
      </c>
      <c r="D96" s="15">
        <v>27.251333057364242</v>
      </c>
    </row>
    <row r="97" spans="2:4" x14ac:dyDescent="0.25">
      <c r="B97" s="14" t="s">
        <v>118</v>
      </c>
      <c r="C97" s="19">
        <v>0.11172848021813311</v>
      </c>
      <c r="D97" s="15">
        <v>68.356475129590933</v>
      </c>
    </row>
    <row r="98" spans="2:4" x14ac:dyDescent="0.25">
      <c r="B98" s="14" t="s">
        <v>129</v>
      </c>
      <c r="C98" s="19">
        <v>1.3438992855833271E-2</v>
      </c>
      <c r="D98" s="15">
        <v>8.2220950210994186</v>
      </c>
    </row>
    <row r="99" spans="2:4" x14ac:dyDescent="0.25">
      <c r="B99" s="14" t="s">
        <v>116</v>
      </c>
      <c r="C99" s="19">
        <v>4.6110737491328775E-2</v>
      </c>
      <c r="D99" s="15">
        <v>28.210958158379736</v>
      </c>
    </row>
    <row r="100" spans="2:4" x14ac:dyDescent="0.25">
      <c r="B100" s="14" t="s">
        <v>125</v>
      </c>
      <c r="C100" s="19">
        <v>0.10796729922130699</v>
      </c>
      <c r="D100" s="15">
        <v>66.0553512374062</v>
      </c>
    </row>
    <row r="101" spans="2:4" x14ac:dyDescent="0.25">
      <c r="B101" s="14" t="s">
        <v>121</v>
      </c>
      <c r="C101" s="19">
        <v>0.10796729922130699</v>
      </c>
      <c r="D101" s="15">
        <v>66.0553512374062</v>
      </c>
    </row>
    <row r="102" spans="2:4" x14ac:dyDescent="0.25">
      <c r="B102" s="14" t="s">
        <v>124</v>
      </c>
      <c r="C102" s="19">
        <v>0.10796729922130699</v>
      </c>
      <c r="D102" s="15">
        <v>66.0553512374062</v>
      </c>
    </row>
    <row r="103" spans="2:4" x14ac:dyDescent="0.25">
      <c r="B103" s="14" t="s">
        <v>120</v>
      </c>
      <c r="C103" s="19">
        <v>0.10796729922130699</v>
      </c>
      <c r="D103" s="15">
        <v>66.0553512374062</v>
      </c>
    </row>
    <row r="104" spans="2:4" x14ac:dyDescent="0.25">
      <c r="B104" s="14" t="s">
        <v>126</v>
      </c>
      <c r="C104" s="19">
        <v>6.698732762986323E-2</v>
      </c>
      <c r="D104" s="15">
        <v>40.98344116190124</v>
      </c>
    </row>
    <row r="105" spans="2:4" x14ac:dyDescent="0.25">
      <c r="B105" s="14" t="s">
        <v>122</v>
      </c>
      <c r="C105" s="19">
        <v>6.698732762986323E-2</v>
      </c>
      <c r="D105" s="15">
        <v>40.98344116190124</v>
      </c>
    </row>
    <row r="106" spans="2:4" x14ac:dyDescent="0.25">
      <c r="B106" s="14" t="s">
        <v>127</v>
      </c>
      <c r="C106" s="19">
        <v>4.097997159144378E-2</v>
      </c>
      <c r="D106" s="15">
        <v>25.071910075504974</v>
      </c>
    </row>
    <row r="107" spans="2:4" x14ac:dyDescent="0.25">
      <c r="B107" s="14" t="s">
        <v>123</v>
      </c>
      <c r="C107" s="19">
        <v>4.097997159144378E-2</v>
      </c>
      <c r="D107" s="15">
        <v>25.071910075504974</v>
      </c>
    </row>
    <row r="108" spans="2:4" x14ac:dyDescent="0.25">
      <c r="B108" s="14" t="s">
        <v>119</v>
      </c>
      <c r="C108" s="19">
        <v>0.13637576133893275</v>
      </c>
      <c r="D108" s="15">
        <v>83.435900318733886</v>
      </c>
    </row>
    <row r="109" spans="2:4" x14ac:dyDescent="0.25">
      <c r="B109" s="5" t="s">
        <v>170</v>
      </c>
      <c r="C109" s="19">
        <v>0.11176476556225858</v>
      </c>
      <c r="D109" s="15">
        <v>366.0027689945689</v>
      </c>
    </row>
    <row r="110" spans="2:4" x14ac:dyDescent="0.25">
      <c r="B110" s="14" t="s">
        <v>169</v>
      </c>
      <c r="C110" s="19">
        <v>0.30905323038611715</v>
      </c>
      <c r="D110" s="15">
        <v>113.11433808803532</v>
      </c>
    </row>
    <row r="111" spans="2:4" x14ac:dyDescent="0.25">
      <c r="B111" s="14" t="s">
        <v>180</v>
      </c>
      <c r="C111" s="19">
        <v>6.5486619790441014E-2</v>
      </c>
      <c r="D111" s="15">
        <v>23.968284175395947</v>
      </c>
    </row>
    <row r="112" spans="2:4" x14ac:dyDescent="0.25">
      <c r="B112" s="14" t="s">
        <v>183</v>
      </c>
      <c r="C112" s="19">
        <v>8.0822003062209422E-2</v>
      </c>
      <c r="D112" s="15">
        <v>29.581076916456173</v>
      </c>
    </row>
    <row r="113" spans="2:4" x14ac:dyDescent="0.25">
      <c r="B113" s="14" t="s">
        <v>171</v>
      </c>
      <c r="C113" s="19">
        <v>0.3475055004009005</v>
      </c>
      <c r="D113" s="15">
        <v>127.18797538757286</v>
      </c>
    </row>
    <row r="114" spans="2:4" x14ac:dyDescent="0.25">
      <c r="B114" s="14" t="s">
        <v>175</v>
      </c>
      <c r="C114" s="19">
        <v>0.19713264636033187</v>
      </c>
      <c r="D114" s="15">
        <v>72.151094427108589</v>
      </c>
    </row>
    <row r="115" spans="2:4" x14ac:dyDescent="0.25">
      <c r="B115" s="5" t="s">
        <v>178</v>
      </c>
      <c r="C115" s="19">
        <v>3.997407835763752E-2</v>
      </c>
      <c r="D115" s="15">
        <v>130.9055075926519</v>
      </c>
    </row>
    <row r="116" spans="2:4" x14ac:dyDescent="0.25">
      <c r="B116" s="14" t="s">
        <v>177</v>
      </c>
      <c r="C116" s="19">
        <v>1</v>
      </c>
      <c r="D116" s="15">
        <v>130.9055075926519</v>
      </c>
    </row>
    <row r="117" spans="2:4" x14ac:dyDescent="0.25">
      <c r="B117" s="5" t="s">
        <v>164</v>
      </c>
      <c r="C117" s="19">
        <v>0.13159272927581775</v>
      </c>
      <c r="D117" s="15">
        <v>430.9345888411728</v>
      </c>
    </row>
    <row r="118" spans="2:4" x14ac:dyDescent="0.25">
      <c r="B118" s="14" t="s">
        <v>190</v>
      </c>
      <c r="C118" s="19">
        <v>2.7180834326597403E-4</v>
      </c>
      <c r="D118" s="15">
        <v>0.11713161664892288</v>
      </c>
    </row>
    <row r="119" spans="2:4" x14ac:dyDescent="0.25">
      <c r="B119" s="14" t="s">
        <v>174</v>
      </c>
      <c r="C119" s="19">
        <v>5.2023061937061651E-3</v>
      </c>
      <c r="D119" s="15">
        <v>2.241853680610653</v>
      </c>
    </row>
    <row r="120" spans="2:4" x14ac:dyDescent="0.25">
      <c r="B120" s="14" t="s">
        <v>173</v>
      </c>
      <c r="C120" s="19">
        <v>0.25324782964546194</v>
      </c>
      <c r="D120" s="15">
        <v>109.13324934318651</v>
      </c>
    </row>
    <row r="121" spans="2:4" x14ac:dyDescent="0.25">
      <c r="B121" s="14" t="s">
        <v>172</v>
      </c>
      <c r="C121" s="19">
        <v>0.32915195185345753</v>
      </c>
      <c r="D121" s="15">
        <v>141.84296103823922</v>
      </c>
    </row>
    <row r="122" spans="2:4" x14ac:dyDescent="0.25">
      <c r="B122" s="14" t="s">
        <v>187</v>
      </c>
      <c r="C122" s="19">
        <v>2.9723693529408379E-3</v>
      </c>
      <c r="D122" s="15">
        <v>1.2808967649936629</v>
      </c>
    </row>
    <row r="123" spans="2:4" x14ac:dyDescent="0.25">
      <c r="B123" s="14" t="s">
        <v>176</v>
      </c>
      <c r="C123" s="19">
        <v>4.7499898882753522E-2</v>
      </c>
      <c r="D123" s="15">
        <v>20.469349395036673</v>
      </c>
    </row>
    <row r="124" spans="2:4" x14ac:dyDescent="0.25">
      <c r="B124" s="14" t="s">
        <v>163</v>
      </c>
      <c r="C124" s="19">
        <v>0.13316673428397452</v>
      </c>
      <c r="D124" s="15">
        <v>57.386151885986266</v>
      </c>
    </row>
    <row r="125" spans="2:4" x14ac:dyDescent="0.25">
      <c r="B125" s="14" t="s">
        <v>181</v>
      </c>
      <c r="C125" s="19">
        <v>9.176748908215418E-2</v>
      </c>
      <c r="D125" s="15">
        <v>39.545785176604923</v>
      </c>
    </row>
    <row r="126" spans="2:4" x14ac:dyDescent="0.25">
      <c r="B126" s="14" t="s">
        <v>165</v>
      </c>
      <c r="C126" s="19">
        <v>3.3459132236789701E-2</v>
      </c>
      <c r="D126" s="15">
        <v>14.4186973934434</v>
      </c>
    </row>
    <row r="127" spans="2:4" x14ac:dyDescent="0.25">
      <c r="B127" s="14" t="s">
        <v>191</v>
      </c>
      <c r="C127" s="19">
        <v>1.9166583197842294E-4</v>
      </c>
      <c r="D127" s="15">
        <v>8.2595436498522995E-2</v>
      </c>
    </row>
    <row r="128" spans="2:4" x14ac:dyDescent="0.25">
      <c r="B128" s="14" t="s">
        <v>168</v>
      </c>
      <c r="C128" s="19">
        <v>3.6402513887890027E-4</v>
      </c>
      <c r="D128" s="15">
        <v>0.15687102355062971</v>
      </c>
    </row>
    <row r="129" spans="2:4" x14ac:dyDescent="0.25">
      <c r="B129" s="14" t="s">
        <v>184</v>
      </c>
      <c r="C129" s="19">
        <v>1.0078322531751871E-4</v>
      </c>
      <c r="D129" s="15">
        <v>4.3430977764292202E-2</v>
      </c>
    </row>
    <row r="130" spans="2:4" x14ac:dyDescent="0.25">
      <c r="B130" s="14" t="s">
        <v>185</v>
      </c>
      <c r="C130" s="19">
        <v>0.10260400592932095</v>
      </c>
      <c r="D130" s="15">
        <v>44.215615108609178</v>
      </c>
    </row>
    <row r="131" spans="2:4" x14ac:dyDescent="0.25">
      <c r="B131" s="5" t="s">
        <v>189</v>
      </c>
      <c r="C131" s="19">
        <v>1.2452214917272128E-2</v>
      </c>
      <c r="D131" s="15">
        <v>40.77801368713375</v>
      </c>
    </row>
    <row r="132" spans="2:4" x14ac:dyDescent="0.25">
      <c r="B132" s="14" t="s">
        <v>188</v>
      </c>
      <c r="C132" s="19">
        <v>1</v>
      </c>
      <c r="D132" s="15">
        <v>40.77801368713375</v>
      </c>
    </row>
    <row r="133" spans="2:4" x14ac:dyDescent="0.25">
      <c r="B133" s="5" t="s">
        <v>167</v>
      </c>
      <c r="C133" s="19">
        <v>7.8831837720528181E-2</v>
      </c>
      <c r="D133" s="15">
        <v>258.15533854067303</v>
      </c>
    </row>
    <row r="134" spans="2:4" x14ac:dyDescent="0.25">
      <c r="B134" s="14" t="s">
        <v>182</v>
      </c>
      <c r="C134" s="19">
        <v>1.673239143027715E-2</v>
      </c>
      <c r="D134" s="15">
        <v>4.3195561742782536</v>
      </c>
    </row>
    <row r="135" spans="2:4" x14ac:dyDescent="0.25">
      <c r="B135" s="14" t="s">
        <v>179</v>
      </c>
      <c r="C135" s="19">
        <v>0.40508070647155603</v>
      </c>
      <c r="D135" s="15">
        <v>104.57374691545955</v>
      </c>
    </row>
    <row r="136" spans="2:4" x14ac:dyDescent="0.25">
      <c r="B136" s="14" t="s">
        <v>186</v>
      </c>
      <c r="C136" s="19">
        <v>0.3644622280713477</v>
      </c>
      <c r="D136" s="15">
        <v>94.087869873046756</v>
      </c>
    </row>
    <row r="137" spans="2:4" x14ac:dyDescent="0.25">
      <c r="B137" s="14" t="s">
        <v>166</v>
      </c>
      <c r="C137" s="19">
        <v>0.21372467402681902</v>
      </c>
      <c r="D137" s="15">
        <v>55.174165577888452</v>
      </c>
    </row>
    <row r="138" spans="2:4" x14ac:dyDescent="0.25">
      <c r="B138" s="5" t="s">
        <v>252</v>
      </c>
      <c r="C138" s="19">
        <v>4.0687122093287835E-2</v>
      </c>
      <c r="D138" s="15">
        <v>133.24055460276594</v>
      </c>
    </row>
    <row r="139" spans="2:4" x14ac:dyDescent="0.25">
      <c r="B139" s="14" t="s">
        <v>256</v>
      </c>
      <c r="C139" s="19">
        <v>2.0829056815088853E-2</v>
      </c>
      <c r="D139" s="15">
        <v>2.7752750818949603</v>
      </c>
    </row>
    <row r="140" spans="2:4" x14ac:dyDescent="0.25">
      <c r="B140" s="14" t="s">
        <v>253</v>
      </c>
      <c r="C140" s="19">
        <v>1.19023181698932E-2</v>
      </c>
      <c r="D140" s="15">
        <v>1.5858714740151481</v>
      </c>
    </row>
    <row r="141" spans="2:4" x14ac:dyDescent="0.25">
      <c r="B141" s="14" t="s">
        <v>255</v>
      </c>
      <c r="C141" s="19">
        <v>0.26167238278396432</v>
      </c>
      <c r="D141" s="15">
        <v>34.865373406362664</v>
      </c>
    </row>
    <row r="142" spans="2:4" x14ac:dyDescent="0.25">
      <c r="B142" s="14" t="s">
        <v>254</v>
      </c>
      <c r="C142" s="19">
        <v>2.1806031889862375E-2</v>
      </c>
      <c r="D142" s="15">
        <v>2.9054477826908629</v>
      </c>
    </row>
    <row r="143" spans="2:4" x14ac:dyDescent="0.25">
      <c r="B143" s="14" t="s">
        <v>251</v>
      </c>
      <c r="C143" s="19">
        <v>0.11102844456107347</v>
      </c>
      <c r="D143" s="15">
        <v>14.79349152999988</v>
      </c>
    </row>
    <row r="144" spans="2:4" x14ac:dyDescent="0.25">
      <c r="B144" s="14" t="s">
        <v>262</v>
      </c>
      <c r="C144" s="19">
        <v>1.6565777855965587E-2</v>
      </c>
      <c r="D144" s="15">
        <v>2.2072334289550737</v>
      </c>
    </row>
    <row r="145" spans="2:4" x14ac:dyDescent="0.25">
      <c r="B145" s="14" t="s">
        <v>261</v>
      </c>
      <c r="C145" s="19">
        <v>0.43485166603508041</v>
      </c>
      <c r="D145" s="15">
        <v>57.939877152450869</v>
      </c>
    </row>
    <row r="146" spans="2:4" x14ac:dyDescent="0.25">
      <c r="B146" s="14" t="s">
        <v>260</v>
      </c>
      <c r="C146" s="19">
        <v>0.12134432188907196</v>
      </c>
      <c r="D146" s="15">
        <v>16.167984746396499</v>
      </c>
    </row>
    <row r="147" spans="2:4" x14ac:dyDescent="0.25">
      <c r="B147" s="5" t="s">
        <v>258</v>
      </c>
      <c r="C147" s="19">
        <v>7.604718433898745E-3</v>
      </c>
      <c r="D147" s="15">
        <v>24.903626739864791</v>
      </c>
    </row>
    <row r="148" spans="2:4" x14ac:dyDescent="0.25">
      <c r="B148" s="14" t="s">
        <v>257</v>
      </c>
      <c r="C148" s="19">
        <v>1</v>
      </c>
      <c r="D148" s="15">
        <v>24.903626739864791</v>
      </c>
    </row>
    <row r="149" spans="2:4" x14ac:dyDescent="0.25">
      <c r="B149" s="5" t="s">
        <v>275</v>
      </c>
      <c r="C149" s="19">
        <v>6.412683934755308E-15</v>
      </c>
      <c r="D149" s="15">
        <v>2.0999999999999999E-11</v>
      </c>
    </row>
    <row r="150" spans="2:4" x14ac:dyDescent="0.25">
      <c r="B150" s="14" t="s">
        <v>264</v>
      </c>
      <c r="C150" s="19">
        <v>1</v>
      </c>
      <c r="D150" s="15">
        <v>2.0999999999999999E-11</v>
      </c>
    </row>
    <row r="151" spans="2:4" x14ac:dyDescent="0.2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defaultRowHeight="15" x14ac:dyDescent="0.25"/>
  <cols>
    <col min="1" max="1" width="40.28515625" customWidth="1"/>
    <col min="2" max="26" width="9.85546875" customWidth="1"/>
    <col min="27" max="27" width="12.28515625" customWidth="1"/>
    <col min="28" max="43" width="9.85546875" customWidth="1"/>
  </cols>
  <sheetData>
    <row r="1" spans="1:43" x14ac:dyDescent="0.2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Jeffrey Rissman</cp:lastModifiedBy>
  <dcterms:created xsi:type="dcterms:W3CDTF">2020-08-20T21:19:16Z</dcterms:created>
  <dcterms:modified xsi:type="dcterms:W3CDTF">2021-02-13T03:18:46Z</dcterms:modified>
</cp:coreProperties>
</file>