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Models\US\Models\eps-us\InputData\elec\TCCpUNEC\"/>
    </mc:Choice>
  </mc:AlternateContent>
  <xr:revisionPtr revIDLastSave="0" documentId="13_ncr:1_{7A596995-BFBB-4175-B5AB-20FBFE4A4DA2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About" sheetId="1" r:id="rId1"/>
    <sheet name="REPEAT" sheetId="12" r:id="rId2"/>
    <sheet name="Net Zero America" sheetId="11" r:id="rId3"/>
    <sheet name="Calculations" sheetId="7" r:id="rId4"/>
    <sheet name="TCCpUNEC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[10]ContingencyFactors!$A$2:$D$22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SCAL">'[8]Assumps-Escalation'!$J$49:$AD$91</definedName>
    <definedName name="ExtraPlants">#REF!</definedName>
    <definedName name="F860_COOLING_STATUS">#REF!</definedName>
    <definedName name="F860_NOXCONTROL">#REF!</definedName>
    <definedName name="fda">'[12]Valid Load Zones'!$A$1:$A$8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FirstYear">'[13]Gas Price Basis Delivered'!$D$7</definedName>
    <definedName name="fom_for_ipm">#REF!</definedName>
    <definedName name="FOR">'[14]macro setup'!$F$12</definedName>
    <definedName name="FossilRange">#REF!</definedName>
    <definedName name="fuck">'[15]Data Validation List'!#REF!</definedName>
    <definedName name="FuelType">#REF!</definedName>
    <definedName name="gas">#REF!</definedName>
    <definedName name="GasSpots">[16]Matchings!$J$3:$J$73</definedName>
    <definedName name="HeatContent">#REF!</definedName>
    <definedName name="hfaskjd">#REF!</definedName>
    <definedName name="HTML_CodePage" hidden="1">437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'[17]Data Validation List'!#REF!</definedName>
    <definedName name="LoadZones">'[18]Valid Load Zones'!$A$1:$A$8</definedName>
    <definedName name="lookup">#REF!</definedName>
    <definedName name="MILLRATES">'[8]Assumps-TransportRates'!$A$71:$P$125</definedName>
    <definedName name="Model_Regions">#REF!</definedName>
    <definedName name="monitor_markup">[19]Assumptions!$H$4</definedName>
    <definedName name="ne_06">#REF!</definedName>
    <definedName name="NEEDS_For_Parsing">#REF!</definedName>
    <definedName name="NEEDS617_Population">#REF!</definedName>
    <definedName name="NEMSmap">'[20]macro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_xlnm.Print_Titles">#N/A</definedName>
    <definedName name="Profile">#REF!</definedName>
    <definedName name="ProfileTable">[10]Profiles!$A:$J</definedName>
    <definedName name="promulgation_year">#REF!</definedName>
    <definedName name="ProvinceList">#REF!</definedName>
    <definedName name="PSGases">[16]Matchings!$L$3:$L$39</definedName>
    <definedName name="PSRegions">[16]Matchings!$B$3:$B$65</definedName>
    <definedName name="qr_MTEP_App_ABC_Projects">#REF!</definedName>
    <definedName name="qryUnitsModeledIdentity">#REF!</definedName>
    <definedName name="real_disc_rate">#REF!</definedName>
    <definedName name="reg_06">#REF!</definedName>
    <definedName name="Region">#REF!</definedName>
    <definedName name="RegionNames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cheduleName">[10]Setup!$C$11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[21]Summary!#REF!</definedName>
    <definedName name="Sum_NatEmiss">[21]Summary!#REF!</definedName>
    <definedName name="Supply">'[3]Supply Data'!$B$2:$K$2300</definedName>
    <definedName name="Sys_Report">[21]Setup!$V$13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ech_costs">#REF!</definedName>
    <definedName name="temp">'[22]Supply Regions LIST'!#REF!</definedName>
    <definedName name="TitleChange">#REF!</definedName>
    <definedName name="Tm_310_master2">#REF!</definedName>
    <definedName name="Tm_616_Population">#REF!</definedName>
    <definedName name="TransAreas">[16]Matchings!$E$3:$E$65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Q53" i="12"/>
  <c r="R53" i="12" s="1"/>
  <c r="Q52" i="12"/>
  <c r="R52" i="12" s="1"/>
  <c r="Q51" i="12"/>
  <c r="R51" i="12" s="1"/>
  <c r="Q50" i="12"/>
  <c r="R50" i="12" s="1"/>
  <c r="R49" i="12"/>
  <c r="Q49" i="12"/>
  <c r="Q48" i="12"/>
  <c r="R48" i="12" s="1"/>
  <c r="R47" i="12"/>
  <c r="Q47" i="12"/>
  <c r="R46" i="12"/>
  <c r="Q46" i="12"/>
  <c r="R45" i="12"/>
  <c r="Q45" i="12"/>
  <c r="Q44" i="12"/>
  <c r="R44" i="12" s="1"/>
  <c r="R43" i="12"/>
  <c r="Q43" i="12"/>
  <c r="Q42" i="12"/>
  <c r="R42" i="12" s="1"/>
  <c r="R41" i="12"/>
  <c r="Q41" i="12"/>
  <c r="Q40" i="12"/>
  <c r="R40" i="12" s="1"/>
  <c r="R39" i="12"/>
  <c r="Q39" i="12"/>
  <c r="R38" i="12"/>
  <c r="Q38" i="12"/>
  <c r="R37" i="12"/>
  <c r="Q37" i="12"/>
  <c r="Q36" i="12"/>
  <c r="R36" i="12" s="1"/>
  <c r="R35" i="12"/>
  <c r="Q35" i="12"/>
  <c r="Q34" i="12"/>
  <c r="R34" i="12" s="1"/>
  <c r="R33" i="12"/>
  <c r="Q33" i="12"/>
  <c r="Q32" i="12"/>
  <c r="R32" i="12" s="1"/>
  <c r="R31" i="12"/>
  <c r="Q31" i="12"/>
  <c r="R30" i="12"/>
  <c r="Q30" i="12"/>
  <c r="R29" i="12"/>
  <c r="Q29" i="12"/>
  <c r="Q28" i="12"/>
  <c r="R28" i="12" s="1"/>
  <c r="R27" i="12"/>
  <c r="Q27" i="12"/>
  <c r="Q26" i="12"/>
  <c r="R26" i="12" s="1"/>
  <c r="R25" i="12"/>
  <c r="Q25" i="12"/>
  <c r="Q24" i="12"/>
  <c r="R24" i="12" s="1"/>
  <c r="R23" i="12"/>
  <c r="Q23" i="12"/>
  <c r="R22" i="12"/>
  <c r="Q22" i="12"/>
  <c r="R21" i="12"/>
  <c r="Q21" i="12"/>
  <c r="Q20" i="12"/>
  <c r="R20" i="12" s="1"/>
  <c r="R19" i="12"/>
  <c r="Q19" i="12"/>
  <c r="Q18" i="12"/>
  <c r="R18" i="12" s="1"/>
  <c r="R17" i="12"/>
  <c r="Q17" i="12"/>
  <c r="Q16" i="12"/>
  <c r="R16" i="12" s="1"/>
  <c r="R15" i="12"/>
  <c r="Q15" i="12"/>
  <c r="R14" i="12"/>
  <c r="Q14" i="12"/>
  <c r="R13" i="12"/>
  <c r="Q13" i="12"/>
  <c r="Q12" i="12"/>
  <c r="R12" i="12" s="1"/>
  <c r="R11" i="12"/>
  <c r="Q11" i="12"/>
  <c r="Q10" i="12"/>
  <c r="R10" i="12" s="1"/>
  <c r="R9" i="12"/>
  <c r="Q9" i="12"/>
  <c r="Q8" i="12"/>
  <c r="R8" i="12" s="1"/>
  <c r="R7" i="12"/>
  <c r="Q7" i="12"/>
  <c r="R6" i="12"/>
  <c r="Q6" i="12"/>
  <c r="B7" i="11"/>
  <c r="C7" i="7"/>
  <c r="C4" i="7"/>
  <c r="C5" i="11"/>
  <c r="D5" i="11"/>
  <c r="E5" i="11"/>
  <c r="B5" i="11"/>
  <c r="C6" i="7" l="1"/>
  <c r="C5" i="7"/>
  <c r="B9" i="7" s="1"/>
</calcChain>
</file>

<file path=xl/sharedStrings.xml><?xml version="1.0" encoding="utf-8"?>
<sst xmlns="http://schemas.openxmlformats.org/spreadsheetml/2006/main" count="199" uniqueCount="133">
  <si>
    <t>Transmission Construction</t>
  </si>
  <si>
    <t>Note:</t>
  </si>
  <si>
    <t>See "cpi.xlsx" in the InputData folder for source information.</t>
  </si>
  <si>
    <t>km</t>
  </si>
  <si>
    <t>Voltage type</t>
  </si>
  <si>
    <t>Voltage class</t>
  </si>
  <si>
    <t>corridors</t>
  </si>
  <si>
    <t>lines</t>
  </si>
  <si>
    <t>cicuits</t>
  </si>
  <si>
    <t>line MW average</t>
  </si>
  <si>
    <t>GW-km</t>
  </si>
  <si>
    <t>% of total GW-km</t>
  </si>
  <si>
    <t>HVAC</t>
  </si>
  <si>
    <t>345 (2)</t>
  </si>
  <si>
    <t>HVDC</t>
  </si>
  <si>
    <t>https://www.nrel.gov/docs/fy21osti/78195.pdf</t>
  </si>
  <si>
    <t>$/MW-mile</t>
  </si>
  <si>
    <t>345-kV</t>
  </si>
  <si>
    <t>500-kV</t>
  </si>
  <si>
    <t>765-kV</t>
  </si>
  <si>
    <t>230-kV (spur line)</t>
  </si>
  <si>
    <t>https://netzeroamerica.princeton.edu/img/NZA%20Annex%20F%20-%20HV%20Transmission.pdf</t>
  </si>
  <si>
    <t>230-kV</t>
  </si>
  <si>
    <t>We adjust 2015 dollars to 2012 dollars using the following conversion factor:</t>
  </si>
  <si>
    <t>Sources:</t>
  </si>
  <si>
    <t>Princeton</t>
  </si>
  <si>
    <t>Princeton's Net Zero America Study, Annex F: Integrated Tranmission Line Mapping and Costing</t>
  </si>
  <si>
    <t>Table 15</t>
  </si>
  <si>
    <t>Costs per MW-mile</t>
  </si>
  <si>
    <t>Page 61</t>
  </si>
  <si>
    <t>NREL</t>
  </si>
  <si>
    <t>Regional Energy Deployment System (ReEDS) Model Documentation: Version 2020</t>
  </si>
  <si>
    <t>Capacity</t>
  </si>
  <si>
    <t>New sited (GW)</t>
  </si>
  <si>
    <t>E+ base</t>
  </si>
  <si>
    <t>RE+ base</t>
  </si>
  <si>
    <t>RE- base</t>
  </si>
  <si>
    <t>REF base</t>
  </si>
  <si>
    <t>Transmission build (GW-mi)</t>
  </si>
  <si>
    <t>GW-mi per GW</t>
  </si>
  <si>
    <t>Weighted Average $/MW-mile (excluding spur lines)</t>
  </si>
  <si>
    <t>for E+ base scenario</t>
  </si>
  <si>
    <t>Average MW-mi per MW</t>
  </si>
  <si>
    <t>Cost per Unit New Electricity Generation (2012 $ / MW)</t>
  </si>
  <si>
    <t>This file should represent the cost of new bulk transmission, as spur lines</t>
  </si>
  <si>
    <t>are represented elsewhere in the EPS based on the amount of wind and solar added.</t>
  </si>
  <si>
    <t>We use $/MW-mile bulk transmission costs from the ReEDS model, paired with data from</t>
  </si>
  <si>
    <t>TCCpUNEC Transmission Construction Costs per Unit New Electricity Capacity</t>
  </si>
  <si>
    <t>state</t>
  </si>
  <si>
    <t>National</t>
  </si>
  <si>
    <t>category</t>
  </si>
  <si>
    <t>Electricity</t>
  </si>
  <si>
    <t>subcategory</t>
  </si>
  <si>
    <t>Transmission Expansion vs 2020 (GW-miles)</t>
  </si>
  <si>
    <t>Capacity by type</t>
  </si>
  <si>
    <t>variable</t>
  </si>
  <si>
    <t>Inter-Regional Transmission</t>
  </si>
  <si>
    <t>Interconnection lines - Offshorewind</t>
  </si>
  <si>
    <t>Interconnection lines - Solar</t>
  </si>
  <si>
    <t>Interconnection lines - Wind</t>
  </si>
  <si>
    <t>New transmission - Total</t>
  </si>
  <si>
    <t>Capacity - Total</t>
  </si>
  <si>
    <t>Capacity - Coal</t>
  </si>
  <si>
    <t>Capacity - Distributed Solar</t>
  </si>
  <si>
    <t>Capacity - Hydro</t>
  </si>
  <si>
    <t>Capacity - Natural Gas</t>
  </si>
  <si>
    <t>Capacity - Natural Gas w/CC</t>
  </si>
  <si>
    <t>Capacity - Nuclear</t>
  </si>
  <si>
    <t>Capacity - Offshore Wind</t>
  </si>
  <si>
    <t>Capacity - Onshore Wind</t>
  </si>
  <si>
    <t>Capacity - Utility-Scale Solar</t>
  </si>
  <si>
    <t>Total Renewables</t>
  </si>
  <si>
    <t>units</t>
  </si>
  <si>
    <t>GW-mile</t>
  </si>
  <si>
    <t>GW</t>
  </si>
  <si>
    <t>Average MW-Mi/MW</t>
  </si>
  <si>
    <t>frozen_pol_2024</t>
  </si>
  <si>
    <t>frozen_pol_2026</t>
  </si>
  <si>
    <t>frozen_pol_2028</t>
  </si>
  <si>
    <t>frozen_pol_2030</t>
  </si>
  <si>
    <t>frozen_pol_2032</t>
  </si>
  <si>
    <t>frozen_pol_2035</t>
  </si>
  <si>
    <t>frozen_pol_2040</t>
  </si>
  <si>
    <t>frozen_pol_2050</t>
  </si>
  <si>
    <t>net-zero_pol_2024</t>
  </si>
  <si>
    <t>net-zero_pol_2026</t>
  </si>
  <si>
    <t>net-zero_pol_2028</t>
  </si>
  <si>
    <t>net-zero_pol_2030</t>
  </si>
  <si>
    <t>net-zero_pol_2032</t>
  </si>
  <si>
    <t>net-zero_pol_2035</t>
  </si>
  <si>
    <t>net-zero_pol_2040</t>
  </si>
  <si>
    <t>net-zero_pol_2050</t>
  </si>
  <si>
    <t>iija_pol_2024</t>
  </si>
  <si>
    <t>iija_pol_2026</t>
  </si>
  <si>
    <t>iija_pol_2028</t>
  </si>
  <si>
    <t>iija_pol_2030</t>
  </si>
  <si>
    <t>iija_pol_2032</t>
  </si>
  <si>
    <t>iija_pol_2035</t>
  </si>
  <si>
    <t>iija_pol_2040</t>
  </si>
  <si>
    <t>iija_pol_2050</t>
  </si>
  <si>
    <t>ira-mid_pol_2024</t>
  </si>
  <si>
    <t>ira-mid_pol_2026</t>
  </si>
  <si>
    <t>ira-mid_pol_2028</t>
  </si>
  <si>
    <t>ira-mid_pol_2030</t>
  </si>
  <si>
    <t>ira-mid_pol_2032</t>
  </si>
  <si>
    <t>ira-mid_pol_2035</t>
  </si>
  <si>
    <t>ira-mid_pol_2040</t>
  </si>
  <si>
    <t>ira-mid_pol_2050</t>
  </si>
  <si>
    <t>ira-opt_pol_2024</t>
  </si>
  <si>
    <t>ira-opt_pol_2026</t>
  </si>
  <si>
    <t>ira-opt_pol_2028</t>
  </si>
  <si>
    <t>ira-opt_pol_2030</t>
  </si>
  <si>
    <t>ira-opt_pol_2032</t>
  </si>
  <si>
    <t>ira-opt_pol_2035</t>
  </si>
  <si>
    <t>ira-opt_pol_2040</t>
  </si>
  <si>
    <t>ira-opt_pol_2050</t>
  </si>
  <si>
    <t>ira-cons_pol_2024</t>
  </si>
  <si>
    <t>ira-cons_pol_2026</t>
  </si>
  <si>
    <t>ira-cons_pol_2028</t>
  </si>
  <si>
    <t>ira-cons_pol_2030</t>
  </si>
  <si>
    <t>ira-cons_pol_2032</t>
  </si>
  <si>
    <t>ira-cons_pol_2035</t>
  </si>
  <si>
    <t>ira-cons_pol_2040</t>
  </si>
  <si>
    <t>ira-cons_pol_2050</t>
  </si>
  <si>
    <t>Breakdown of Line Type Extensions</t>
  </si>
  <si>
    <t>MW-mile Transmission per MW Renewables</t>
  </si>
  <si>
    <t>REPEAT Project</t>
  </si>
  <si>
    <t>https://repeatproject.org/results?comparison=timeseries&amp;state=national&amp;categories=electricity&amp;subcategories=capacity-by-type&amp;page=1&amp;limit=500</t>
  </si>
  <si>
    <t>Model Outputs</t>
  </si>
  <si>
    <t>the Net Zero America study on average types of new lines, i.e.</t>
  </si>
  <si>
    <t>the proportion of total bulk transmissions additions at different voltages,</t>
  </si>
  <si>
    <t>and combine this with data from the REPEAT study on interregional transmission</t>
  </si>
  <si>
    <t>additions per unit renewables capcaity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</si>
</sst>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3"/>
    </xf>
    <xf numFmtId="164" fontId="0" fillId="0" borderId="0" xfId="0" applyNumberFormat="1"/>
    <xf numFmtId="0" fontId="0" fillId="2" borderId="0" xfId="0" applyFill="1"/>
  </cellXfs>
  <cellStyles count="10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aff\Soo%20Ra%20Kim\Potential%20Unit%20Update%20AEO%202013\Conventional\ECO%20Master%20Potential%20EPA5.13%2007-01-13%20(Non%20Renewable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EPA%20v5.12%20Design\Retrofits\Retrofit%20Cost%20Check\V412_RetrofitCostCheck_v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CM\Internal%20Documentation\NonPriceRetirements_PermanentDeLists\NPR_Tracking_WorkingDocume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ed\SSR\EPA412_BC_33b\output\SSR_1-2_EPA412(10-10-12)%20EXCEL2010_EPA412_BC_32-2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New%20folder%20(3)\NREL%20Cost%20Analysis%2003-31-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deleted on 01-15-13"/>
      <sheetName val="Capital escalation 2"/>
      <sheetName val="tblCapitalEsc.ScalarsUnitPot."/>
      <sheetName val="tblCapitalEscalationSchedules"/>
      <sheetName val="tblCapitalEscalationScalars"/>
      <sheetName val="Regions"/>
      <sheetName val="email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BuildFinancialSch(F)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v5.13_05-02-13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 xml:space="preserve">AEO2009 -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OFFSHORE WIND</v>
          </cell>
          <cell r="B23" t="str">
            <v xml:space="preserve">'WF' </v>
          </cell>
          <cell r="C23" t="str">
            <v>'Wind Offshore'</v>
          </cell>
          <cell r="D23">
            <v>4</v>
          </cell>
          <cell r="E23">
            <v>0.05</v>
          </cell>
          <cell r="F23">
            <v>0.1</v>
          </cell>
          <cell r="G23">
            <v>0.3</v>
          </cell>
          <cell r="H23">
            <v>0.55000000000000004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0.15</v>
          </cell>
          <cell r="F24">
            <v>0.4</v>
          </cell>
          <cell r="G24">
            <v>0.45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2</v>
          </cell>
          <cell r="E25">
            <v>0.1</v>
          </cell>
          <cell r="F25">
            <v>0.9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CTL</v>
          </cell>
          <cell r="B28" t="str">
            <v>'PC'</v>
          </cell>
          <cell r="C28" t="str">
            <v>Coal to Liquids'</v>
          </cell>
          <cell r="D28">
            <v>4</v>
          </cell>
          <cell r="E28">
            <v>0.15</v>
          </cell>
          <cell r="F28">
            <v>0.3</v>
          </cell>
          <cell r="G28">
            <v>0.4</v>
          </cell>
          <cell r="H28">
            <v>0.15</v>
          </cell>
          <cell r="I28">
            <v>0</v>
          </cell>
          <cell r="J28">
            <v>0</v>
          </cell>
        </row>
        <row r="29">
          <cell r="A29" t="str">
            <v>BIOCC</v>
          </cell>
          <cell r="B29" t="str">
            <v>'MS'</v>
          </cell>
          <cell r="C29" t="str">
            <v>'Mun Solid Waste'</v>
          </cell>
          <cell r="D29">
            <v>3</v>
          </cell>
          <cell r="E29">
            <v>0.33300000000000002</v>
          </cell>
          <cell r="F29">
            <v>0.33300000000000002</v>
          </cell>
          <cell r="G29">
            <v>0.33400000000000002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</sheetData>
      <sheetData sheetId="13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2009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Scrbd Pulverized Coal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Integrated Gas Comb Cycle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IGCC w/Sequestration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Conv Combustion Turbine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Adv Combustion Turbine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Conv Gas/Oil Comb Cycle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Adv Gas/Oil Comb Cycle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Adv CC w/Sequestration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Fuel Cells</v>
          </cell>
          <cell r="D11">
            <v>1</v>
          </cell>
        </row>
        <row r="12">
          <cell r="A12" t="str">
            <v>NUC</v>
          </cell>
          <cell r="B12" t="str">
            <v>'AN'</v>
          </cell>
          <cell r="C12" t="str">
            <v>Advanced Nuclear</v>
          </cell>
          <cell r="D12">
            <v>1</v>
          </cell>
        </row>
        <row r="13">
          <cell r="A13" t="str">
            <v>BIOCC2</v>
          </cell>
          <cell r="B13" t="str">
            <v>'WD'</v>
          </cell>
          <cell r="C13" t="str">
            <v>Biomass (Wood)</v>
          </cell>
          <cell r="D13">
            <v>1</v>
          </cell>
        </row>
        <row r="14">
          <cell r="A14" t="str">
            <v>BIOCC</v>
          </cell>
          <cell r="B14" t="str">
            <v>'WD'</v>
          </cell>
          <cell r="C14" t="str">
            <v>Biomass (Wood)</v>
          </cell>
          <cell r="D14">
            <v>1</v>
          </cell>
        </row>
        <row r="15">
          <cell r="A15" t="str">
            <v>GEO</v>
          </cell>
          <cell r="B15" t="str">
            <v>'GT'</v>
          </cell>
          <cell r="C15" t="str">
            <v>Geothermal</v>
          </cell>
          <cell r="D15">
            <v>1</v>
          </cell>
        </row>
        <row r="16">
          <cell r="A16" t="str">
            <v>MSW</v>
          </cell>
          <cell r="B16" t="str">
            <v>'MS'</v>
          </cell>
          <cell r="C16" t="str">
            <v>MSW - Landfill Gas</v>
          </cell>
          <cell r="D16">
            <v>1</v>
          </cell>
        </row>
        <row r="17">
          <cell r="A17" t="str">
            <v>HYDRO</v>
          </cell>
          <cell r="B17" t="str">
            <v>'HY'</v>
          </cell>
          <cell r="C17" t="str">
            <v>Conventional Hydropower</v>
          </cell>
          <cell r="D17">
            <v>1</v>
          </cell>
        </row>
        <row r="18">
          <cell r="A18" t="str">
            <v>WIND</v>
          </cell>
          <cell r="B18" t="str">
            <v>'WN'</v>
          </cell>
          <cell r="C18" t="str">
            <v>Wind</v>
          </cell>
          <cell r="D18">
            <v>1</v>
          </cell>
        </row>
        <row r="19">
          <cell r="A19" t="str">
            <v>OFFSHORE WIND</v>
          </cell>
          <cell r="B19" t="str">
            <v>WN</v>
          </cell>
          <cell r="C19" t="str">
            <v>Wind Offshore</v>
          </cell>
          <cell r="D19">
            <v>1</v>
          </cell>
        </row>
        <row r="20">
          <cell r="A20" t="str">
            <v>SLRST</v>
          </cell>
          <cell r="B20" t="str">
            <v>'SO'</v>
          </cell>
          <cell r="C20" t="str">
            <v>Solar Thermal</v>
          </cell>
          <cell r="D20">
            <v>1</v>
          </cell>
        </row>
        <row r="21">
          <cell r="A21" t="str">
            <v>SLRPV</v>
          </cell>
          <cell r="B21" t="str">
            <v>'PV'</v>
          </cell>
          <cell r="C21" t="str">
            <v>Photovoltaic</v>
          </cell>
          <cell r="D21">
            <v>1</v>
          </cell>
        </row>
        <row r="22">
          <cell r="A22" t="str">
            <v>CTL</v>
          </cell>
          <cell r="B22" t="str">
            <v>-</v>
          </cell>
          <cell r="C22" t="str">
            <v>Coal To Liquids</v>
          </cell>
          <cell r="D22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E29" sqref="E29"/>
    </sheetView>
  </sheetViews>
  <sheetFormatPr defaultRowHeight="14.4" x14ac:dyDescent="0.3"/>
  <cols>
    <col min="2" max="2" width="44.5546875" customWidth="1"/>
  </cols>
  <sheetData>
    <row r="1" spans="1:2" x14ac:dyDescent="0.3">
      <c r="A1" s="1" t="s">
        <v>47</v>
      </c>
    </row>
    <row r="3" spans="1:2" x14ac:dyDescent="0.3">
      <c r="A3" s="1" t="s">
        <v>24</v>
      </c>
      <c r="B3" s="8" t="s">
        <v>124</v>
      </c>
    </row>
    <row r="4" spans="1:2" x14ac:dyDescent="0.3">
      <c r="A4" s="1"/>
      <c r="B4" t="s">
        <v>25</v>
      </c>
    </row>
    <row r="5" spans="1:2" x14ac:dyDescent="0.3">
      <c r="A5" s="1"/>
      <c r="B5" s="2">
        <v>2022</v>
      </c>
    </row>
    <row r="6" spans="1:2" x14ac:dyDescent="0.3">
      <c r="A6" s="1"/>
      <c r="B6" t="s">
        <v>26</v>
      </c>
    </row>
    <row r="7" spans="1:2" x14ac:dyDescent="0.3">
      <c r="A7" s="1"/>
      <c r="B7" s="3" t="s">
        <v>21</v>
      </c>
    </row>
    <row r="8" spans="1:2" x14ac:dyDescent="0.3">
      <c r="A8" s="1"/>
      <c r="B8" t="s">
        <v>27</v>
      </c>
    </row>
    <row r="9" spans="1:2" x14ac:dyDescent="0.3">
      <c r="A9" s="1"/>
    </row>
    <row r="10" spans="1:2" x14ac:dyDescent="0.3">
      <c r="A10" s="1"/>
      <c r="B10" s="8" t="s">
        <v>28</v>
      </c>
    </row>
    <row r="11" spans="1:2" x14ac:dyDescent="0.3">
      <c r="A11" s="1"/>
      <c r="B11" t="s">
        <v>30</v>
      </c>
    </row>
    <row r="12" spans="1:2" x14ac:dyDescent="0.3">
      <c r="A12" s="1"/>
      <c r="B12" s="2">
        <v>2021</v>
      </c>
    </row>
    <row r="13" spans="1:2" x14ac:dyDescent="0.3">
      <c r="A13" s="1"/>
      <c r="B13" t="s">
        <v>31</v>
      </c>
    </row>
    <row r="14" spans="1:2" x14ac:dyDescent="0.3">
      <c r="B14" s="3" t="s">
        <v>15</v>
      </c>
    </row>
    <row r="15" spans="1:2" x14ac:dyDescent="0.3">
      <c r="B15" t="s">
        <v>29</v>
      </c>
    </row>
    <row r="17" spans="1:2" x14ac:dyDescent="0.3">
      <c r="B17" s="8" t="s">
        <v>125</v>
      </c>
    </row>
    <row r="18" spans="1:2" x14ac:dyDescent="0.3">
      <c r="B18" t="s">
        <v>25</v>
      </c>
    </row>
    <row r="19" spans="1:2" x14ac:dyDescent="0.3">
      <c r="B19" s="2">
        <v>2025</v>
      </c>
    </row>
    <row r="20" spans="1:2" x14ac:dyDescent="0.3">
      <c r="B20" t="s">
        <v>126</v>
      </c>
    </row>
    <row r="21" spans="1:2" x14ac:dyDescent="0.3">
      <c r="B21" s="3" t="s">
        <v>127</v>
      </c>
    </row>
    <row r="22" spans="1:2" x14ac:dyDescent="0.3">
      <c r="B22" t="s">
        <v>128</v>
      </c>
    </row>
    <row r="26" spans="1:2" x14ac:dyDescent="0.3">
      <c r="A26" s="1" t="s">
        <v>1</v>
      </c>
    </row>
    <row r="27" spans="1:2" x14ac:dyDescent="0.3">
      <c r="A27" t="s">
        <v>44</v>
      </c>
    </row>
    <row r="28" spans="1:2" x14ac:dyDescent="0.3">
      <c r="A28" t="s">
        <v>45</v>
      </c>
    </row>
    <row r="30" spans="1:2" x14ac:dyDescent="0.3">
      <c r="A30" t="s">
        <v>46</v>
      </c>
    </row>
    <row r="31" spans="1:2" x14ac:dyDescent="0.3">
      <c r="A31" t="s">
        <v>129</v>
      </c>
    </row>
    <row r="32" spans="1:2" x14ac:dyDescent="0.3">
      <c r="A32" t="s">
        <v>130</v>
      </c>
    </row>
    <row r="33" spans="1:1" x14ac:dyDescent="0.3">
      <c r="A33" t="s">
        <v>131</v>
      </c>
    </row>
    <row r="34" spans="1:1" x14ac:dyDescent="0.3">
      <c r="A34" t="s">
        <v>132</v>
      </c>
    </row>
    <row r="38" spans="1:1" x14ac:dyDescent="0.3">
      <c r="A38" t="s">
        <v>23</v>
      </c>
    </row>
    <row r="39" spans="1:1" x14ac:dyDescent="0.3">
      <c r="A39" s="7">
        <v>0.9686815713640794</v>
      </c>
    </row>
    <row r="40" spans="1:1" x14ac:dyDescent="0.3">
      <c r="A4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E5563-3DF1-4DDD-AC31-62BE1D7482D9}">
  <dimension ref="A1:R53"/>
  <sheetViews>
    <sheetView workbookViewId="0">
      <selection activeCell="C54" sqref="C54"/>
    </sheetView>
  </sheetViews>
  <sheetFormatPr defaultRowHeight="14.4" x14ac:dyDescent="0.3"/>
  <cols>
    <col min="1" max="1" width="17.21875" bestFit="1" customWidth="1"/>
    <col min="2" max="2" width="9.44140625" bestFit="1" customWidth="1"/>
    <col min="3" max="3" width="39.109375" bestFit="1" customWidth="1"/>
    <col min="4" max="4" width="33.5546875" bestFit="1" customWidth="1"/>
    <col min="5" max="6" width="39.109375" bestFit="1" customWidth="1"/>
    <col min="7" max="8" width="15.109375" bestFit="1" customWidth="1"/>
    <col min="9" max="9" width="24.5546875" bestFit="1" customWidth="1"/>
    <col min="10" max="10" width="15.109375" bestFit="1" customWidth="1"/>
    <col min="11" max="11" width="19.88671875" bestFit="1" customWidth="1"/>
    <col min="12" max="12" width="25.109375" bestFit="1" customWidth="1"/>
    <col min="13" max="13" width="16.5546875" bestFit="1" customWidth="1"/>
    <col min="14" max="14" width="22.77734375" bestFit="1" customWidth="1"/>
    <col min="15" max="15" width="22.44140625" bestFit="1" customWidth="1"/>
    <col min="16" max="16" width="25.44140625" bestFit="1" customWidth="1"/>
  </cols>
  <sheetData>
    <row r="1" spans="1:18" x14ac:dyDescent="0.3">
      <c r="A1" t="s">
        <v>48</v>
      </c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49</v>
      </c>
      <c r="O1" t="s">
        <v>49</v>
      </c>
      <c r="P1" t="s">
        <v>49</v>
      </c>
    </row>
    <row r="2" spans="1:18" x14ac:dyDescent="0.3">
      <c r="A2" t="s">
        <v>50</v>
      </c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</row>
    <row r="3" spans="1:18" x14ac:dyDescent="0.3">
      <c r="A3" t="s">
        <v>52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54</v>
      </c>
      <c r="H3" t="s">
        <v>54</v>
      </c>
      <c r="I3" t="s">
        <v>54</v>
      </c>
      <c r="J3" t="s">
        <v>54</v>
      </c>
      <c r="K3" t="s">
        <v>54</v>
      </c>
      <c r="L3" t="s">
        <v>54</v>
      </c>
      <c r="M3" t="s">
        <v>54</v>
      </c>
      <c r="N3" t="s">
        <v>54</v>
      </c>
      <c r="O3" t="s">
        <v>54</v>
      </c>
      <c r="P3" t="s">
        <v>54</v>
      </c>
    </row>
    <row r="4" spans="1:18" x14ac:dyDescent="0.3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P4" t="s">
        <v>70</v>
      </c>
      <c r="Q4" t="s">
        <v>71</v>
      </c>
    </row>
    <row r="5" spans="1:18" x14ac:dyDescent="0.3">
      <c r="A5" t="s">
        <v>72</v>
      </c>
      <c r="B5" t="s">
        <v>73</v>
      </c>
      <c r="C5" t="s">
        <v>73</v>
      </c>
      <c r="D5" t="s">
        <v>73</v>
      </c>
      <c r="E5" t="s">
        <v>73</v>
      </c>
      <c r="F5" t="s">
        <v>73</v>
      </c>
      <c r="G5" t="s">
        <v>74</v>
      </c>
      <c r="H5" t="s">
        <v>74</v>
      </c>
      <c r="I5" t="s">
        <v>74</v>
      </c>
      <c r="J5" t="s">
        <v>74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75</v>
      </c>
    </row>
    <row r="6" spans="1:18" x14ac:dyDescent="0.3">
      <c r="A6" t="s">
        <v>76</v>
      </c>
      <c r="B6">
        <v>0</v>
      </c>
      <c r="C6">
        <v>0</v>
      </c>
      <c r="D6">
        <v>200</v>
      </c>
      <c r="E6">
        <v>4200</v>
      </c>
      <c r="F6">
        <v>4500</v>
      </c>
      <c r="G6">
        <v>1179</v>
      </c>
      <c r="H6">
        <v>190</v>
      </c>
      <c r="I6">
        <v>32.299999999999997</v>
      </c>
      <c r="J6">
        <v>78.900000000000006</v>
      </c>
      <c r="K6">
        <v>497</v>
      </c>
      <c r="L6">
        <v>0</v>
      </c>
      <c r="M6">
        <v>97</v>
      </c>
      <c r="N6">
        <v>6.5000000000000002E-2</v>
      </c>
      <c r="O6">
        <v>181</v>
      </c>
      <c r="P6">
        <v>102</v>
      </c>
      <c r="Q6">
        <f>SUM(N6:P6)</f>
        <v>283.065</v>
      </c>
      <c r="R6" t="str">
        <f>IF(B6=0,"",B6*1000/(Q6*1000))</f>
        <v/>
      </c>
    </row>
    <row r="7" spans="1:18" x14ac:dyDescent="0.3">
      <c r="A7" t="s">
        <v>77</v>
      </c>
      <c r="B7">
        <v>600</v>
      </c>
      <c r="C7">
        <v>200</v>
      </c>
      <c r="D7">
        <v>600</v>
      </c>
      <c r="E7">
        <v>7700</v>
      </c>
      <c r="F7">
        <v>9100</v>
      </c>
      <c r="G7">
        <v>1226</v>
      </c>
      <c r="H7">
        <v>162</v>
      </c>
      <c r="I7">
        <v>32.299999999999997</v>
      </c>
      <c r="J7">
        <v>78.900000000000006</v>
      </c>
      <c r="K7">
        <v>472</v>
      </c>
      <c r="L7">
        <v>2.9000000000000001E-2</v>
      </c>
      <c r="M7">
        <v>94.8</v>
      </c>
      <c r="N7">
        <v>2.57</v>
      </c>
      <c r="O7">
        <v>236</v>
      </c>
      <c r="P7">
        <v>147</v>
      </c>
      <c r="Q7">
        <f t="shared" ref="Q7:Q53" si="0">SUM(N7:P7)</f>
        <v>385.57</v>
      </c>
      <c r="R7">
        <f t="shared" ref="R7:R53" si="1">IF(B7=0,"",B7*1000/(Q7*1000))</f>
        <v>1.5561376663122131</v>
      </c>
    </row>
    <row r="8" spans="1:18" x14ac:dyDescent="0.3">
      <c r="A8" t="s">
        <v>78</v>
      </c>
      <c r="B8">
        <v>1000</v>
      </c>
      <c r="C8">
        <v>1100</v>
      </c>
      <c r="D8">
        <v>1200</v>
      </c>
      <c r="E8">
        <v>8500</v>
      </c>
      <c r="F8">
        <v>11700</v>
      </c>
      <c r="G8">
        <v>1305</v>
      </c>
      <c r="H8">
        <v>134</v>
      </c>
      <c r="I8">
        <v>32.299999999999997</v>
      </c>
      <c r="J8">
        <v>78.900000000000006</v>
      </c>
      <c r="K8">
        <v>482</v>
      </c>
      <c r="L8">
        <v>0.06</v>
      </c>
      <c r="M8">
        <v>94.8</v>
      </c>
      <c r="N8">
        <v>12.6</v>
      </c>
      <c r="O8">
        <v>256</v>
      </c>
      <c r="P8">
        <v>214</v>
      </c>
      <c r="Q8">
        <f t="shared" si="0"/>
        <v>482.6</v>
      </c>
      <c r="R8">
        <f t="shared" si="1"/>
        <v>2.0721094073767095</v>
      </c>
    </row>
    <row r="9" spans="1:18" x14ac:dyDescent="0.3">
      <c r="A9" t="s">
        <v>79</v>
      </c>
      <c r="B9">
        <v>1200</v>
      </c>
      <c r="C9">
        <v>1600</v>
      </c>
      <c r="D9">
        <v>2000</v>
      </c>
      <c r="E9">
        <v>10100</v>
      </c>
      <c r="F9">
        <v>14900</v>
      </c>
      <c r="G9">
        <v>1428</v>
      </c>
      <c r="H9">
        <v>119</v>
      </c>
      <c r="I9">
        <v>33.700000000000003</v>
      </c>
      <c r="J9">
        <v>78.900000000000006</v>
      </c>
      <c r="K9">
        <v>488</v>
      </c>
      <c r="L9">
        <v>8.3000000000000004E-2</v>
      </c>
      <c r="M9">
        <v>94.8</v>
      </c>
      <c r="N9">
        <v>18.2</v>
      </c>
      <c r="O9">
        <v>286</v>
      </c>
      <c r="P9">
        <v>311</v>
      </c>
      <c r="Q9">
        <f t="shared" si="0"/>
        <v>615.20000000000005</v>
      </c>
      <c r="R9">
        <f t="shared" si="1"/>
        <v>1.9505851755526658</v>
      </c>
    </row>
    <row r="10" spans="1:18" x14ac:dyDescent="0.3">
      <c r="A10" t="s">
        <v>80</v>
      </c>
      <c r="B10">
        <v>1500</v>
      </c>
      <c r="C10">
        <v>1600</v>
      </c>
      <c r="D10">
        <v>3000</v>
      </c>
      <c r="E10">
        <v>11500</v>
      </c>
      <c r="F10">
        <v>17600</v>
      </c>
      <c r="G10">
        <v>1551</v>
      </c>
      <c r="H10">
        <v>113</v>
      </c>
      <c r="I10">
        <v>35.1</v>
      </c>
      <c r="J10">
        <v>78.900000000000006</v>
      </c>
      <c r="K10">
        <v>488</v>
      </c>
      <c r="L10">
        <v>8.5000000000000006E-2</v>
      </c>
      <c r="M10">
        <v>94.8</v>
      </c>
      <c r="N10">
        <v>18.2</v>
      </c>
      <c r="O10">
        <v>305</v>
      </c>
      <c r="P10">
        <v>418</v>
      </c>
      <c r="Q10">
        <f t="shared" si="0"/>
        <v>741.2</v>
      </c>
      <c r="R10">
        <f t="shared" si="1"/>
        <v>2.0237452779276848</v>
      </c>
    </row>
    <row r="11" spans="1:18" x14ac:dyDescent="0.3">
      <c r="A11" t="s">
        <v>81</v>
      </c>
      <c r="B11">
        <v>1900</v>
      </c>
      <c r="C11">
        <v>4600</v>
      </c>
      <c r="D11">
        <v>4300</v>
      </c>
      <c r="E11">
        <v>12800</v>
      </c>
      <c r="F11">
        <v>23600</v>
      </c>
      <c r="G11">
        <v>1671</v>
      </c>
      <c r="H11">
        <v>101</v>
      </c>
      <c r="I11">
        <v>37.200000000000003</v>
      </c>
      <c r="J11">
        <v>78.900000000000006</v>
      </c>
      <c r="K11">
        <v>485</v>
      </c>
      <c r="L11">
        <v>8.7999999999999995E-2</v>
      </c>
      <c r="M11">
        <v>94.1</v>
      </c>
      <c r="N11">
        <v>41</v>
      </c>
      <c r="O11">
        <v>326</v>
      </c>
      <c r="P11">
        <v>509</v>
      </c>
      <c r="Q11">
        <f t="shared" si="0"/>
        <v>876</v>
      </c>
      <c r="R11">
        <f t="shared" si="1"/>
        <v>2.1689497716894977</v>
      </c>
    </row>
    <row r="12" spans="1:18" x14ac:dyDescent="0.3">
      <c r="A12" t="s">
        <v>82</v>
      </c>
      <c r="B12">
        <v>2900</v>
      </c>
      <c r="C12">
        <v>5100</v>
      </c>
      <c r="D12">
        <v>7400</v>
      </c>
      <c r="E12">
        <v>16000</v>
      </c>
      <c r="F12">
        <v>31500</v>
      </c>
      <c r="G12">
        <v>1885</v>
      </c>
      <c r="H12">
        <v>77.7</v>
      </c>
      <c r="I12">
        <v>38.5</v>
      </c>
      <c r="J12">
        <v>78.900000000000006</v>
      </c>
      <c r="K12">
        <v>505</v>
      </c>
      <c r="L12">
        <v>9.2999999999999999E-2</v>
      </c>
      <c r="M12">
        <v>94.1</v>
      </c>
      <c r="N12">
        <v>46.2</v>
      </c>
      <c r="O12">
        <v>370</v>
      </c>
      <c r="P12">
        <v>675</v>
      </c>
      <c r="Q12">
        <f t="shared" si="0"/>
        <v>1091.2</v>
      </c>
      <c r="R12">
        <f t="shared" si="1"/>
        <v>2.6576246334310851</v>
      </c>
    </row>
    <row r="13" spans="1:18" x14ac:dyDescent="0.3">
      <c r="A13" t="s">
        <v>83</v>
      </c>
      <c r="B13">
        <v>6500</v>
      </c>
      <c r="C13">
        <v>5100</v>
      </c>
      <c r="D13">
        <v>17300</v>
      </c>
      <c r="E13">
        <v>21600</v>
      </c>
      <c r="F13">
        <v>50600</v>
      </c>
      <c r="G13">
        <v>2361</v>
      </c>
      <c r="H13">
        <v>63.8</v>
      </c>
      <c r="I13">
        <v>41.3</v>
      </c>
      <c r="J13">
        <v>78.900000000000006</v>
      </c>
      <c r="K13">
        <v>549</v>
      </c>
      <c r="L13">
        <v>0.107</v>
      </c>
      <c r="M13">
        <v>91.4</v>
      </c>
      <c r="N13">
        <v>46.3</v>
      </c>
      <c r="O13">
        <v>435</v>
      </c>
      <c r="P13">
        <v>1055</v>
      </c>
      <c r="Q13">
        <f t="shared" si="0"/>
        <v>1536.3</v>
      </c>
      <c r="R13">
        <f t="shared" si="1"/>
        <v>4.230944476990171</v>
      </c>
    </row>
    <row r="14" spans="1:18" x14ac:dyDescent="0.3">
      <c r="A14" t="s">
        <v>84</v>
      </c>
      <c r="B14">
        <v>0</v>
      </c>
      <c r="C14">
        <v>5900</v>
      </c>
      <c r="D14">
        <v>200</v>
      </c>
      <c r="E14">
        <v>3900</v>
      </c>
      <c r="F14">
        <v>10000</v>
      </c>
      <c r="G14">
        <v>1259</v>
      </c>
      <c r="H14">
        <v>188</v>
      </c>
      <c r="I14">
        <v>69.099999999999994</v>
      </c>
      <c r="J14">
        <v>78.900000000000006</v>
      </c>
      <c r="K14">
        <v>491</v>
      </c>
      <c r="L14">
        <v>0</v>
      </c>
      <c r="M14">
        <v>97</v>
      </c>
      <c r="N14">
        <v>50.9</v>
      </c>
      <c r="O14">
        <v>181</v>
      </c>
      <c r="P14">
        <v>102</v>
      </c>
      <c r="Q14">
        <f t="shared" si="0"/>
        <v>333.9</v>
      </c>
      <c r="R14" t="str">
        <f t="shared" si="1"/>
        <v/>
      </c>
    </row>
    <row r="15" spans="1:18" x14ac:dyDescent="0.3">
      <c r="A15" t="s">
        <v>85</v>
      </c>
      <c r="B15">
        <v>27900</v>
      </c>
      <c r="C15">
        <v>10300</v>
      </c>
      <c r="D15">
        <v>600</v>
      </c>
      <c r="E15">
        <v>7800</v>
      </c>
      <c r="F15">
        <v>46600</v>
      </c>
      <c r="G15">
        <v>1284</v>
      </c>
      <c r="H15">
        <v>39.6</v>
      </c>
      <c r="I15">
        <v>75.599999999999994</v>
      </c>
      <c r="J15">
        <v>78.900000000000006</v>
      </c>
      <c r="K15">
        <v>496</v>
      </c>
      <c r="L15">
        <v>25.5</v>
      </c>
      <c r="M15">
        <v>94.8</v>
      </c>
      <c r="N15">
        <v>84.9</v>
      </c>
      <c r="O15">
        <v>236</v>
      </c>
      <c r="P15">
        <v>153</v>
      </c>
      <c r="Q15">
        <f t="shared" si="0"/>
        <v>473.9</v>
      </c>
      <c r="R15">
        <f t="shared" si="1"/>
        <v>58.873179995779701</v>
      </c>
    </row>
    <row r="16" spans="1:18" x14ac:dyDescent="0.3">
      <c r="A16" t="s">
        <v>86</v>
      </c>
      <c r="B16">
        <v>33900</v>
      </c>
      <c r="C16">
        <v>12500</v>
      </c>
      <c r="D16">
        <v>1200</v>
      </c>
      <c r="E16">
        <v>12900</v>
      </c>
      <c r="F16">
        <v>60500</v>
      </c>
      <c r="G16">
        <v>1449</v>
      </c>
      <c r="H16">
        <v>21.2</v>
      </c>
      <c r="I16">
        <v>85.8</v>
      </c>
      <c r="J16">
        <v>78.900000000000006</v>
      </c>
      <c r="K16">
        <v>482</v>
      </c>
      <c r="L16">
        <v>47.4</v>
      </c>
      <c r="M16">
        <v>94.8</v>
      </c>
      <c r="N16">
        <v>97.9</v>
      </c>
      <c r="O16">
        <v>314</v>
      </c>
      <c r="P16">
        <v>226</v>
      </c>
      <c r="Q16">
        <f t="shared" si="0"/>
        <v>637.9</v>
      </c>
      <c r="R16">
        <f t="shared" si="1"/>
        <v>53.143125881799655</v>
      </c>
    </row>
    <row r="17" spans="1:18" x14ac:dyDescent="0.3">
      <c r="A17" t="s">
        <v>87</v>
      </c>
      <c r="B17">
        <v>36600</v>
      </c>
      <c r="C17">
        <v>12600</v>
      </c>
      <c r="D17">
        <v>2100</v>
      </c>
      <c r="E17">
        <v>21500</v>
      </c>
      <c r="F17">
        <v>72700</v>
      </c>
      <c r="G17">
        <v>1662</v>
      </c>
      <c r="H17">
        <v>10.1</v>
      </c>
      <c r="I17">
        <v>103</v>
      </c>
      <c r="J17">
        <v>78.900000000000006</v>
      </c>
      <c r="K17">
        <v>464</v>
      </c>
      <c r="L17">
        <v>47.9</v>
      </c>
      <c r="M17">
        <v>102</v>
      </c>
      <c r="N17">
        <v>98</v>
      </c>
      <c r="O17">
        <v>427</v>
      </c>
      <c r="P17">
        <v>330</v>
      </c>
      <c r="Q17">
        <f t="shared" si="0"/>
        <v>855</v>
      </c>
      <c r="R17">
        <f t="shared" si="1"/>
        <v>42.807017543859651</v>
      </c>
    </row>
    <row r="18" spans="1:18" x14ac:dyDescent="0.3">
      <c r="A18" t="s">
        <v>88</v>
      </c>
      <c r="B18">
        <v>38400</v>
      </c>
      <c r="C18">
        <v>12600</v>
      </c>
      <c r="D18">
        <v>3800</v>
      </c>
      <c r="E18">
        <v>32500</v>
      </c>
      <c r="F18">
        <v>87300</v>
      </c>
      <c r="G18">
        <v>1925</v>
      </c>
      <c r="H18">
        <v>6.26</v>
      </c>
      <c r="I18">
        <v>118</v>
      </c>
      <c r="J18">
        <v>78.900000000000006</v>
      </c>
      <c r="K18">
        <v>444</v>
      </c>
      <c r="L18">
        <v>48</v>
      </c>
      <c r="M18">
        <v>105</v>
      </c>
      <c r="N18">
        <v>98</v>
      </c>
      <c r="O18">
        <v>546</v>
      </c>
      <c r="P18">
        <v>481</v>
      </c>
      <c r="Q18">
        <f t="shared" si="0"/>
        <v>1125</v>
      </c>
      <c r="R18">
        <f t="shared" si="1"/>
        <v>34.133333333333333</v>
      </c>
    </row>
    <row r="19" spans="1:18" x14ac:dyDescent="0.3">
      <c r="A19" t="s">
        <v>89</v>
      </c>
      <c r="B19">
        <v>41700</v>
      </c>
      <c r="C19">
        <v>13400</v>
      </c>
      <c r="D19">
        <v>9200</v>
      </c>
      <c r="E19">
        <v>35800</v>
      </c>
      <c r="F19">
        <v>100100</v>
      </c>
      <c r="G19">
        <v>2281</v>
      </c>
      <c r="H19">
        <v>4.63</v>
      </c>
      <c r="I19">
        <v>132</v>
      </c>
      <c r="J19">
        <v>78.900000000000006</v>
      </c>
      <c r="K19">
        <v>435</v>
      </c>
      <c r="L19">
        <v>48</v>
      </c>
      <c r="M19">
        <v>105</v>
      </c>
      <c r="N19">
        <v>103</v>
      </c>
      <c r="O19">
        <v>584</v>
      </c>
      <c r="P19">
        <v>791</v>
      </c>
      <c r="Q19">
        <f t="shared" si="0"/>
        <v>1478</v>
      </c>
      <c r="R19">
        <f t="shared" si="1"/>
        <v>28.213802435723952</v>
      </c>
    </row>
    <row r="20" spans="1:18" x14ac:dyDescent="0.3">
      <c r="A20" t="s">
        <v>90</v>
      </c>
      <c r="B20">
        <v>48000</v>
      </c>
      <c r="C20">
        <v>13400</v>
      </c>
      <c r="D20">
        <v>20600</v>
      </c>
      <c r="E20">
        <v>43800</v>
      </c>
      <c r="F20">
        <v>125800</v>
      </c>
      <c r="G20">
        <v>2851</v>
      </c>
      <c r="H20">
        <v>0.56599999999999995</v>
      </c>
      <c r="I20">
        <v>152</v>
      </c>
      <c r="J20">
        <v>78.900000000000006</v>
      </c>
      <c r="K20">
        <v>477</v>
      </c>
      <c r="L20">
        <v>48</v>
      </c>
      <c r="M20">
        <v>105</v>
      </c>
      <c r="N20">
        <v>103</v>
      </c>
      <c r="O20">
        <v>668</v>
      </c>
      <c r="P20">
        <v>1218</v>
      </c>
      <c r="Q20">
        <f t="shared" si="0"/>
        <v>1989</v>
      </c>
      <c r="R20">
        <f t="shared" si="1"/>
        <v>24.132730015082956</v>
      </c>
    </row>
    <row r="21" spans="1:18" x14ac:dyDescent="0.3">
      <c r="A21" t="s">
        <v>91</v>
      </c>
      <c r="B21">
        <v>73700</v>
      </c>
      <c r="C21">
        <v>15600</v>
      </c>
      <c r="D21">
        <v>62200</v>
      </c>
      <c r="E21">
        <v>66000</v>
      </c>
      <c r="F21">
        <v>217500</v>
      </c>
      <c r="G21">
        <v>4117</v>
      </c>
      <c r="H21">
        <v>0.20899999999999999</v>
      </c>
      <c r="I21">
        <v>184</v>
      </c>
      <c r="J21">
        <v>78.900000000000006</v>
      </c>
      <c r="K21">
        <v>524</v>
      </c>
      <c r="L21">
        <v>48.1</v>
      </c>
      <c r="M21">
        <v>104</v>
      </c>
      <c r="N21">
        <v>110</v>
      </c>
      <c r="O21">
        <v>867</v>
      </c>
      <c r="P21">
        <v>2202</v>
      </c>
      <c r="Q21">
        <f t="shared" si="0"/>
        <v>3179</v>
      </c>
      <c r="R21">
        <f t="shared" si="1"/>
        <v>23.183391003460208</v>
      </c>
    </row>
    <row r="22" spans="1:18" x14ac:dyDescent="0.3">
      <c r="A22" t="s">
        <v>92</v>
      </c>
      <c r="B22">
        <v>0</v>
      </c>
      <c r="C22">
        <v>0</v>
      </c>
      <c r="D22">
        <v>200</v>
      </c>
      <c r="E22">
        <v>4200</v>
      </c>
      <c r="F22">
        <v>4400</v>
      </c>
      <c r="G22">
        <v>1215</v>
      </c>
      <c r="H22">
        <v>190</v>
      </c>
      <c r="I22">
        <v>69.099999999999994</v>
      </c>
      <c r="J22">
        <v>78.900000000000006</v>
      </c>
      <c r="K22">
        <v>497</v>
      </c>
      <c r="L22">
        <v>0</v>
      </c>
      <c r="M22">
        <v>97</v>
      </c>
      <c r="N22">
        <v>6.8000000000000005E-2</v>
      </c>
      <c r="O22">
        <v>181</v>
      </c>
      <c r="P22">
        <v>102</v>
      </c>
      <c r="Q22">
        <f t="shared" si="0"/>
        <v>283.06799999999998</v>
      </c>
      <c r="R22" t="str">
        <f t="shared" si="1"/>
        <v/>
      </c>
    </row>
    <row r="23" spans="1:18" x14ac:dyDescent="0.3">
      <c r="A23" t="s">
        <v>93</v>
      </c>
      <c r="B23">
        <v>400</v>
      </c>
      <c r="C23">
        <v>200</v>
      </c>
      <c r="D23">
        <v>500</v>
      </c>
      <c r="E23">
        <v>7500</v>
      </c>
      <c r="F23">
        <v>8600</v>
      </c>
      <c r="G23">
        <v>1268</v>
      </c>
      <c r="H23">
        <v>162</v>
      </c>
      <c r="I23">
        <v>75.599999999999994</v>
      </c>
      <c r="J23">
        <v>78.900000000000006</v>
      </c>
      <c r="K23">
        <v>482</v>
      </c>
      <c r="L23">
        <v>0.63900000000000001</v>
      </c>
      <c r="M23">
        <v>94.8</v>
      </c>
      <c r="N23">
        <v>2.58</v>
      </c>
      <c r="O23">
        <v>236</v>
      </c>
      <c r="P23">
        <v>136</v>
      </c>
      <c r="Q23">
        <f t="shared" si="0"/>
        <v>374.58000000000004</v>
      </c>
      <c r="R23">
        <f t="shared" si="1"/>
        <v>1.06786267286027</v>
      </c>
    </row>
    <row r="24" spans="1:18" x14ac:dyDescent="0.3">
      <c r="A24" t="s">
        <v>94</v>
      </c>
      <c r="B24">
        <v>7600</v>
      </c>
      <c r="C24">
        <v>1100</v>
      </c>
      <c r="D24">
        <v>900</v>
      </c>
      <c r="E24">
        <v>8100</v>
      </c>
      <c r="F24">
        <v>17800</v>
      </c>
      <c r="G24">
        <v>1342</v>
      </c>
      <c r="H24">
        <v>135</v>
      </c>
      <c r="I24">
        <v>85.2</v>
      </c>
      <c r="J24">
        <v>78.900000000000006</v>
      </c>
      <c r="K24">
        <v>495</v>
      </c>
      <c r="L24">
        <v>0.76600000000000001</v>
      </c>
      <c r="M24">
        <v>95.3</v>
      </c>
      <c r="N24">
        <v>12.8</v>
      </c>
      <c r="O24">
        <v>252</v>
      </c>
      <c r="P24">
        <v>187</v>
      </c>
      <c r="Q24">
        <f t="shared" si="0"/>
        <v>451.8</v>
      </c>
      <c r="R24">
        <f t="shared" si="1"/>
        <v>16.821602478972999</v>
      </c>
    </row>
    <row r="25" spans="1:18" x14ac:dyDescent="0.3">
      <c r="A25" t="s">
        <v>95</v>
      </c>
      <c r="B25">
        <v>8000</v>
      </c>
      <c r="C25">
        <v>1600</v>
      </c>
      <c r="D25">
        <v>1400</v>
      </c>
      <c r="E25">
        <v>9400</v>
      </c>
      <c r="F25">
        <v>20300</v>
      </c>
      <c r="G25">
        <v>1454</v>
      </c>
      <c r="H25">
        <v>120</v>
      </c>
      <c r="I25">
        <v>100</v>
      </c>
      <c r="J25">
        <v>78.900000000000006</v>
      </c>
      <c r="K25">
        <v>505</v>
      </c>
      <c r="L25">
        <v>0.85599999999999998</v>
      </c>
      <c r="M25">
        <v>95.3</v>
      </c>
      <c r="N25">
        <v>18.2</v>
      </c>
      <c r="O25">
        <v>275</v>
      </c>
      <c r="P25">
        <v>260</v>
      </c>
      <c r="Q25">
        <f t="shared" si="0"/>
        <v>553.20000000000005</v>
      </c>
      <c r="R25">
        <f t="shared" si="1"/>
        <v>14.461315979754158</v>
      </c>
    </row>
    <row r="26" spans="1:18" x14ac:dyDescent="0.3">
      <c r="A26" t="s">
        <v>96</v>
      </c>
      <c r="B26">
        <v>8100</v>
      </c>
      <c r="C26">
        <v>1600</v>
      </c>
      <c r="D26">
        <v>2300</v>
      </c>
      <c r="E26">
        <v>11200</v>
      </c>
      <c r="F26">
        <v>23200</v>
      </c>
      <c r="G26">
        <v>1582</v>
      </c>
      <c r="H26">
        <v>114</v>
      </c>
      <c r="I26">
        <v>115</v>
      </c>
      <c r="J26">
        <v>78.900000000000006</v>
      </c>
      <c r="K26">
        <v>511</v>
      </c>
      <c r="L26">
        <v>0.86599999999999999</v>
      </c>
      <c r="M26">
        <v>95.3</v>
      </c>
      <c r="N26">
        <v>18.3</v>
      </c>
      <c r="O26">
        <v>302</v>
      </c>
      <c r="P26">
        <v>346</v>
      </c>
      <c r="Q26">
        <f t="shared" si="0"/>
        <v>666.3</v>
      </c>
      <c r="R26">
        <f t="shared" si="1"/>
        <v>12.156686177397569</v>
      </c>
    </row>
    <row r="27" spans="1:18" x14ac:dyDescent="0.3">
      <c r="A27" t="s">
        <v>97</v>
      </c>
      <c r="B27">
        <v>8500</v>
      </c>
      <c r="C27">
        <v>4600</v>
      </c>
      <c r="D27">
        <v>3500</v>
      </c>
      <c r="E27">
        <v>13400</v>
      </c>
      <c r="F27">
        <v>29900</v>
      </c>
      <c r="G27">
        <v>1746</v>
      </c>
      <c r="H27">
        <v>102</v>
      </c>
      <c r="I27">
        <v>131</v>
      </c>
      <c r="J27">
        <v>78.900000000000006</v>
      </c>
      <c r="K27">
        <v>506</v>
      </c>
      <c r="L27">
        <v>0.88100000000000001</v>
      </c>
      <c r="M27">
        <v>94.5</v>
      </c>
      <c r="N27">
        <v>41</v>
      </c>
      <c r="O27">
        <v>333</v>
      </c>
      <c r="P27">
        <v>458</v>
      </c>
      <c r="Q27">
        <f t="shared" si="0"/>
        <v>832</v>
      </c>
      <c r="R27">
        <f t="shared" si="1"/>
        <v>10.216346153846153</v>
      </c>
    </row>
    <row r="28" spans="1:18" x14ac:dyDescent="0.3">
      <c r="A28" t="s">
        <v>98</v>
      </c>
      <c r="B28">
        <v>9100</v>
      </c>
      <c r="C28">
        <v>5100</v>
      </c>
      <c r="D28">
        <v>6700</v>
      </c>
      <c r="E28">
        <v>16500</v>
      </c>
      <c r="F28">
        <v>37500</v>
      </c>
      <c r="G28">
        <v>1985</v>
      </c>
      <c r="H28">
        <v>78.8</v>
      </c>
      <c r="I28">
        <v>150</v>
      </c>
      <c r="J28">
        <v>78.900000000000006</v>
      </c>
      <c r="K28">
        <v>524</v>
      </c>
      <c r="L28">
        <v>0.90700000000000003</v>
      </c>
      <c r="M28">
        <v>94.5</v>
      </c>
      <c r="N28">
        <v>46.2</v>
      </c>
      <c r="O28">
        <v>374</v>
      </c>
      <c r="P28">
        <v>638</v>
      </c>
      <c r="Q28">
        <f t="shared" si="0"/>
        <v>1058.2</v>
      </c>
      <c r="R28">
        <f t="shared" si="1"/>
        <v>8.5995085995085994</v>
      </c>
    </row>
    <row r="29" spans="1:18" x14ac:dyDescent="0.3">
      <c r="A29" t="s">
        <v>99</v>
      </c>
      <c r="B29">
        <v>10500</v>
      </c>
      <c r="C29">
        <v>5100</v>
      </c>
      <c r="D29">
        <v>16100</v>
      </c>
      <c r="E29">
        <v>21900</v>
      </c>
      <c r="F29">
        <v>53600</v>
      </c>
      <c r="G29">
        <v>2465</v>
      </c>
      <c r="H29">
        <v>64.599999999999994</v>
      </c>
      <c r="I29">
        <v>183</v>
      </c>
      <c r="J29">
        <v>78.900000000000006</v>
      </c>
      <c r="K29">
        <v>562</v>
      </c>
      <c r="L29">
        <v>0.96499999999999997</v>
      </c>
      <c r="M29">
        <v>91.8</v>
      </c>
      <c r="N29">
        <v>46.3</v>
      </c>
      <c r="O29">
        <v>437</v>
      </c>
      <c r="P29">
        <v>1001</v>
      </c>
      <c r="Q29">
        <f t="shared" si="0"/>
        <v>1484.3</v>
      </c>
      <c r="R29">
        <f t="shared" si="1"/>
        <v>7.0740416357879132</v>
      </c>
    </row>
    <row r="30" spans="1:18" x14ac:dyDescent="0.3">
      <c r="A30" t="s">
        <v>100</v>
      </c>
      <c r="B30">
        <v>0</v>
      </c>
      <c r="C30">
        <v>0</v>
      </c>
      <c r="D30">
        <v>300</v>
      </c>
      <c r="E30">
        <v>4000</v>
      </c>
      <c r="F30">
        <v>4300</v>
      </c>
      <c r="G30">
        <v>1226</v>
      </c>
      <c r="H30">
        <v>190</v>
      </c>
      <c r="I30">
        <v>78.400000000000006</v>
      </c>
      <c r="J30">
        <v>78.900000000000006</v>
      </c>
      <c r="K30">
        <v>499</v>
      </c>
      <c r="L30">
        <v>0</v>
      </c>
      <c r="M30">
        <v>97</v>
      </c>
      <c r="N30">
        <v>6.7000000000000004E-2</v>
      </c>
      <c r="O30">
        <v>181</v>
      </c>
      <c r="P30">
        <v>102</v>
      </c>
      <c r="Q30">
        <f t="shared" si="0"/>
        <v>283.06700000000001</v>
      </c>
      <c r="R30" t="str">
        <f t="shared" si="1"/>
        <v/>
      </c>
    </row>
    <row r="31" spans="1:18" x14ac:dyDescent="0.3">
      <c r="A31" t="s">
        <v>101</v>
      </c>
      <c r="B31">
        <v>600</v>
      </c>
      <c r="C31">
        <v>200</v>
      </c>
      <c r="D31">
        <v>600</v>
      </c>
      <c r="E31">
        <v>7600</v>
      </c>
      <c r="F31">
        <v>9100</v>
      </c>
      <c r="G31">
        <v>1293</v>
      </c>
      <c r="H31">
        <v>154</v>
      </c>
      <c r="I31">
        <v>93.5</v>
      </c>
      <c r="J31">
        <v>78.900000000000006</v>
      </c>
      <c r="K31">
        <v>481</v>
      </c>
      <c r="L31">
        <v>0.60699999999999998</v>
      </c>
      <c r="M31">
        <v>94.8</v>
      </c>
      <c r="N31">
        <v>2.58</v>
      </c>
      <c r="O31">
        <v>236</v>
      </c>
      <c r="P31">
        <v>152</v>
      </c>
      <c r="Q31">
        <f t="shared" si="0"/>
        <v>390.58000000000004</v>
      </c>
      <c r="R31">
        <f t="shared" si="1"/>
        <v>1.5361769675866657</v>
      </c>
    </row>
    <row r="32" spans="1:18" x14ac:dyDescent="0.3">
      <c r="A32" t="s">
        <v>102</v>
      </c>
      <c r="B32">
        <v>9700</v>
      </c>
      <c r="C32">
        <v>200</v>
      </c>
      <c r="D32">
        <v>1200</v>
      </c>
      <c r="E32">
        <v>12900</v>
      </c>
      <c r="F32">
        <v>24100</v>
      </c>
      <c r="G32">
        <v>1433</v>
      </c>
      <c r="H32">
        <v>126</v>
      </c>
      <c r="I32">
        <v>109</v>
      </c>
      <c r="J32">
        <v>78.900000000000006</v>
      </c>
      <c r="K32">
        <v>482</v>
      </c>
      <c r="L32">
        <v>0.63</v>
      </c>
      <c r="M32">
        <v>95.3</v>
      </c>
      <c r="N32">
        <v>2.62</v>
      </c>
      <c r="O32">
        <v>314</v>
      </c>
      <c r="P32">
        <v>225</v>
      </c>
      <c r="Q32">
        <f t="shared" si="0"/>
        <v>541.62</v>
      </c>
      <c r="R32">
        <f t="shared" si="1"/>
        <v>17.909235257191387</v>
      </c>
    </row>
    <row r="33" spans="1:18" x14ac:dyDescent="0.3">
      <c r="A33" t="s">
        <v>103</v>
      </c>
      <c r="B33">
        <v>10300</v>
      </c>
      <c r="C33">
        <v>1600</v>
      </c>
      <c r="D33">
        <v>2100</v>
      </c>
      <c r="E33">
        <v>21400</v>
      </c>
      <c r="F33">
        <v>35300</v>
      </c>
      <c r="G33">
        <v>1667</v>
      </c>
      <c r="H33">
        <v>108</v>
      </c>
      <c r="I33">
        <v>130</v>
      </c>
      <c r="J33">
        <v>78.900000000000006</v>
      </c>
      <c r="K33">
        <v>479</v>
      </c>
      <c r="L33">
        <v>0.64600000000000002</v>
      </c>
      <c r="M33">
        <v>95.3</v>
      </c>
      <c r="N33">
        <v>18.3</v>
      </c>
      <c r="O33">
        <v>427</v>
      </c>
      <c r="P33">
        <v>330</v>
      </c>
      <c r="Q33">
        <f t="shared" si="0"/>
        <v>775.3</v>
      </c>
      <c r="R33">
        <f t="shared" si="1"/>
        <v>13.285179930349543</v>
      </c>
    </row>
    <row r="34" spans="1:18" x14ac:dyDescent="0.3">
      <c r="A34" t="s">
        <v>104</v>
      </c>
      <c r="B34">
        <v>11300</v>
      </c>
      <c r="C34">
        <v>1600</v>
      </c>
      <c r="D34">
        <v>3900</v>
      </c>
      <c r="E34">
        <v>29900</v>
      </c>
      <c r="F34">
        <v>46600</v>
      </c>
      <c r="G34">
        <v>1904</v>
      </c>
      <c r="H34">
        <v>96</v>
      </c>
      <c r="I34">
        <v>150</v>
      </c>
      <c r="J34">
        <v>78.900000000000006</v>
      </c>
      <c r="K34">
        <v>466</v>
      </c>
      <c r="L34">
        <v>0.65800000000000003</v>
      </c>
      <c r="M34">
        <v>95.3</v>
      </c>
      <c r="N34">
        <v>18.3</v>
      </c>
      <c r="O34">
        <v>518</v>
      </c>
      <c r="P34">
        <v>481</v>
      </c>
      <c r="Q34">
        <f t="shared" si="0"/>
        <v>1017.3</v>
      </c>
      <c r="R34">
        <f t="shared" si="1"/>
        <v>11.107834463776664</v>
      </c>
    </row>
    <row r="35" spans="1:18" x14ac:dyDescent="0.3">
      <c r="A35" t="s">
        <v>105</v>
      </c>
      <c r="B35">
        <v>12500</v>
      </c>
      <c r="C35">
        <v>4600</v>
      </c>
      <c r="D35">
        <v>10400</v>
      </c>
      <c r="E35">
        <v>35700</v>
      </c>
      <c r="F35">
        <v>63300</v>
      </c>
      <c r="G35">
        <v>2313</v>
      </c>
      <c r="H35">
        <v>76.900000000000006</v>
      </c>
      <c r="I35">
        <v>167</v>
      </c>
      <c r="J35">
        <v>78.900000000000006</v>
      </c>
      <c r="K35">
        <v>455</v>
      </c>
      <c r="L35">
        <v>0.68300000000000005</v>
      </c>
      <c r="M35">
        <v>94.3</v>
      </c>
      <c r="N35">
        <v>41</v>
      </c>
      <c r="O35">
        <v>591</v>
      </c>
      <c r="P35">
        <v>808</v>
      </c>
      <c r="Q35">
        <f t="shared" si="0"/>
        <v>1440</v>
      </c>
      <c r="R35">
        <f t="shared" si="1"/>
        <v>8.6805555555555554</v>
      </c>
    </row>
    <row r="36" spans="1:18" x14ac:dyDescent="0.3">
      <c r="A36" t="s">
        <v>106</v>
      </c>
      <c r="B36">
        <v>13900</v>
      </c>
      <c r="C36">
        <v>5100</v>
      </c>
      <c r="D36">
        <v>11300</v>
      </c>
      <c r="E36">
        <v>35900</v>
      </c>
      <c r="F36">
        <v>66200</v>
      </c>
      <c r="G36">
        <v>2411</v>
      </c>
      <c r="H36">
        <v>64.3</v>
      </c>
      <c r="I36">
        <v>187</v>
      </c>
      <c r="J36">
        <v>78.900000000000006</v>
      </c>
      <c r="K36">
        <v>507</v>
      </c>
      <c r="L36">
        <v>0.81899999999999995</v>
      </c>
      <c r="M36">
        <v>94.3</v>
      </c>
      <c r="N36">
        <v>46.2</v>
      </c>
      <c r="O36">
        <v>593</v>
      </c>
      <c r="P36">
        <v>841</v>
      </c>
      <c r="Q36">
        <f t="shared" si="0"/>
        <v>1480.2</v>
      </c>
      <c r="R36">
        <f t="shared" si="1"/>
        <v>9.390622888798811</v>
      </c>
    </row>
    <row r="37" spans="1:18" x14ac:dyDescent="0.3">
      <c r="A37" t="s">
        <v>107</v>
      </c>
      <c r="B37">
        <v>16100</v>
      </c>
      <c r="C37">
        <v>5100</v>
      </c>
      <c r="D37">
        <v>13700</v>
      </c>
      <c r="E37">
        <v>36600</v>
      </c>
      <c r="F37">
        <v>71500</v>
      </c>
      <c r="G37">
        <v>2670</v>
      </c>
      <c r="H37">
        <v>53.3</v>
      </c>
      <c r="I37">
        <v>218</v>
      </c>
      <c r="J37">
        <v>78.900000000000006</v>
      </c>
      <c r="K37">
        <v>644</v>
      </c>
      <c r="L37">
        <v>0.89</v>
      </c>
      <c r="M37">
        <v>94.4</v>
      </c>
      <c r="N37">
        <v>46.3</v>
      </c>
      <c r="O37">
        <v>598</v>
      </c>
      <c r="P37">
        <v>935</v>
      </c>
      <c r="Q37">
        <f t="shared" si="0"/>
        <v>1579.3</v>
      </c>
      <c r="R37">
        <f t="shared" si="1"/>
        <v>10.194389919584626</v>
      </c>
    </row>
    <row r="38" spans="1:18" x14ac:dyDescent="0.3">
      <c r="A38" t="s">
        <v>108</v>
      </c>
      <c r="B38">
        <v>0</v>
      </c>
      <c r="C38">
        <v>0</v>
      </c>
      <c r="D38">
        <v>400</v>
      </c>
      <c r="E38">
        <v>5700</v>
      </c>
      <c r="F38">
        <v>6100</v>
      </c>
      <c r="G38">
        <v>1266</v>
      </c>
      <c r="H38">
        <v>188</v>
      </c>
      <c r="I38">
        <v>77.2</v>
      </c>
      <c r="J38">
        <v>78.900000000000006</v>
      </c>
      <c r="K38">
        <v>498</v>
      </c>
      <c r="L38">
        <v>0</v>
      </c>
      <c r="M38">
        <v>97</v>
      </c>
      <c r="N38">
        <v>7.0999999999999994E-2</v>
      </c>
      <c r="O38">
        <v>208</v>
      </c>
      <c r="P38">
        <v>118</v>
      </c>
      <c r="Q38">
        <f t="shared" si="0"/>
        <v>326.07100000000003</v>
      </c>
      <c r="R38" t="str">
        <f t="shared" si="1"/>
        <v/>
      </c>
    </row>
    <row r="39" spans="1:18" x14ac:dyDescent="0.3">
      <c r="A39" t="s">
        <v>109</v>
      </c>
      <c r="B39">
        <v>1100</v>
      </c>
      <c r="C39">
        <v>200</v>
      </c>
      <c r="D39">
        <v>800</v>
      </c>
      <c r="E39">
        <v>12900</v>
      </c>
      <c r="F39">
        <v>15000</v>
      </c>
      <c r="G39">
        <v>1372</v>
      </c>
      <c r="H39">
        <v>145</v>
      </c>
      <c r="I39">
        <v>92</v>
      </c>
      <c r="J39">
        <v>78.900000000000006</v>
      </c>
      <c r="K39">
        <v>469</v>
      </c>
      <c r="L39">
        <v>0.61499999999999999</v>
      </c>
      <c r="M39">
        <v>94.8</v>
      </c>
      <c r="N39">
        <v>2.58</v>
      </c>
      <c r="O39">
        <v>318</v>
      </c>
      <c r="P39">
        <v>171</v>
      </c>
      <c r="Q39">
        <f t="shared" si="0"/>
        <v>491.58</v>
      </c>
      <c r="R39">
        <f t="shared" si="1"/>
        <v>2.2376825745555147</v>
      </c>
    </row>
    <row r="40" spans="1:18" x14ac:dyDescent="0.3">
      <c r="A40" t="s">
        <v>110</v>
      </c>
      <c r="B40">
        <v>12800</v>
      </c>
      <c r="C40">
        <v>200</v>
      </c>
      <c r="D40">
        <v>1400</v>
      </c>
      <c r="E40">
        <v>16900</v>
      </c>
      <c r="F40">
        <v>31300</v>
      </c>
      <c r="G40">
        <v>1494</v>
      </c>
      <c r="H40">
        <v>119</v>
      </c>
      <c r="I40">
        <v>106</v>
      </c>
      <c r="J40">
        <v>78.900000000000006</v>
      </c>
      <c r="K40">
        <v>470</v>
      </c>
      <c r="L40">
        <v>0.64200000000000002</v>
      </c>
      <c r="M40">
        <v>95.3</v>
      </c>
      <c r="N40">
        <v>2.63</v>
      </c>
      <c r="O40">
        <v>371</v>
      </c>
      <c r="P40">
        <v>249</v>
      </c>
      <c r="Q40">
        <f t="shared" si="0"/>
        <v>622.63</v>
      </c>
      <c r="R40">
        <f t="shared" si="1"/>
        <v>20.557955768273292</v>
      </c>
    </row>
    <row r="41" spans="1:18" x14ac:dyDescent="0.3">
      <c r="A41" t="s">
        <v>111</v>
      </c>
      <c r="B41">
        <v>13300</v>
      </c>
      <c r="C41">
        <v>1600</v>
      </c>
      <c r="D41">
        <v>2700</v>
      </c>
      <c r="E41">
        <v>23800</v>
      </c>
      <c r="F41">
        <v>41400</v>
      </c>
      <c r="G41">
        <v>1724</v>
      </c>
      <c r="H41">
        <v>102</v>
      </c>
      <c r="I41">
        <v>127</v>
      </c>
      <c r="J41">
        <v>78.900000000000006</v>
      </c>
      <c r="K41">
        <v>466</v>
      </c>
      <c r="L41">
        <v>0.66200000000000003</v>
      </c>
      <c r="M41">
        <v>95.3</v>
      </c>
      <c r="N41">
        <v>18.3</v>
      </c>
      <c r="O41">
        <v>456</v>
      </c>
      <c r="P41">
        <v>381</v>
      </c>
      <c r="Q41">
        <f t="shared" si="0"/>
        <v>855.3</v>
      </c>
      <c r="R41">
        <f t="shared" si="1"/>
        <v>15.550099380334386</v>
      </c>
    </row>
    <row r="42" spans="1:18" x14ac:dyDescent="0.3">
      <c r="A42" t="s">
        <v>112</v>
      </c>
      <c r="B42">
        <v>15000</v>
      </c>
      <c r="C42">
        <v>1600</v>
      </c>
      <c r="D42">
        <v>5600</v>
      </c>
      <c r="E42">
        <v>29200</v>
      </c>
      <c r="F42">
        <v>51400</v>
      </c>
      <c r="G42">
        <v>1993</v>
      </c>
      <c r="H42">
        <v>90.3</v>
      </c>
      <c r="I42">
        <v>147</v>
      </c>
      <c r="J42">
        <v>78.900000000000006</v>
      </c>
      <c r="K42">
        <v>442</v>
      </c>
      <c r="L42">
        <v>0.67800000000000005</v>
      </c>
      <c r="M42">
        <v>95.3</v>
      </c>
      <c r="N42">
        <v>18.3</v>
      </c>
      <c r="O42">
        <v>515</v>
      </c>
      <c r="P42">
        <v>605</v>
      </c>
      <c r="Q42">
        <f t="shared" si="0"/>
        <v>1138.3</v>
      </c>
      <c r="R42">
        <f t="shared" si="1"/>
        <v>13.177545462531846</v>
      </c>
    </row>
    <row r="43" spans="1:18" x14ac:dyDescent="0.3">
      <c r="A43" t="s">
        <v>113</v>
      </c>
      <c r="B43">
        <v>16100</v>
      </c>
      <c r="C43">
        <v>4600</v>
      </c>
      <c r="D43">
        <v>15600</v>
      </c>
      <c r="E43">
        <v>35300</v>
      </c>
      <c r="F43">
        <v>71600</v>
      </c>
      <c r="G43">
        <v>2489</v>
      </c>
      <c r="H43">
        <v>73.400000000000006</v>
      </c>
      <c r="I43">
        <v>164</v>
      </c>
      <c r="J43">
        <v>78.900000000000006</v>
      </c>
      <c r="K43">
        <v>440</v>
      </c>
      <c r="L43">
        <v>0.70599999999999996</v>
      </c>
      <c r="M43">
        <v>85.5</v>
      </c>
      <c r="N43">
        <v>41.1</v>
      </c>
      <c r="O43">
        <v>587</v>
      </c>
      <c r="P43">
        <v>1018</v>
      </c>
      <c r="Q43">
        <f t="shared" si="0"/>
        <v>1646.1</v>
      </c>
      <c r="R43">
        <f t="shared" si="1"/>
        <v>9.7806937610108751</v>
      </c>
    </row>
    <row r="44" spans="1:18" x14ac:dyDescent="0.3">
      <c r="A44" t="s">
        <v>114</v>
      </c>
      <c r="B44">
        <v>17000</v>
      </c>
      <c r="C44">
        <v>5100</v>
      </c>
      <c r="D44">
        <v>15800</v>
      </c>
      <c r="E44">
        <v>35900</v>
      </c>
      <c r="F44">
        <v>73800</v>
      </c>
      <c r="G44">
        <v>2585</v>
      </c>
      <c r="H44">
        <v>60.7</v>
      </c>
      <c r="I44">
        <v>184</v>
      </c>
      <c r="J44">
        <v>78.900000000000006</v>
      </c>
      <c r="K44">
        <v>510</v>
      </c>
      <c r="L44">
        <v>0.86599999999999999</v>
      </c>
      <c r="M44">
        <v>85.5</v>
      </c>
      <c r="N44">
        <v>46.3</v>
      </c>
      <c r="O44">
        <v>591</v>
      </c>
      <c r="P44">
        <v>1027</v>
      </c>
      <c r="Q44">
        <f t="shared" si="0"/>
        <v>1664.3</v>
      </c>
      <c r="R44">
        <f t="shared" si="1"/>
        <v>10.214504596527069</v>
      </c>
    </row>
    <row r="45" spans="1:18" x14ac:dyDescent="0.3">
      <c r="A45" t="s">
        <v>115</v>
      </c>
      <c r="B45">
        <v>19900</v>
      </c>
      <c r="C45">
        <v>5100</v>
      </c>
      <c r="D45">
        <v>16700</v>
      </c>
      <c r="E45">
        <v>37300</v>
      </c>
      <c r="F45">
        <v>79000</v>
      </c>
      <c r="G45">
        <v>2810</v>
      </c>
      <c r="H45">
        <v>48.8</v>
      </c>
      <c r="I45">
        <v>217</v>
      </c>
      <c r="J45">
        <v>78.900000000000006</v>
      </c>
      <c r="K45">
        <v>676</v>
      </c>
      <c r="L45">
        <v>0.95099999999999996</v>
      </c>
      <c r="M45">
        <v>85.5</v>
      </c>
      <c r="N45">
        <v>46.3</v>
      </c>
      <c r="O45">
        <v>604</v>
      </c>
      <c r="P45">
        <v>1053</v>
      </c>
      <c r="Q45">
        <f t="shared" si="0"/>
        <v>1703.3</v>
      </c>
      <c r="R45">
        <f t="shared" si="1"/>
        <v>11.683203193800271</v>
      </c>
    </row>
    <row r="46" spans="1:18" x14ac:dyDescent="0.3">
      <c r="A46" t="s">
        <v>116</v>
      </c>
      <c r="B46">
        <v>0</v>
      </c>
      <c r="C46">
        <v>0</v>
      </c>
      <c r="D46">
        <v>400</v>
      </c>
      <c r="E46">
        <v>5400</v>
      </c>
      <c r="F46">
        <v>5800</v>
      </c>
      <c r="G46">
        <v>1257</v>
      </c>
      <c r="H46">
        <v>190</v>
      </c>
      <c r="I46">
        <v>76.900000000000006</v>
      </c>
      <c r="J46">
        <v>78.900000000000006</v>
      </c>
      <c r="K46">
        <v>495</v>
      </c>
      <c r="L46">
        <v>0</v>
      </c>
      <c r="M46">
        <v>97</v>
      </c>
      <c r="N46">
        <v>7.9000000000000001E-2</v>
      </c>
      <c r="O46">
        <v>205</v>
      </c>
      <c r="P46">
        <v>115</v>
      </c>
      <c r="Q46">
        <f t="shared" si="0"/>
        <v>320.07900000000001</v>
      </c>
      <c r="R46" t="str">
        <f t="shared" si="1"/>
        <v/>
      </c>
    </row>
    <row r="47" spans="1:18" x14ac:dyDescent="0.3">
      <c r="A47" t="s">
        <v>117</v>
      </c>
      <c r="B47">
        <v>1500</v>
      </c>
      <c r="C47">
        <v>200</v>
      </c>
      <c r="D47">
        <v>800</v>
      </c>
      <c r="E47">
        <v>10800</v>
      </c>
      <c r="F47">
        <v>13300</v>
      </c>
      <c r="G47">
        <v>1340</v>
      </c>
      <c r="H47">
        <v>159</v>
      </c>
      <c r="I47">
        <v>91.2</v>
      </c>
      <c r="J47">
        <v>78.900000000000006</v>
      </c>
      <c r="K47">
        <v>453</v>
      </c>
      <c r="L47">
        <v>0.61</v>
      </c>
      <c r="M47">
        <v>94.8</v>
      </c>
      <c r="N47">
        <v>2.6</v>
      </c>
      <c r="O47">
        <v>288</v>
      </c>
      <c r="P47">
        <v>171</v>
      </c>
      <c r="Q47">
        <f t="shared" si="0"/>
        <v>461.6</v>
      </c>
      <c r="R47">
        <f t="shared" si="1"/>
        <v>3.2495667244367419</v>
      </c>
    </row>
    <row r="48" spans="1:18" x14ac:dyDescent="0.3">
      <c r="A48" t="s">
        <v>118</v>
      </c>
      <c r="B48">
        <v>9400</v>
      </c>
      <c r="C48">
        <v>200</v>
      </c>
      <c r="D48">
        <v>1500</v>
      </c>
      <c r="E48">
        <v>15100</v>
      </c>
      <c r="F48">
        <v>26200</v>
      </c>
      <c r="G48">
        <v>1461</v>
      </c>
      <c r="H48">
        <v>131</v>
      </c>
      <c r="I48">
        <v>106</v>
      </c>
      <c r="J48">
        <v>78.900000000000006</v>
      </c>
      <c r="K48">
        <v>451</v>
      </c>
      <c r="L48">
        <v>0.63900000000000001</v>
      </c>
      <c r="M48">
        <v>95.3</v>
      </c>
      <c r="N48">
        <v>2.65</v>
      </c>
      <c r="O48">
        <v>347</v>
      </c>
      <c r="P48">
        <v>250</v>
      </c>
      <c r="Q48">
        <f t="shared" si="0"/>
        <v>599.65</v>
      </c>
      <c r="R48">
        <f t="shared" si="1"/>
        <v>15.67581088968565</v>
      </c>
    </row>
    <row r="49" spans="1:18" x14ac:dyDescent="0.3">
      <c r="A49" t="s">
        <v>119</v>
      </c>
      <c r="B49">
        <v>9800</v>
      </c>
      <c r="C49">
        <v>1600</v>
      </c>
      <c r="D49">
        <v>2500</v>
      </c>
      <c r="E49">
        <v>21200</v>
      </c>
      <c r="F49">
        <v>35100</v>
      </c>
      <c r="G49">
        <v>1664</v>
      </c>
      <c r="H49">
        <v>112</v>
      </c>
      <c r="I49">
        <v>127</v>
      </c>
      <c r="J49">
        <v>78.900000000000006</v>
      </c>
      <c r="K49">
        <v>448</v>
      </c>
      <c r="L49">
        <v>0.67100000000000004</v>
      </c>
      <c r="M49">
        <v>95.3</v>
      </c>
      <c r="N49">
        <v>18.3</v>
      </c>
      <c r="O49">
        <v>426</v>
      </c>
      <c r="P49">
        <v>357</v>
      </c>
      <c r="Q49">
        <f t="shared" si="0"/>
        <v>801.3</v>
      </c>
      <c r="R49">
        <f t="shared" si="1"/>
        <v>12.230126045176588</v>
      </c>
    </row>
    <row r="50" spans="1:18" x14ac:dyDescent="0.3">
      <c r="A50" t="s">
        <v>120</v>
      </c>
      <c r="B50">
        <v>10000</v>
      </c>
      <c r="C50">
        <v>1600</v>
      </c>
      <c r="D50">
        <v>4100</v>
      </c>
      <c r="E50">
        <v>26700</v>
      </c>
      <c r="F50">
        <v>42400</v>
      </c>
      <c r="G50">
        <v>1860</v>
      </c>
      <c r="H50">
        <v>102</v>
      </c>
      <c r="I50">
        <v>148</v>
      </c>
      <c r="J50">
        <v>78.900000000000006</v>
      </c>
      <c r="K50">
        <v>428</v>
      </c>
      <c r="L50">
        <v>0.68799999999999994</v>
      </c>
      <c r="M50">
        <v>95.3</v>
      </c>
      <c r="N50">
        <v>18.3</v>
      </c>
      <c r="O50">
        <v>484</v>
      </c>
      <c r="P50">
        <v>504</v>
      </c>
      <c r="Q50">
        <f t="shared" si="0"/>
        <v>1006.3</v>
      </c>
      <c r="R50">
        <f t="shared" si="1"/>
        <v>9.9373944151843379</v>
      </c>
    </row>
    <row r="51" spans="1:18" x14ac:dyDescent="0.3">
      <c r="A51" t="s">
        <v>121</v>
      </c>
      <c r="B51">
        <v>11100</v>
      </c>
      <c r="C51">
        <v>4600</v>
      </c>
      <c r="D51">
        <v>10400</v>
      </c>
      <c r="E51">
        <v>30200</v>
      </c>
      <c r="F51">
        <v>56200</v>
      </c>
      <c r="G51">
        <v>2217</v>
      </c>
      <c r="H51">
        <v>79.2</v>
      </c>
      <c r="I51">
        <v>164</v>
      </c>
      <c r="J51">
        <v>78.900000000000006</v>
      </c>
      <c r="K51">
        <v>415</v>
      </c>
      <c r="L51">
        <v>0.71499999999999997</v>
      </c>
      <c r="M51">
        <v>91.8</v>
      </c>
      <c r="N51">
        <v>41.1</v>
      </c>
      <c r="O51">
        <v>529</v>
      </c>
      <c r="P51">
        <v>817</v>
      </c>
      <c r="Q51">
        <f t="shared" si="0"/>
        <v>1387.1</v>
      </c>
      <c r="R51">
        <f t="shared" si="1"/>
        <v>8.0023069713791362</v>
      </c>
    </row>
    <row r="52" spans="1:18" x14ac:dyDescent="0.3">
      <c r="A52" t="s">
        <v>122</v>
      </c>
      <c r="B52">
        <v>12300</v>
      </c>
      <c r="C52">
        <v>5100</v>
      </c>
      <c r="D52">
        <v>10900</v>
      </c>
      <c r="E52">
        <v>30500</v>
      </c>
      <c r="F52">
        <v>58900</v>
      </c>
      <c r="G52">
        <v>2281</v>
      </c>
      <c r="H52">
        <v>69.599999999999994</v>
      </c>
      <c r="I52">
        <v>184</v>
      </c>
      <c r="J52">
        <v>78.900000000000006</v>
      </c>
      <c r="K52">
        <v>439</v>
      </c>
      <c r="L52">
        <v>0.90200000000000002</v>
      </c>
      <c r="M52">
        <v>91.8</v>
      </c>
      <c r="N52">
        <v>46.3</v>
      </c>
      <c r="O52">
        <v>532</v>
      </c>
      <c r="P52">
        <v>840</v>
      </c>
      <c r="Q52">
        <f t="shared" si="0"/>
        <v>1418.3</v>
      </c>
      <c r="R52">
        <f t="shared" si="1"/>
        <v>8.6723542268913487</v>
      </c>
    </row>
    <row r="53" spans="1:18" x14ac:dyDescent="0.3">
      <c r="A53" t="s">
        <v>123</v>
      </c>
      <c r="B53">
        <v>14300</v>
      </c>
      <c r="C53">
        <v>5100</v>
      </c>
      <c r="D53">
        <v>12400</v>
      </c>
      <c r="E53">
        <v>31400</v>
      </c>
      <c r="F53">
        <v>63400</v>
      </c>
      <c r="G53">
        <v>2512</v>
      </c>
      <c r="H53">
        <v>56.1</v>
      </c>
      <c r="I53">
        <v>216</v>
      </c>
      <c r="J53">
        <v>78.900000000000006</v>
      </c>
      <c r="K53">
        <v>576</v>
      </c>
      <c r="L53">
        <v>1</v>
      </c>
      <c r="M53">
        <v>91.8</v>
      </c>
      <c r="N53">
        <v>46.3</v>
      </c>
      <c r="O53">
        <v>541</v>
      </c>
      <c r="P53">
        <v>905</v>
      </c>
      <c r="Q53">
        <f t="shared" si="0"/>
        <v>1492.3</v>
      </c>
      <c r="R53">
        <f t="shared" si="1"/>
        <v>9.5825236212557794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22DF-8F90-44F8-B390-9121626408CF}">
  <dimension ref="A1:I17"/>
  <sheetViews>
    <sheetView workbookViewId="0">
      <selection activeCell="I44" sqref="I44"/>
    </sheetView>
  </sheetViews>
  <sheetFormatPr defaultRowHeight="14.4" x14ac:dyDescent="0.3"/>
  <cols>
    <col min="1" max="1" width="27.5546875" customWidth="1"/>
  </cols>
  <sheetData>
    <row r="1" spans="1:9" x14ac:dyDescent="0.3">
      <c r="A1" t="s">
        <v>32</v>
      </c>
    </row>
    <row r="2" spans="1:9" x14ac:dyDescent="0.3">
      <c r="B2" t="s">
        <v>34</v>
      </c>
      <c r="C2" t="s">
        <v>35</v>
      </c>
      <c r="D2" t="s">
        <v>36</v>
      </c>
      <c r="E2" t="s">
        <v>37</v>
      </c>
    </row>
    <row r="3" spans="1:9" x14ac:dyDescent="0.3">
      <c r="A3" t="s">
        <v>33</v>
      </c>
      <c r="B3">
        <v>3048</v>
      </c>
      <c r="C3">
        <v>5707</v>
      </c>
      <c r="D3">
        <v>1193</v>
      </c>
      <c r="E3">
        <v>441</v>
      </c>
    </row>
    <row r="4" spans="1:9" x14ac:dyDescent="0.3">
      <c r="A4" t="s">
        <v>38</v>
      </c>
      <c r="B4">
        <v>418101</v>
      </c>
      <c r="C4">
        <v>813357</v>
      </c>
      <c r="D4">
        <v>190230</v>
      </c>
      <c r="E4">
        <v>94285</v>
      </c>
    </row>
    <row r="5" spans="1:9" x14ac:dyDescent="0.3">
      <c r="A5" t="s">
        <v>39</v>
      </c>
      <c r="B5">
        <f>B4/B3</f>
        <v>137.17224409448818</v>
      </c>
      <c r="C5">
        <f t="shared" ref="C5:E5" si="0">C4/C3</f>
        <v>142.5191869633783</v>
      </c>
      <c r="D5">
        <f t="shared" si="0"/>
        <v>159.45515507124895</v>
      </c>
      <c r="E5">
        <f t="shared" si="0"/>
        <v>213.79818594104307</v>
      </c>
    </row>
    <row r="7" spans="1:9" x14ac:dyDescent="0.3">
      <c r="A7" t="s">
        <v>42</v>
      </c>
      <c r="B7">
        <f>SUMPRODUCT(B5:E5,B4:E4)/SUM(B4:E4)</f>
        <v>147.60285762990304</v>
      </c>
    </row>
    <row r="9" spans="1:9" x14ac:dyDescent="0.3">
      <c r="A9" t="s">
        <v>21</v>
      </c>
    </row>
    <row r="10" spans="1:9" x14ac:dyDescent="0.3">
      <c r="A10" t="s">
        <v>41</v>
      </c>
    </row>
    <row r="11" spans="1:9" x14ac:dyDescent="0.3">
      <c r="A11" t="s">
        <v>4</v>
      </c>
      <c r="B11" t="s">
        <v>5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3</v>
      </c>
    </row>
    <row r="12" spans="1:9" x14ac:dyDescent="0.3">
      <c r="A12" t="s">
        <v>12</v>
      </c>
      <c r="B12" t="s">
        <v>22</v>
      </c>
      <c r="C12">
        <v>40627</v>
      </c>
      <c r="D12">
        <v>40627</v>
      </c>
      <c r="E12">
        <v>40627</v>
      </c>
      <c r="F12">
        <v>75</v>
      </c>
      <c r="G12">
        <v>95439</v>
      </c>
      <c r="H12">
        <v>0.14183890177731476</v>
      </c>
      <c r="I12">
        <v>1272520</v>
      </c>
    </row>
    <row r="13" spans="1:9" x14ac:dyDescent="0.3">
      <c r="A13" t="s">
        <v>12</v>
      </c>
      <c r="B13" t="s">
        <v>17</v>
      </c>
      <c r="C13">
        <v>543</v>
      </c>
      <c r="D13">
        <v>543</v>
      </c>
      <c r="E13">
        <v>527</v>
      </c>
      <c r="F13">
        <v>154</v>
      </c>
      <c r="G13">
        <v>11430</v>
      </c>
      <c r="H13">
        <v>1.698696180088546E-2</v>
      </c>
      <c r="I13">
        <v>74220.779220779223</v>
      </c>
    </row>
    <row r="14" spans="1:9" x14ac:dyDescent="0.3">
      <c r="A14" t="s">
        <v>12</v>
      </c>
      <c r="B14" s="6" t="s">
        <v>13</v>
      </c>
      <c r="C14">
        <v>248</v>
      </c>
      <c r="D14">
        <v>248</v>
      </c>
      <c r="E14">
        <v>496</v>
      </c>
      <c r="F14">
        <v>583</v>
      </c>
      <c r="G14">
        <v>19566</v>
      </c>
      <c r="H14">
        <v>2.9078468468602358E-2</v>
      </c>
      <c r="I14">
        <v>33560.891938250432</v>
      </c>
    </row>
    <row r="15" spans="1:9" x14ac:dyDescent="0.3">
      <c r="A15" t="s">
        <v>12</v>
      </c>
      <c r="B15" t="s">
        <v>18</v>
      </c>
      <c r="C15">
        <v>40</v>
      </c>
      <c r="D15">
        <v>40</v>
      </c>
      <c r="E15">
        <v>40</v>
      </c>
      <c r="F15">
        <v>853</v>
      </c>
      <c r="G15">
        <v>5377</v>
      </c>
      <c r="H15">
        <v>7.9911542960070976E-3</v>
      </c>
      <c r="I15">
        <v>6303.6342321219227</v>
      </c>
    </row>
    <row r="16" spans="1:9" x14ac:dyDescent="0.3">
      <c r="A16" t="s">
        <v>12</v>
      </c>
      <c r="B16" t="s">
        <v>19</v>
      </c>
      <c r="C16">
        <v>631</v>
      </c>
      <c r="D16">
        <v>1242</v>
      </c>
      <c r="E16">
        <v>1242</v>
      </c>
      <c r="F16">
        <v>1653</v>
      </c>
      <c r="G16">
        <v>344824</v>
      </c>
      <c r="H16">
        <v>0.51246825162104359</v>
      </c>
      <c r="I16">
        <v>208604.96067755597</v>
      </c>
    </row>
    <row r="17" spans="1:9" x14ac:dyDescent="0.3">
      <c r="A17" t="s">
        <v>14</v>
      </c>
      <c r="B17">
        <v>500</v>
      </c>
      <c r="C17">
        <v>43</v>
      </c>
      <c r="D17">
        <v>95</v>
      </c>
      <c r="E17">
        <v>95</v>
      </c>
      <c r="F17">
        <v>2181</v>
      </c>
      <c r="G17">
        <v>196233</v>
      </c>
      <c r="H17">
        <v>0.29163626203614673</v>
      </c>
      <c r="I17">
        <v>89973.865199449792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9DC7-8C7E-4973-9E1C-7164590672EF}">
  <dimension ref="A1:C11"/>
  <sheetViews>
    <sheetView workbookViewId="0">
      <selection activeCell="J42" sqref="J42"/>
    </sheetView>
  </sheetViews>
  <sheetFormatPr defaultRowHeight="14.4" x14ac:dyDescent="0.3"/>
  <cols>
    <col min="1" max="1" width="26.5546875" customWidth="1"/>
    <col min="2" max="2" width="12" bestFit="1" customWidth="1"/>
  </cols>
  <sheetData>
    <row r="1" spans="1:3" x14ac:dyDescent="0.3">
      <c r="A1" t="s">
        <v>15</v>
      </c>
    </row>
    <row r="3" spans="1:3" x14ac:dyDescent="0.3">
      <c r="B3" t="s">
        <v>16</v>
      </c>
      <c r="C3" t="s">
        <v>10</v>
      </c>
    </row>
    <row r="4" spans="1:3" x14ac:dyDescent="0.3">
      <c r="A4" t="s">
        <v>17</v>
      </c>
      <c r="B4">
        <v>2333</v>
      </c>
      <c r="C4">
        <f>'Net Zero America'!G13</f>
        <v>11430</v>
      </c>
    </row>
    <row r="5" spans="1:3" x14ac:dyDescent="0.3">
      <c r="A5" t="s">
        <v>18</v>
      </c>
      <c r="B5">
        <v>1347</v>
      </c>
      <c r="C5">
        <f>'Net Zero America'!G15</f>
        <v>5377</v>
      </c>
    </row>
    <row r="6" spans="1:3" x14ac:dyDescent="0.3">
      <c r="A6" t="s">
        <v>19</v>
      </c>
      <c r="B6">
        <v>1400</v>
      </c>
      <c r="C6">
        <f>'Net Zero America'!G16</f>
        <v>344824</v>
      </c>
    </row>
    <row r="7" spans="1:3" x14ac:dyDescent="0.3">
      <c r="A7" t="s">
        <v>20</v>
      </c>
      <c r="B7">
        <v>3667</v>
      </c>
      <c r="C7">
        <f>'Net Zero America'!G12</f>
        <v>95439</v>
      </c>
    </row>
    <row r="9" spans="1:3" ht="28.8" x14ac:dyDescent="0.3">
      <c r="A9" s="5" t="s">
        <v>40</v>
      </c>
      <c r="B9">
        <f>SUMPRODUCT(B4:B6,C4:C6)/SUM(C4:C6)</f>
        <v>1428.7011041641895</v>
      </c>
    </row>
    <row r="10" spans="1:3" x14ac:dyDescent="0.3">
      <c r="A10" s="5"/>
    </row>
    <row r="11" spans="1:3" x14ac:dyDescent="0.3">
      <c r="A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4.4" x14ac:dyDescent="0.3"/>
  <cols>
    <col min="1" max="1" width="24.88671875" customWidth="1"/>
    <col min="2" max="2" width="24.5546875" customWidth="1"/>
  </cols>
  <sheetData>
    <row r="1" spans="1:2" x14ac:dyDescent="0.3">
      <c r="B1" t="s">
        <v>43</v>
      </c>
    </row>
    <row r="2" spans="1:2" x14ac:dyDescent="0.3">
      <c r="A2" t="s">
        <v>0</v>
      </c>
      <c r="B2" s="4">
        <f>Calculations!B9*AVERAGE(REPEAT!R6:R53)*About!A39</f>
        <v>18920.654993088752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REPEAT</vt:lpstr>
      <vt:lpstr>Net Zero America</vt:lpstr>
      <vt:lpstr>Calculations</vt:lpstr>
      <vt:lpstr>TCCpUNEC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2015-07-06T21:06:03Z</dcterms:created>
  <dcterms:modified xsi:type="dcterms:W3CDTF">2025-03-14T18:41:07Z</dcterms:modified>
</cp:coreProperties>
</file>